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Fisiere\anul 2023\Circulara proiect 2024-2026\Anexe\"/>
    </mc:Choice>
  </mc:AlternateContent>
  <bookViews>
    <workbookView xWindow="0" yWindow="0" windowWidth="28770" windowHeight="11040" firstSheet="3" activeTab="3"/>
  </bookViews>
  <sheets>
    <sheet name="fara formule 2019" sheetId="6" state="hidden" r:id="rId1"/>
    <sheet name="CIRCULARA ii" sheetId="11" state="hidden" r:id="rId2"/>
    <sheet name="pentru circular" sheetId="10" state="hidden" r:id="rId3"/>
    <sheet name="TDG ID" sheetId="32" r:id="rId4"/>
  </sheets>
  <definedNames>
    <definedName name="_xlnm.Print_Area" localSheetId="2">'pentru circular'!$A$1:$E$1053</definedName>
    <definedName name="_xlnm.Print_Area" localSheetId="3">'TDG ID'!$E$1:$M$1012</definedName>
    <definedName name="_xlnm.Print_Titles" localSheetId="1">'CIRCULARA ii'!$6:$9</definedName>
    <definedName name="_xlnm.Print_Titles" localSheetId="2">'pentru circular'!$6:$9</definedName>
  </definedNames>
  <calcPr calcId="162913"/>
</workbook>
</file>

<file path=xl/calcChain.xml><?xml version="1.0" encoding="utf-8"?>
<calcChain xmlns="http://schemas.openxmlformats.org/spreadsheetml/2006/main">
  <c r="G238" i="32" l="1"/>
  <c r="G237" i="32" s="1"/>
  <c r="H426" i="32" l="1"/>
  <c r="I426" i="32"/>
  <c r="G37" i="32"/>
  <c r="G36" i="32" s="1"/>
  <c r="I977" i="32" l="1"/>
  <c r="I976" i="32" s="1"/>
  <c r="H977" i="32"/>
  <c r="H976" i="32" s="1"/>
  <c r="G977" i="32"/>
  <c r="G976" i="32" s="1"/>
  <c r="I943" i="32"/>
  <c r="I942" i="32" s="1"/>
  <c r="H943" i="32"/>
  <c r="H942" i="32" s="1"/>
  <c r="G943" i="32"/>
  <c r="G942" i="32" s="1"/>
  <c r="I925" i="32"/>
  <c r="I924" i="32" s="1"/>
  <c r="H925" i="32"/>
  <c r="H924" i="32" s="1"/>
  <c r="G925" i="32"/>
  <c r="G924" i="32" s="1"/>
  <c r="I899" i="32"/>
  <c r="I898" i="32" s="1"/>
  <c r="H899" i="32"/>
  <c r="H898" i="32" s="1"/>
  <c r="G899" i="32"/>
  <c r="G898" i="32" s="1"/>
  <c r="I873" i="32"/>
  <c r="I872" i="32" s="1"/>
  <c r="H873" i="32"/>
  <c r="H872" i="32" s="1"/>
  <c r="G873" i="32"/>
  <c r="G872" i="32" s="1"/>
  <c r="I843" i="32"/>
  <c r="I842" i="32" s="1"/>
  <c r="H843" i="32"/>
  <c r="H842" i="32" s="1"/>
  <c r="G843" i="32"/>
  <c r="G842" i="32" s="1"/>
  <c r="I805" i="32"/>
  <c r="I804" i="32" s="1"/>
  <c r="H805" i="32"/>
  <c r="H804" i="32" s="1"/>
  <c r="G805" i="32"/>
  <c r="G804" i="32" s="1"/>
  <c r="I776" i="32"/>
  <c r="I775" i="32" s="1"/>
  <c r="H776" i="32"/>
  <c r="H775" i="32" s="1"/>
  <c r="G776" i="32"/>
  <c r="G775" i="32" s="1"/>
  <c r="I745" i="32"/>
  <c r="I744" i="32" s="1"/>
  <c r="H745" i="32"/>
  <c r="H744" i="32" s="1"/>
  <c r="G745" i="32"/>
  <c r="G744" i="32" s="1"/>
  <c r="I717" i="32"/>
  <c r="I716" i="32" s="1"/>
  <c r="H717" i="32"/>
  <c r="H716" i="32" s="1"/>
  <c r="G717" i="32"/>
  <c r="G716" i="32" s="1"/>
  <c r="I676" i="32"/>
  <c r="I675" i="32" s="1"/>
  <c r="H676" i="32"/>
  <c r="H675" i="32" s="1"/>
  <c r="G676" i="32"/>
  <c r="G675" i="32" s="1"/>
  <c r="I652" i="32"/>
  <c r="I651" i="32" s="1"/>
  <c r="H652" i="32"/>
  <c r="H651" i="32" s="1"/>
  <c r="G652" i="32"/>
  <c r="G651" i="32" s="1"/>
  <c r="I626" i="32"/>
  <c r="I625" i="32" s="1"/>
  <c r="H626" i="32"/>
  <c r="H625" i="32" s="1"/>
  <c r="G626" i="32"/>
  <c r="G625" i="32" s="1"/>
  <c r="I598" i="32"/>
  <c r="I597" i="32" s="1"/>
  <c r="H598" i="32"/>
  <c r="H597" i="32" s="1"/>
  <c r="G598" i="32"/>
  <c r="G597" i="32" s="1"/>
  <c r="I570" i="32"/>
  <c r="I569" i="32" s="1"/>
  <c r="H570" i="32"/>
  <c r="H569" i="32" s="1"/>
  <c r="G570" i="32"/>
  <c r="G569" i="32" s="1"/>
  <c r="I528" i="32"/>
  <c r="I527" i="32" s="1"/>
  <c r="H528" i="32"/>
  <c r="H527" i="32" s="1"/>
  <c r="G528" i="32"/>
  <c r="G527" i="32" s="1"/>
  <c r="I506" i="32"/>
  <c r="I505" i="32" s="1"/>
  <c r="H506" i="32"/>
  <c r="H505" i="32" s="1"/>
  <c r="G506" i="32"/>
  <c r="G505" i="32" s="1"/>
  <c r="I463" i="32"/>
  <c r="I462" i="32" s="1"/>
  <c r="H463" i="32"/>
  <c r="H462" i="32" s="1"/>
  <c r="G463" i="32"/>
  <c r="G462" i="32" s="1"/>
  <c r="G427" i="32"/>
  <c r="G426" i="32" s="1"/>
  <c r="I392" i="32"/>
  <c r="I391" i="32" s="1"/>
  <c r="H392" i="32"/>
  <c r="H391" i="32" s="1"/>
  <c r="G392" i="32"/>
  <c r="G391" i="32" s="1"/>
  <c r="I378" i="32"/>
  <c r="I377" i="32" s="1"/>
  <c r="H378" i="32"/>
  <c r="H377" i="32" s="1"/>
  <c r="G378" i="32"/>
  <c r="G377" i="32" s="1"/>
  <c r="I347" i="32"/>
  <c r="I346" i="32" s="1"/>
  <c r="H347" i="32"/>
  <c r="H346" i="32" s="1"/>
  <c r="G347" i="32"/>
  <c r="G346" i="32" s="1"/>
  <c r="I322" i="32"/>
  <c r="I321" i="32" s="1"/>
  <c r="H322" i="32"/>
  <c r="H321" i="32" s="1"/>
  <c r="G322" i="32"/>
  <c r="G321" i="32" s="1"/>
  <c r="I294" i="32"/>
  <c r="I293" i="32" s="1"/>
  <c r="H294" i="32"/>
  <c r="H293" i="32" s="1"/>
  <c r="G294" i="32"/>
  <c r="G293" i="32" s="1"/>
  <c r="I268" i="32"/>
  <c r="I267" i="32" s="1"/>
  <c r="H268" i="32"/>
  <c r="H267" i="32" s="1"/>
  <c r="G268" i="32"/>
  <c r="G267" i="32" s="1"/>
  <c r="I238" i="32"/>
  <c r="I237" i="32" s="1"/>
  <c r="H238" i="32"/>
  <c r="H237" i="32" s="1"/>
  <c r="I208" i="32"/>
  <c r="I207" i="32" s="1"/>
  <c r="H208" i="32"/>
  <c r="H207" i="32" s="1"/>
  <c r="G208" i="32"/>
  <c r="G207" i="32" s="1"/>
  <c r="I177" i="32"/>
  <c r="I176" i="32" s="1"/>
  <c r="H177" i="32"/>
  <c r="H176" i="32" s="1"/>
  <c r="G177" i="32"/>
  <c r="G176" i="32" s="1"/>
  <c r="I147" i="32"/>
  <c r="I146" i="32" s="1"/>
  <c r="H147" i="32"/>
  <c r="H146" i="32" s="1"/>
  <c r="G147" i="32"/>
  <c r="G146" i="32" s="1"/>
  <c r="I107" i="32"/>
  <c r="I106" i="32" s="1"/>
  <c r="H107" i="32"/>
  <c r="H106" i="32" s="1"/>
  <c r="G107" i="32"/>
  <c r="G106" i="32" s="1"/>
  <c r="I76" i="32"/>
  <c r="I75" i="32" s="1"/>
  <c r="H76" i="32"/>
  <c r="H75" i="32" s="1"/>
  <c r="G76" i="32"/>
  <c r="G75" i="32" s="1"/>
  <c r="I66" i="32"/>
  <c r="I65" i="32" s="1"/>
  <c r="H66" i="32"/>
  <c r="H65" i="32" s="1"/>
  <c r="G66" i="32"/>
  <c r="G65" i="32" s="1"/>
  <c r="I37" i="32"/>
  <c r="I36" i="32" s="1"/>
  <c r="H37" i="32"/>
  <c r="H36" i="32" s="1"/>
  <c r="I32" i="32"/>
  <c r="I31" i="32" s="1"/>
  <c r="H32" i="32"/>
  <c r="H31" i="32" s="1"/>
  <c r="G32" i="32"/>
  <c r="G31" i="32" s="1"/>
  <c r="I11" i="32"/>
  <c r="H11" i="32"/>
  <c r="G11" i="32"/>
  <c r="H8" i="32" l="1"/>
  <c r="H7" i="32" s="1"/>
  <c r="H10" i="32"/>
  <c r="G10" i="32"/>
  <c r="G8" i="32"/>
  <c r="G7" i="32" s="1"/>
  <c r="I10" i="32"/>
  <c r="I8" i="32"/>
  <c r="I7" i="32" s="1"/>
  <c r="I1082" i="6" l="1"/>
  <c r="I1081" i="6"/>
  <c r="I1080" i="6"/>
  <c r="I1079" i="6"/>
  <c r="I1078" i="6"/>
  <c r="I1077" i="6"/>
  <c r="I1076" i="6"/>
  <c r="I1075" i="6"/>
  <c r="I1074" i="6"/>
  <c r="I1073" i="6"/>
  <c r="I1072" i="6"/>
  <c r="I1071" i="6"/>
  <c r="H1071" i="6"/>
  <c r="I1070" i="6"/>
  <c r="I1069" i="6"/>
  <c r="I1068" i="6"/>
  <c r="I1067" i="6"/>
  <c r="I1066" i="6"/>
  <c r="I1065" i="6"/>
  <c r="I1064" i="6"/>
  <c r="I1063" i="6"/>
  <c r="I1062" i="6"/>
  <c r="I1061" i="6"/>
  <c r="I1060" i="6"/>
  <c r="I1059" i="6"/>
  <c r="I1058" i="6"/>
  <c r="I1057" i="6"/>
  <c r="I1056" i="6"/>
  <c r="I1055" i="6"/>
  <c r="I1054" i="6"/>
  <c r="I1053" i="6"/>
  <c r="I1052" i="6"/>
  <c r="I1051" i="6"/>
  <c r="I1050" i="6"/>
  <c r="L1048" i="6"/>
  <c r="K1048" i="6"/>
  <c r="J1048" i="6"/>
  <c r="H1048" i="6"/>
  <c r="L1047" i="6"/>
  <c r="K1047" i="6"/>
  <c r="J1047" i="6"/>
  <c r="L1046" i="6"/>
  <c r="K1046" i="6"/>
  <c r="J1046" i="6"/>
  <c r="H1046" i="6"/>
  <c r="I1044" i="6"/>
  <c r="I1043" i="6"/>
  <c r="I1042" i="6"/>
  <c r="I1041" i="6"/>
  <c r="I1040" i="6"/>
  <c r="I1039" i="6"/>
  <c r="H1039" i="6"/>
  <c r="I1038" i="6"/>
  <c r="I1037" i="6"/>
  <c r="I1036" i="6"/>
  <c r="I1035" i="6"/>
  <c r="I1034" i="6"/>
  <c r="I1033" i="6"/>
  <c r="I1032" i="6"/>
  <c r="I1031" i="6"/>
  <c r="I1030" i="6"/>
  <c r="I1029" i="6"/>
  <c r="I1028" i="6"/>
  <c r="I1027" i="6"/>
  <c r="I1026" i="6"/>
  <c r="I1025" i="6"/>
  <c r="I1024" i="6"/>
  <c r="I1023" i="6"/>
  <c r="I1022" i="6"/>
  <c r="I1021" i="6"/>
  <c r="I1020" i="6"/>
  <c r="I1019" i="6"/>
  <c r="I1018" i="6"/>
  <c r="I1017" i="6"/>
  <c r="I1016" i="6"/>
  <c r="I1015" i="6"/>
  <c r="I1014" i="6"/>
  <c r="L1012" i="6"/>
  <c r="K1012" i="6"/>
  <c r="J1012" i="6"/>
  <c r="H1012" i="6"/>
  <c r="L1011" i="6"/>
  <c r="K1011" i="6"/>
  <c r="J1011" i="6"/>
  <c r="L1010" i="6"/>
  <c r="K1010" i="6"/>
  <c r="J1010" i="6"/>
  <c r="H1010" i="6"/>
  <c r="I1008" i="6"/>
  <c r="I1007" i="6"/>
  <c r="I1006" i="6"/>
  <c r="I1005" i="6"/>
  <c r="I1004" i="6"/>
  <c r="I1003" i="6"/>
  <c r="I1002" i="6"/>
  <c r="I1001" i="6"/>
  <c r="I1000" i="6"/>
  <c r="I999" i="6"/>
  <c r="I998" i="6"/>
  <c r="I997" i="6"/>
  <c r="I996" i="6"/>
  <c r="I995" i="6"/>
  <c r="I994" i="6"/>
  <c r="L992" i="6"/>
  <c r="K992" i="6"/>
  <c r="J992" i="6"/>
  <c r="H992" i="6"/>
  <c r="L991" i="6"/>
  <c r="K991" i="6"/>
  <c r="J991" i="6"/>
  <c r="L990" i="6"/>
  <c r="K990" i="6"/>
  <c r="J990" i="6"/>
  <c r="H990" i="6"/>
  <c r="I988" i="6"/>
  <c r="I987" i="6"/>
  <c r="I986" i="6"/>
  <c r="I985" i="6"/>
  <c r="I984" i="6"/>
  <c r="I983" i="6"/>
  <c r="I982" i="6"/>
  <c r="I981" i="6"/>
  <c r="I980" i="6"/>
  <c r="I979" i="6"/>
  <c r="I978" i="6"/>
  <c r="I977" i="6"/>
  <c r="I976" i="6"/>
  <c r="I975" i="6"/>
  <c r="I974" i="6"/>
  <c r="I973" i="6"/>
  <c r="I972" i="6"/>
  <c r="I971" i="6"/>
  <c r="I970" i="6"/>
  <c r="I969" i="6"/>
  <c r="I968" i="6"/>
  <c r="I967" i="6"/>
  <c r="I966" i="6"/>
  <c r="L964" i="6"/>
  <c r="K964" i="6"/>
  <c r="J964" i="6"/>
  <c r="H964" i="6"/>
  <c r="L963" i="6"/>
  <c r="K963" i="6"/>
  <c r="J963" i="6"/>
  <c r="L962" i="6"/>
  <c r="K962" i="6"/>
  <c r="J962" i="6"/>
  <c r="H962" i="6"/>
  <c r="I960" i="6"/>
  <c r="I959" i="6"/>
  <c r="I958" i="6"/>
  <c r="I957" i="6"/>
  <c r="I956" i="6"/>
  <c r="I955" i="6"/>
  <c r="I954" i="6"/>
  <c r="I953" i="6"/>
  <c r="I952" i="6"/>
  <c r="I951" i="6"/>
  <c r="I950" i="6"/>
  <c r="I949" i="6"/>
  <c r="I948" i="6"/>
  <c r="I947" i="6"/>
  <c r="I946" i="6"/>
  <c r="I945" i="6"/>
  <c r="I944" i="6"/>
  <c r="I943" i="6"/>
  <c r="I942" i="6"/>
  <c r="I941" i="6"/>
  <c r="I940" i="6"/>
  <c r="I939" i="6"/>
  <c r="I938" i="6"/>
  <c r="L936" i="6"/>
  <c r="K936" i="6"/>
  <c r="J936" i="6"/>
  <c r="H936" i="6"/>
  <c r="L935" i="6"/>
  <c r="K935" i="6"/>
  <c r="J935" i="6"/>
  <c r="L934" i="6"/>
  <c r="K934" i="6"/>
  <c r="J934" i="6"/>
  <c r="H934" i="6"/>
  <c r="I932" i="6"/>
  <c r="I931" i="6"/>
  <c r="I930" i="6"/>
  <c r="I929" i="6"/>
  <c r="I928" i="6"/>
  <c r="I927" i="6"/>
  <c r="I926" i="6"/>
  <c r="H926" i="6"/>
  <c r="I925" i="6"/>
  <c r="I924" i="6"/>
  <c r="I923" i="6"/>
  <c r="I922" i="6"/>
  <c r="I921" i="6"/>
  <c r="I920" i="6"/>
  <c r="I919" i="6"/>
  <c r="I918" i="6"/>
  <c r="I917" i="6"/>
  <c r="I916" i="6"/>
  <c r="I915" i="6"/>
  <c r="I914" i="6"/>
  <c r="I913" i="6"/>
  <c r="I912" i="6"/>
  <c r="I911" i="6"/>
  <c r="I910" i="6"/>
  <c r="I909" i="6"/>
  <c r="I908" i="6"/>
  <c r="I907" i="6"/>
  <c r="I906" i="6"/>
  <c r="H906" i="6"/>
  <c r="L904" i="6"/>
  <c r="K904" i="6"/>
  <c r="J904" i="6"/>
  <c r="H904" i="6"/>
  <c r="L903" i="6"/>
  <c r="K903" i="6"/>
  <c r="J903" i="6"/>
  <c r="L902" i="6"/>
  <c r="K902" i="6"/>
  <c r="J902" i="6"/>
  <c r="H902" i="6"/>
  <c r="I900" i="6"/>
  <c r="I899" i="6"/>
  <c r="I898" i="6"/>
  <c r="I897" i="6"/>
  <c r="I896" i="6"/>
  <c r="I895" i="6"/>
  <c r="I894" i="6"/>
  <c r="I893" i="6"/>
  <c r="I892" i="6"/>
  <c r="I891" i="6"/>
  <c r="I890" i="6"/>
  <c r="I889" i="6"/>
  <c r="I888" i="6"/>
  <c r="I887" i="6"/>
  <c r="I886" i="6"/>
  <c r="I885" i="6"/>
  <c r="I884" i="6"/>
  <c r="I883" i="6"/>
  <c r="I882" i="6"/>
  <c r="I881" i="6"/>
  <c r="I880" i="6"/>
  <c r="I879" i="6"/>
  <c r="I878" i="6"/>
  <c r="I877" i="6"/>
  <c r="I876" i="6"/>
  <c r="I875" i="6"/>
  <c r="I874" i="6"/>
  <c r="I873" i="6"/>
  <c r="I872" i="6"/>
  <c r="I871" i="6"/>
  <c r="I870" i="6"/>
  <c r="I869" i="6"/>
  <c r="I868" i="6"/>
  <c r="I867" i="6"/>
  <c r="I866" i="6"/>
  <c r="L864" i="6"/>
  <c r="K864" i="6"/>
  <c r="J864" i="6"/>
  <c r="H864" i="6"/>
  <c r="L863" i="6"/>
  <c r="K863" i="6"/>
  <c r="J863" i="6"/>
  <c r="L862" i="6"/>
  <c r="K862" i="6"/>
  <c r="J862" i="6"/>
  <c r="H862" i="6"/>
  <c r="I860" i="6"/>
  <c r="I859" i="6"/>
  <c r="I858" i="6"/>
  <c r="I857" i="6"/>
  <c r="H857" i="6"/>
  <c r="I856" i="6"/>
  <c r="I855" i="6"/>
  <c r="I854" i="6"/>
  <c r="I853" i="6"/>
  <c r="I852" i="6"/>
  <c r="I851" i="6"/>
  <c r="I850" i="6"/>
  <c r="I849" i="6"/>
  <c r="I848" i="6"/>
  <c r="I847" i="6"/>
  <c r="I846" i="6"/>
  <c r="I845" i="6"/>
  <c r="I844" i="6"/>
  <c r="I843" i="6"/>
  <c r="I842" i="6"/>
  <c r="I841" i="6"/>
  <c r="I840" i="6"/>
  <c r="I839" i="6"/>
  <c r="I838" i="6"/>
  <c r="I837" i="6"/>
  <c r="I836" i="6"/>
  <c r="I835" i="6"/>
  <c r="L833" i="6"/>
  <c r="K833" i="6"/>
  <c r="J833" i="6"/>
  <c r="H833" i="6"/>
  <c r="L832" i="6"/>
  <c r="K832" i="6"/>
  <c r="J832" i="6"/>
  <c r="L831" i="6"/>
  <c r="K831" i="6"/>
  <c r="J831" i="6"/>
  <c r="H831" i="6"/>
  <c r="I829" i="6"/>
  <c r="I828" i="6"/>
  <c r="I827" i="6"/>
  <c r="I826" i="6"/>
  <c r="I825" i="6"/>
  <c r="I824" i="6"/>
  <c r="I823" i="6"/>
  <c r="I822" i="6"/>
  <c r="H822" i="6"/>
  <c r="I821" i="6"/>
  <c r="I820" i="6"/>
  <c r="I819" i="6"/>
  <c r="I818" i="6"/>
  <c r="I817" i="6"/>
  <c r="I816" i="6"/>
  <c r="I815" i="6"/>
  <c r="I814" i="6"/>
  <c r="I813" i="6"/>
  <c r="I812" i="6"/>
  <c r="I811" i="6"/>
  <c r="I810" i="6"/>
  <c r="I809" i="6"/>
  <c r="I808" i="6"/>
  <c r="I807" i="6"/>
  <c r="H807" i="6"/>
  <c r="I806" i="6"/>
  <c r="I805" i="6"/>
  <c r="I804" i="6"/>
  <c r="I803" i="6"/>
  <c r="I802" i="6"/>
  <c r="L800" i="6"/>
  <c r="K800" i="6"/>
  <c r="J800" i="6"/>
  <c r="H800" i="6"/>
  <c r="L799" i="6"/>
  <c r="K799" i="6"/>
  <c r="J799" i="6"/>
  <c r="L798" i="6"/>
  <c r="K798" i="6"/>
  <c r="J798" i="6"/>
  <c r="H798" i="6"/>
  <c r="I796" i="6"/>
  <c r="I795" i="6"/>
  <c r="I794" i="6"/>
  <c r="I793" i="6"/>
  <c r="I792" i="6"/>
  <c r="I791" i="6"/>
  <c r="H791" i="6"/>
  <c r="I790" i="6"/>
  <c r="I789" i="6"/>
  <c r="I788" i="6"/>
  <c r="I787" i="6"/>
  <c r="I786" i="6"/>
  <c r="I785" i="6"/>
  <c r="I784" i="6"/>
  <c r="I783" i="6"/>
  <c r="I782" i="6"/>
  <c r="I781" i="6"/>
  <c r="I780" i="6"/>
  <c r="I779" i="6"/>
  <c r="I778" i="6"/>
  <c r="I777" i="6"/>
  <c r="I776" i="6"/>
  <c r="I775" i="6"/>
  <c r="I774" i="6"/>
  <c r="I773" i="6"/>
  <c r="I772" i="6"/>
  <c r="L770" i="6"/>
  <c r="K770" i="6"/>
  <c r="J770" i="6"/>
  <c r="H770" i="6"/>
  <c r="L769" i="6"/>
  <c r="K769" i="6"/>
  <c r="J769" i="6"/>
  <c r="L768" i="6"/>
  <c r="K768" i="6"/>
  <c r="J768" i="6"/>
  <c r="H768" i="6"/>
  <c r="I766" i="6"/>
  <c r="I765" i="6"/>
  <c r="I764" i="6"/>
  <c r="I763" i="6"/>
  <c r="I762" i="6"/>
  <c r="I761" i="6"/>
  <c r="I760" i="6"/>
  <c r="I759" i="6"/>
  <c r="I758" i="6"/>
  <c r="I757" i="6"/>
  <c r="I756" i="6"/>
  <c r="I755" i="6"/>
  <c r="I754" i="6"/>
  <c r="I753" i="6"/>
  <c r="I752" i="6"/>
  <c r="I751" i="6"/>
  <c r="I750" i="6"/>
  <c r="I749" i="6"/>
  <c r="I748" i="6"/>
  <c r="I747" i="6"/>
  <c r="I746" i="6"/>
  <c r="I745" i="6"/>
  <c r="I744" i="6"/>
  <c r="I743" i="6"/>
  <c r="I742" i="6"/>
  <c r="I741" i="6"/>
  <c r="I740" i="6"/>
  <c r="I739" i="6"/>
  <c r="I738" i="6"/>
  <c r="I737" i="6"/>
  <c r="I736" i="6"/>
  <c r="I735" i="6"/>
  <c r="I734" i="6"/>
  <c r="I733" i="6"/>
  <c r="I732" i="6"/>
  <c r="I731" i="6"/>
  <c r="I730" i="6"/>
  <c r="I729" i="6"/>
  <c r="L727" i="6"/>
  <c r="K727" i="6"/>
  <c r="J727" i="6"/>
  <c r="H727" i="6"/>
  <c r="L726" i="6"/>
  <c r="K726" i="6"/>
  <c r="J726" i="6"/>
  <c r="L725" i="6"/>
  <c r="K725" i="6"/>
  <c r="J725" i="6"/>
  <c r="H725" i="6"/>
  <c r="I723" i="6"/>
  <c r="I722" i="6"/>
  <c r="I721" i="6"/>
  <c r="I720" i="6"/>
  <c r="I719" i="6"/>
  <c r="I718" i="6"/>
  <c r="I717" i="6"/>
  <c r="I716" i="6"/>
  <c r="I715" i="6"/>
  <c r="I714" i="6"/>
  <c r="I713" i="6"/>
  <c r="I712" i="6"/>
  <c r="I711" i="6"/>
  <c r="I710" i="6"/>
  <c r="I709" i="6"/>
  <c r="I708" i="6"/>
  <c r="I707" i="6"/>
  <c r="I706" i="6"/>
  <c r="I705" i="6"/>
  <c r="I704" i="6"/>
  <c r="I703" i="6"/>
  <c r="L701" i="6"/>
  <c r="K701" i="6"/>
  <c r="J701" i="6"/>
  <c r="H701" i="6"/>
  <c r="L700" i="6"/>
  <c r="K700" i="6"/>
  <c r="J700" i="6"/>
  <c r="L699" i="6"/>
  <c r="K699" i="6"/>
  <c r="J699" i="6"/>
  <c r="H699" i="6"/>
  <c r="I697" i="6"/>
  <c r="I696" i="6"/>
  <c r="I695" i="6"/>
  <c r="I694" i="6"/>
  <c r="I693" i="6"/>
  <c r="I692" i="6"/>
  <c r="I691" i="6"/>
  <c r="I690" i="6"/>
  <c r="I689" i="6"/>
  <c r="I688" i="6"/>
  <c r="I687" i="6"/>
  <c r="I686" i="6"/>
  <c r="I685" i="6"/>
  <c r="I684" i="6"/>
  <c r="I683" i="6"/>
  <c r="I682" i="6"/>
  <c r="I681" i="6"/>
  <c r="I680" i="6"/>
  <c r="I679" i="6"/>
  <c r="I678" i="6"/>
  <c r="I677" i="6"/>
  <c r="I676" i="6"/>
  <c r="I675" i="6"/>
  <c r="L673" i="6"/>
  <c r="K673" i="6"/>
  <c r="J673" i="6"/>
  <c r="H673" i="6"/>
  <c r="L672" i="6"/>
  <c r="K672" i="6"/>
  <c r="J672" i="6"/>
  <c r="L671" i="6"/>
  <c r="K671" i="6"/>
  <c r="J671" i="6"/>
  <c r="H671" i="6"/>
  <c r="I669" i="6"/>
  <c r="I668" i="6"/>
  <c r="I667" i="6"/>
  <c r="I666" i="6"/>
  <c r="I665" i="6"/>
  <c r="I664" i="6"/>
  <c r="I663" i="6"/>
  <c r="I662" i="6"/>
  <c r="I661" i="6"/>
  <c r="I660" i="6"/>
  <c r="I659" i="6"/>
  <c r="I658" i="6"/>
  <c r="I657" i="6"/>
  <c r="I656" i="6"/>
  <c r="H656" i="6"/>
  <c r="I655" i="6"/>
  <c r="I654" i="6"/>
  <c r="I653" i="6"/>
  <c r="I652" i="6"/>
  <c r="I651" i="6"/>
  <c r="I650" i="6"/>
  <c r="I649" i="6"/>
  <c r="I648" i="6"/>
  <c r="I647" i="6"/>
  <c r="I646" i="6"/>
  <c r="I645" i="6"/>
  <c r="L643" i="6"/>
  <c r="K643" i="6"/>
  <c r="J643" i="6"/>
  <c r="H643" i="6"/>
  <c r="L642" i="6"/>
  <c r="K642" i="6"/>
  <c r="J642" i="6"/>
  <c r="L641" i="6"/>
  <c r="K641" i="6"/>
  <c r="J641" i="6"/>
  <c r="H641" i="6"/>
  <c r="I639" i="6"/>
  <c r="I638" i="6"/>
  <c r="I637" i="6"/>
  <c r="I636" i="6"/>
  <c r="I635" i="6"/>
  <c r="I634" i="6"/>
  <c r="I633" i="6"/>
  <c r="I632" i="6"/>
  <c r="I631" i="6"/>
  <c r="I630" i="6"/>
  <c r="I629" i="6"/>
  <c r="I628" i="6"/>
  <c r="I627" i="6"/>
  <c r="I626" i="6"/>
  <c r="I625" i="6"/>
  <c r="I624" i="6"/>
  <c r="I623" i="6"/>
  <c r="I622" i="6"/>
  <c r="I621" i="6"/>
  <c r="I620" i="6"/>
  <c r="I619" i="6"/>
  <c r="I618" i="6"/>
  <c r="I617" i="6"/>
  <c r="I616" i="6"/>
  <c r="I615" i="6"/>
  <c r="L613" i="6"/>
  <c r="K613" i="6"/>
  <c r="J613" i="6"/>
  <c r="H613" i="6"/>
  <c r="L612" i="6"/>
  <c r="K612" i="6"/>
  <c r="J612" i="6"/>
  <c r="L611" i="6"/>
  <c r="K611" i="6"/>
  <c r="J611" i="6"/>
  <c r="H611" i="6"/>
  <c r="I609" i="6"/>
  <c r="I608" i="6"/>
  <c r="I607" i="6"/>
  <c r="I606" i="6"/>
  <c r="I605" i="6"/>
  <c r="I604" i="6"/>
  <c r="I603" i="6"/>
  <c r="I602" i="6"/>
  <c r="I601" i="6"/>
  <c r="I600" i="6"/>
  <c r="I599" i="6"/>
  <c r="I598" i="6"/>
  <c r="I597" i="6"/>
  <c r="I596" i="6"/>
  <c r="I595" i="6"/>
  <c r="I594" i="6"/>
  <c r="I593" i="6"/>
  <c r="I592" i="6"/>
  <c r="I591" i="6"/>
  <c r="I590" i="6"/>
  <c r="I589" i="6"/>
  <c r="I588" i="6"/>
  <c r="I587" i="6"/>
  <c r="I586" i="6"/>
  <c r="I585" i="6"/>
  <c r="I584" i="6"/>
  <c r="I583" i="6"/>
  <c r="I582" i="6"/>
  <c r="I581" i="6"/>
  <c r="I580" i="6"/>
  <c r="I579" i="6"/>
  <c r="I578" i="6"/>
  <c r="I577" i="6"/>
  <c r="I576" i="6"/>
  <c r="I575" i="6"/>
  <c r="I574" i="6"/>
  <c r="I573" i="6"/>
  <c r="I572" i="6"/>
  <c r="I571" i="6"/>
  <c r="L569" i="6"/>
  <c r="K569" i="6"/>
  <c r="J569" i="6"/>
  <c r="H569" i="6"/>
  <c r="L568" i="6"/>
  <c r="K568" i="6"/>
  <c r="J568" i="6"/>
  <c r="L567" i="6"/>
  <c r="K567" i="6"/>
  <c r="J567" i="6"/>
  <c r="H567" i="6"/>
  <c r="I565" i="6"/>
  <c r="I564" i="6"/>
  <c r="I563" i="6"/>
  <c r="I562" i="6"/>
  <c r="I561" i="6"/>
  <c r="I560" i="6"/>
  <c r="I559" i="6"/>
  <c r="I558" i="6"/>
  <c r="I557" i="6"/>
  <c r="H557" i="6"/>
  <c r="I556" i="6"/>
  <c r="I555" i="6"/>
  <c r="I554" i="6"/>
  <c r="I553" i="6"/>
  <c r="I552" i="6"/>
  <c r="I551" i="6"/>
  <c r="I550" i="6"/>
  <c r="I549" i="6"/>
  <c r="I548" i="6"/>
  <c r="I547" i="6"/>
  <c r="L545" i="6"/>
  <c r="K545" i="6"/>
  <c r="J545" i="6"/>
  <c r="H545" i="6"/>
  <c r="L544" i="6"/>
  <c r="K544" i="6"/>
  <c r="J544" i="6"/>
  <c r="L543" i="6"/>
  <c r="K543" i="6"/>
  <c r="J543" i="6"/>
  <c r="H543" i="6"/>
  <c r="I541" i="6"/>
  <c r="I540" i="6"/>
  <c r="I539" i="6"/>
  <c r="I538" i="6"/>
  <c r="I537" i="6"/>
  <c r="I536" i="6"/>
  <c r="I535" i="6"/>
  <c r="I534" i="6"/>
  <c r="I533" i="6"/>
  <c r="I532" i="6"/>
  <c r="I531" i="6"/>
  <c r="I530" i="6"/>
  <c r="I529" i="6"/>
  <c r="I528" i="6"/>
  <c r="I527" i="6"/>
  <c r="I526" i="6"/>
  <c r="I525" i="6"/>
  <c r="I524" i="6"/>
  <c r="I523" i="6"/>
  <c r="I522" i="6"/>
  <c r="I521" i="6"/>
  <c r="I520" i="6"/>
  <c r="I519" i="6"/>
  <c r="I518" i="6"/>
  <c r="I517" i="6"/>
  <c r="I516" i="6"/>
  <c r="I515" i="6"/>
  <c r="I514" i="6"/>
  <c r="I513" i="6"/>
  <c r="I512" i="6"/>
  <c r="I511" i="6"/>
  <c r="I510" i="6"/>
  <c r="I509" i="6"/>
  <c r="I508" i="6"/>
  <c r="I507" i="6"/>
  <c r="I506" i="6"/>
  <c r="I505" i="6"/>
  <c r="I504" i="6"/>
  <c r="I503" i="6"/>
  <c r="I502" i="6"/>
  <c r="L500" i="6"/>
  <c r="K500" i="6"/>
  <c r="J500" i="6"/>
  <c r="H500" i="6"/>
  <c r="L499" i="6"/>
  <c r="K499" i="6"/>
  <c r="J499" i="6"/>
  <c r="L498" i="6"/>
  <c r="K498" i="6"/>
  <c r="J498" i="6"/>
  <c r="H498" i="6"/>
  <c r="I496" i="6"/>
  <c r="I495" i="6"/>
  <c r="I494" i="6"/>
  <c r="I493" i="6"/>
  <c r="I492" i="6"/>
  <c r="I491" i="6"/>
  <c r="I490" i="6"/>
  <c r="I489" i="6"/>
  <c r="I488" i="6"/>
  <c r="I487" i="6"/>
  <c r="I486" i="6"/>
  <c r="I485" i="6"/>
  <c r="I484" i="6"/>
  <c r="I483" i="6"/>
  <c r="I482" i="6"/>
  <c r="I481" i="6"/>
  <c r="I480" i="6"/>
  <c r="I479" i="6"/>
  <c r="I478" i="6"/>
  <c r="I477" i="6"/>
  <c r="I476" i="6"/>
  <c r="I475" i="6"/>
  <c r="I474" i="6"/>
  <c r="I473" i="6"/>
  <c r="I472" i="6"/>
  <c r="H472" i="6"/>
  <c r="I471" i="6"/>
  <c r="I470" i="6"/>
  <c r="I469" i="6"/>
  <c r="I468" i="6"/>
  <c r="I467" i="6"/>
  <c r="I466" i="6"/>
  <c r="I465" i="6"/>
  <c r="I464" i="6"/>
  <c r="L462" i="6"/>
  <c r="K462" i="6"/>
  <c r="J462" i="6"/>
  <c r="H462" i="6"/>
  <c r="L461" i="6"/>
  <c r="K461" i="6"/>
  <c r="J461" i="6"/>
  <c r="L460" i="6"/>
  <c r="K460" i="6"/>
  <c r="J460" i="6"/>
  <c r="H460" i="6"/>
  <c r="I458" i="6"/>
  <c r="I457" i="6"/>
  <c r="I456" i="6"/>
  <c r="I455" i="6"/>
  <c r="I454" i="6"/>
  <c r="I453" i="6"/>
  <c r="I452" i="6"/>
  <c r="I451" i="6"/>
  <c r="I450" i="6"/>
  <c r="I449" i="6"/>
  <c r="I448" i="6"/>
  <c r="I447" i="6"/>
  <c r="I446" i="6"/>
  <c r="I445" i="6"/>
  <c r="I444" i="6"/>
  <c r="I443" i="6"/>
  <c r="I442" i="6"/>
  <c r="I441" i="6"/>
  <c r="I440" i="6"/>
  <c r="H440" i="6"/>
  <c r="I439" i="6"/>
  <c r="H439" i="6"/>
  <c r="I438" i="6"/>
  <c r="I437" i="6"/>
  <c r="I436" i="6"/>
  <c r="I435" i="6"/>
  <c r="I434" i="6"/>
  <c r="I433" i="6"/>
  <c r="I432" i="6"/>
  <c r="I431" i="6"/>
  <c r="I430" i="6"/>
  <c r="I429" i="6"/>
  <c r="I428" i="6"/>
  <c r="I427" i="6"/>
  <c r="L425" i="6"/>
  <c r="K425" i="6"/>
  <c r="J425" i="6"/>
  <c r="H425" i="6"/>
  <c r="L424" i="6"/>
  <c r="K424" i="6"/>
  <c r="J424" i="6"/>
  <c r="L423" i="6"/>
  <c r="K423" i="6"/>
  <c r="J423" i="6"/>
  <c r="H423" i="6"/>
  <c r="I421" i="6"/>
  <c r="I420" i="6"/>
  <c r="I419" i="6"/>
  <c r="I418" i="6"/>
  <c r="I417" i="6"/>
  <c r="I416" i="6"/>
  <c r="I415" i="6"/>
  <c r="I414" i="6"/>
  <c r="I413" i="6"/>
  <c r="I412" i="6"/>
  <c r="I411" i="6"/>
  <c r="L409" i="6"/>
  <c r="K409" i="6"/>
  <c r="J409" i="6"/>
  <c r="H409" i="6"/>
  <c r="L408" i="6"/>
  <c r="K408" i="6"/>
  <c r="J408" i="6"/>
  <c r="L407" i="6"/>
  <c r="K407" i="6"/>
  <c r="J407" i="6"/>
  <c r="H407" i="6"/>
  <c r="I405" i="6"/>
  <c r="I404" i="6"/>
  <c r="I403" i="6"/>
  <c r="I402" i="6"/>
  <c r="I401" i="6"/>
  <c r="I400" i="6"/>
  <c r="I399" i="6"/>
  <c r="I398" i="6"/>
  <c r="I397" i="6"/>
  <c r="I396" i="6"/>
  <c r="I395" i="6"/>
  <c r="I394" i="6"/>
  <c r="I393" i="6"/>
  <c r="I392" i="6"/>
  <c r="I391" i="6"/>
  <c r="I390" i="6"/>
  <c r="I389" i="6"/>
  <c r="I388" i="6"/>
  <c r="I387" i="6"/>
  <c r="I386" i="6"/>
  <c r="I385" i="6"/>
  <c r="I384" i="6"/>
  <c r="I383" i="6"/>
  <c r="I382" i="6"/>
  <c r="I381" i="6"/>
  <c r="I380" i="6"/>
  <c r="I379" i="6"/>
  <c r="I378" i="6"/>
  <c r="L376" i="6"/>
  <c r="K376" i="6"/>
  <c r="J376" i="6"/>
  <c r="H376" i="6"/>
  <c r="L375" i="6"/>
  <c r="K375" i="6"/>
  <c r="J375" i="6"/>
  <c r="L374" i="6"/>
  <c r="K374" i="6"/>
  <c r="J374" i="6"/>
  <c r="H374" i="6"/>
  <c r="I372" i="6"/>
  <c r="I371" i="6"/>
  <c r="I370" i="6"/>
  <c r="I369" i="6"/>
  <c r="I368" i="6"/>
  <c r="I367" i="6"/>
  <c r="I366" i="6"/>
  <c r="I365" i="6"/>
  <c r="I364" i="6"/>
  <c r="I363" i="6"/>
  <c r="I362" i="6"/>
  <c r="I361" i="6"/>
  <c r="I360" i="6"/>
  <c r="I359" i="6"/>
  <c r="I358" i="6"/>
  <c r="I357" i="6"/>
  <c r="I356" i="6"/>
  <c r="I355" i="6"/>
  <c r="I354" i="6"/>
  <c r="I353" i="6"/>
  <c r="I352" i="6"/>
  <c r="I351" i="6"/>
  <c r="L349" i="6"/>
  <c r="K349" i="6"/>
  <c r="J349" i="6"/>
  <c r="H349" i="6"/>
  <c r="L348" i="6"/>
  <c r="K348" i="6"/>
  <c r="J348" i="6"/>
  <c r="L347" i="6"/>
  <c r="K347" i="6"/>
  <c r="J347" i="6"/>
  <c r="H347" i="6"/>
  <c r="I345" i="6"/>
  <c r="I344" i="6"/>
  <c r="I343" i="6"/>
  <c r="I342" i="6"/>
  <c r="I341" i="6"/>
  <c r="I340" i="6"/>
  <c r="I339" i="6"/>
  <c r="I338" i="6"/>
  <c r="I337" i="6"/>
  <c r="I336" i="6"/>
  <c r="I335" i="6"/>
  <c r="I334" i="6"/>
  <c r="I333" i="6"/>
  <c r="I332" i="6"/>
  <c r="I331" i="6"/>
  <c r="I330" i="6"/>
  <c r="I329" i="6"/>
  <c r="I328" i="6"/>
  <c r="I327" i="6"/>
  <c r="H327" i="6"/>
  <c r="I326" i="6"/>
  <c r="I325" i="6"/>
  <c r="I324" i="6"/>
  <c r="I323" i="6"/>
  <c r="I322" i="6"/>
  <c r="I321" i="6"/>
  <c r="L319" i="6"/>
  <c r="K319" i="6"/>
  <c r="J319" i="6"/>
  <c r="H319" i="6"/>
  <c r="L318" i="6"/>
  <c r="K318" i="6"/>
  <c r="J318" i="6"/>
  <c r="L317" i="6"/>
  <c r="K317" i="6"/>
  <c r="J317" i="6"/>
  <c r="H317" i="6"/>
  <c r="I315" i="6"/>
  <c r="I314" i="6"/>
  <c r="I313" i="6"/>
  <c r="I312" i="6"/>
  <c r="I311" i="6"/>
  <c r="I310" i="6"/>
  <c r="I309" i="6"/>
  <c r="I308" i="6"/>
  <c r="I307" i="6"/>
  <c r="I306" i="6"/>
  <c r="I305" i="6"/>
  <c r="I304" i="6"/>
  <c r="I303" i="6"/>
  <c r="I302" i="6"/>
  <c r="I301" i="6"/>
  <c r="I300" i="6"/>
  <c r="I299" i="6"/>
  <c r="I298" i="6"/>
  <c r="I297" i="6"/>
  <c r="I296" i="6"/>
  <c r="H296" i="6"/>
  <c r="I295" i="6"/>
  <c r="I294" i="6"/>
  <c r="I293" i="6"/>
  <c r="L291" i="6"/>
  <c r="K291" i="6"/>
  <c r="J291" i="6"/>
  <c r="H291" i="6"/>
  <c r="L290" i="6"/>
  <c r="K290" i="6"/>
  <c r="J290" i="6"/>
  <c r="L289" i="6"/>
  <c r="K289" i="6"/>
  <c r="J289" i="6"/>
  <c r="H289" i="6"/>
  <c r="I287" i="6"/>
  <c r="H287" i="6"/>
  <c r="I286" i="6"/>
  <c r="I285" i="6"/>
  <c r="I284" i="6"/>
  <c r="I283" i="6"/>
  <c r="I282" i="6"/>
  <c r="I281" i="6"/>
  <c r="I280" i="6"/>
  <c r="I279" i="6"/>
  <c r="I278" i="6"/>
  <c r="I277" i="6"/>
  <c r="I276" i="6"/>
  <c r="I275" i="6"/>
  <c r="I274" i="6"/>
  <c r="I273" i="6"/>
  <c r="I272" i="6"/>
  <c r="I271" i="6"/>
  <c r="I270" i="6"/>
  <c r="I269" i="6"/>
  <c r="I268" i="6"/>
  <c r="I267" i="6"/>
  <c r="I266" i="6"/>
  <c r="I265" i="6"/>
  <c r="I264" i="6"/>
  <c r="I263" i="6"/>
  <c r="I262" i="6"/>
  <c r="L261" i="6"/>
  <c r="K261" i="6"/>
  <c r="J261" i="6"/>
  <c r="L260" i="6"/>
  <c r="K260" i="6"/>
  <c r="J260" i="6"/>
  <c r="H260" i="6"/>
  <c r="L258" i="6"/>
  <c r="K258" i="6"/>
  <c r="J258" i="6"/>
  <c r="H258" i="6"/>
  <c r="I256" i="6"/>
  <c r="I255" i="6"/>
  <c r="I254" i="6"/>
  <c r="I253" i="6"/>
  <c r="I252" i="6"/>
  <c r="I251" i="6"/>
  <c r="I250" i="6"/>
  <c r="I249" i="6"/>
  <c r="I248" i="6"/>
  <c r="I247" i="6"/>
  <c r="I246" i="6"/>
  <c r="I245" i="6"/>
  <c r="I244" i="6"/>
  <c r="I243" i="6"/>
  <c r="I242" i="6"/>
  <c r="I241" i="6"/>
  <c r="I240" i="6"/>
  <c r="I239" i="6"/>
  <c r="I238" i="6"/>
  <c r="I237" i="6"/>
  <c r="I236" i="6"/>
  <c r="I235" i="6"/>
  <c r="I234" i="6"/>
  <c r="I233" i="6"/>
  <c r="I232" i="6"/>
  <c r="H232" i="6"/>
  <c r="I231" i="6"/>
  <c r="I230" i="6"/>
  <c r="L228" i="6"/>
  <c r="K228" i="6"/>
  <c r="J228" i="6"/>
  <c r="H228" i="6"/>
  <c r="L227" i="6"/>
  <c r="K227" i="6"/>
  <c r="J227" i="6"/>
  <c r="L226" i="6"/>
  <c r="K226" i="6"/>
  <c r="J226" i="6"/>
  <c r="H226" i="6"/>
  <c r="I224" i="6"/>
  <c r="I223" i="6"/>
  <c r="I222" i="6"/>
  <c r="I221" i="6"/>
  <c r="I220" i="6"/>
  <c r="I219" i="6"/>
  <c r="I218" i="6"/>
  <c r="I217" i="6"/>
  <c r="I216" i="6"/>
  <c r="I215" i="6"/>
  <c r="I214" i="6"/>
  <c r="I213" i="6"/>
  <c r="I212" i="6"/>
  <c r="I211" i="6"/>
  <c r="I210" i="6"/>
  <c r="I209" i="6"/>
  <c r="I208" i="6"/>
  <c r="I207" i="6"/>
  <c r="I206" i="6"/>
  <c r="I205" i="6"/>
  <c r="I204" i="6"/>
  <c r="I203" i="6"/>
  <c r="I202" i="6"/>
  <c r="I201" i="6"/>
  <c r="H201" i="6"/>
  <c r="I200" i="6"/>
  <c r="I199" i="6"/>
  <c r="I198" i="6"/>
  <c r="I197" i="6"/>
  <c r="L195" i="6"/>
  <c r="K195" i="6"/>
  <c r="J195" i="6"/>
  <c r="H195" i="6"/>
  <c r="L194" i="6"/>
  <c r="K194" i="6"/>
  <c r="J194" i="6"/>
  <c r="L193" i="6"/>
  <c r="K193" i="6"/>
  <c r="J193" i="6"/>
  <c r="H193" i="6"/>
  <c r="I191" i="6"/>
  <c r="I190" i="6"/>
  <c r="I189" i="6"/>
  <c r="I188" i="6"/>
  <c r="I187" i="6"/>
  <c r="I186" i="6"/>
  <c r="I185" i="6"/>
  <c r="I184" i="6"/>
  <c r="I183" i="6"/>
  <c r="I182" i="6"/>
  <c r="I181" i="6"/>
  <c r="I180" i="6"/>
  <c r="I179" i="6"/>
  <c r="I178" i="6"/>
  <c r="I177" i="6"/>
  <c r="I176" i="6"/>
  <c r="I175" i="6"/>
  <c r="I174" i="6"/>
  <c r="I173" i="6"/>
  <c r="I172" i="6"/>
  <c r="I171" i="6"/>
  <c r="I170" i="6"/>
  <c r="I169" i="6"/>
  <c r="I168" i="6"/>
  <c r="I167" i="6"/>
  <c r="I166" i="6"/>
  <c r="I165" i="6"/>
  <c r="L163" i="6"/>
  <c r="K163" i="6"/>
  <c r="J163" i="6"/>
  <c r="H163" i="6"/>
  <c r="L162" i="6"/>
  <c r="K162" i="6"/>
  <c r="J162" i="6"/>
  <c r="L161" i="6"/>
  <c r="K161" i="6"/>
  <c r="J161" i="6"/>
  <c r="H161" i="6"/>
  <c r="I159" i="6"/>
  <c r="I158" i="6"/>
  <c r="I157" i="6"/>
  <c r="I156" i="6"/>
  <c r="I155" i="6"/>
  <c r="I154" i="6"/>
  <c r="I153" i="6"/>
  <c r="I152" i="6"/>
  <c r="I151" i="6"/>
  <c r="I150" i="6"/>
  <c r="I149" i="6"/>
  <c r="I148" i="6"/>
  <c r="I147" i="6"/>
  <c r="I146" i="6"/>
  <c r="I145" i="6"/>
  <c r="I144" i="6"/>
  <c r="I143" i="6"/>
  <c r="I142" i="6"/>
  <c r="I141" i="6"/>
  <c r="I140" i="6"/>
  <c r="I139" i="6"/>
  <c r="I138" i="6"/>
  <c r="I137" i="6"/>
  <c r="I136" i="6"/>
  <c r="I135" i="6"/>
  <c r="I134" i="6"/>
  <c r="H134" i="6"/>
  <c r="I133" i="6"/>
  <c r="I132" i="6"/>
  <c r="I131" i="6"/>
  <c r="I130" i="6"/>
  <c r="I129" i="6"/>
  <c r="I128" i="6"/>
  <c r="I127" i="6"/>
  <c r="I126" i="6"/>
  <c r="I125" i="6"/>
  <c r="I124" i="6"/>
  <c r="I123" i="6"/>
  <c r="L121" i="6"/>
  <c r="K121" i="6"/>
  <c r="J121" i="6"/>
  <c r="H121" i="6"/>
  <c r="L120" i="6"/>
  <c r="K120" i="6"/>
  <c r="J120" i="6"/>
  <c r="L119" i="6"/>
  <c r="K119" i="6"/>
  <c r="J119" i="6"/>
  <c r="H119" i="6"/>
  <c r="I117" i="6"/>
  <c r="I116" i="6"/>
  <c r="I115" i="6"/>
  <c r="I114" i="6"/>
  <c r="I113" i="6"/>
  <c r="I112" i="6"/>
  <c r="I111" i="6"/>
  <c r="I110" i="6"/>
  <c r="I109" i="6"/>
  <c r="I108" i="6"/>
  <c r="I107" i="6"/>
  <c r="I106" i="6"/>
  <c r="I105" i="6"/>
  <c r="I104" i="6"/>
  <c r="I103" i="6"/>
  <c r="I102" i="6"/>
  <c r="I101" i="6"/>
  <c r="I100" i="6"/>
  <c r="I99" i="6"/>
  <c r="I98" i="6"/>
  <c r="I97" i="6"/>
  <c r="I96" i="6"/>
  <c r="I95" i="6"/>
  <c r="I94" i="6"/>
  <c r="I93" i="6"/>
  <c r="I92" i="6"/>
  <c r="I91" i="6"/>
  <c r="I90" i="6"/>
  <c r="L88" i="6"/>
  <c r="K88" i="6"/>
  <c r="J88" i="6"/>
  <c r="H88" i="6"/>
  <c r="L87" i="6"/>
  <c r="K87" i="6"/>
  <c r="J87" i="6"/>
  <c r="L86" i="6"/>
  <c r="K86" i="6"/>
  <c r="J86" i="6"/>
  <c r="H86" i="6"/>
  <c r="I84" i="6"/>
  <c r="I83" i="6"/>
  <c r="I82" i="6"/>
  <c r="I81" i="6"/>
  <c r="I80" i="6"/>
  <c r="I79" i="6"/>
  <c r="I78" i="6"/>
  <c r="L76" i="6"/>
  <c r="K76" i="6"/>
  <c r="J76" i="6"/>
  <c r="H76" i="6"/>
  <c r="L75" i="6"/>
  <c r="K75" i="6"/>
  <c r="J75" i="6"/>
  <c r="L74" i="6"/>
  <c r="K74" i="6"/>
  <c r="J74" i="6"/>
  <c r="H74" i="6"/>
  <c r="I72" i="6"/>
  <c r="I71" i="6"/>
  <c r="I70" i="6"/>
  <c r="I69" i="6"/>
  <c r="I68" i="6"/>
  <c r="I67" i="6"/>
  <c r="I66" i="6"/>
  <c r="I65" i="6"/>
  <c r="I64" i="6"/>
  <c r="I63" i="6"/>
  <c r="I62" i="6"/>
  <c r="I61" i="6"/>
  <c r="I60" i="6"/>
  <c r="I59" i="6"/>
  <c r="I58" i="6"/>
  <c r="I57" i="6"/>
  <c r="I56" i="6"/>
  <c r="I55" i="6"/>
  <c r="I54" i="6"/>
  <c r="I53" i="6"/>
  <c r="I52" i="6"/>
  <c r="I51" i="6"/>
  <c r="I50" i="6"/>
  <c r="I49" i="6"/>
  <c r="I48" i="6"/>
  <c r="I47" i="6"/>
  <c r="H47" i="6"/>
  <c r="L45" i="6"/>
  <c r="K45" i="6"/>
  <c r="J45" i="6"/>
  <c r="H45" i="6"/>
  <c r="L44" i="6"/>
  <c r="K44" i="6"/>
  <c r="J44" i="6"/>
  <c r="L43" i="6"/>
  <c r="K43" i="6"/>
  <c r="J43" i="6"/>
  <c r="H43" i="6"/>
  <c r="I41" i="6"/>
  <c r="I40" i="6"/>
  <c r="N39" i="6"/>
  <c r="L39" i="6"/>
  <c r="K39" i="6"/>
  <c r="J39" i="6"/>
  <c r="I39" i="6"/>
  <c r="L38" i="6"/>
  <c r="K38" i="6"/>
  <c r="J38" i="6"/>
  <c r="H38" i="6"/>
  <c r="L37" i="6"/>
  <c r="K37" i="6"/>
  <c r="J37" i="6"/>
  <c r="L36" i="6"/>
  <c r="K36" i="6"/>
  <c r="J36" i="6"/>
  <c r="H36" i="6"/>
  <c r="I34" i="6"/>
  <c r="I33" i="6"/>
  <c r="H33" i="6"/>
  <c r="I32" i="6"/>
  <c r="I31" i="6"/>
  <c r="I30" i="6"/>
  <c r="I29" i="6"/>
  <c r="H29" i="6"/>
  <c r="I28" i="6"/>
  <c r="I27" i="6"/>
  <c r="I26" i="6"/>
  <c r="I25" i="6"/>
  <c r="I24" i="6"/>
  <c r="I23" i="6"/>
  <c r="I22" i="6"/>
  <c r="I21" i="6"/>
  <c r="I20" i="6"/>
  <c r="I19" i="6"/>
  <c r="I18" i="6"/>
  <c r="I17" i="6"/>
  <c r="P16" i="6"/>
  <c r="O16" i="6"/>
  <c r="N16" i="6"/>
  <c r="L16" i="6"/>
  <c r="K16" i="6"/>
  <c r="J16" i="6"/>
  <c r="I16" i="6"/>
  <c r="P15" i="6"/>
  <c r="O15" i="6"/>
  <c r="N15" i="6"/>
  <c r="L15" i="6"/>
  <c r="K15" i="6"/>
  <c r="J15" i="6"/>
  <c r="I15" i="6"/>
  <c r="H15" i="6"/>
  <c r="L14" i="6"/>
  <c r="K14" i="6"/>
  <c r="J14" i="6"/>
  <c r="N13" i="6"/>
  <c r="L13" i="6"/>
  <c r="K13" i="6"/>
  <c r="J13" i="6"/>
  <c r="I13" i="6"/>
  <c r="H13" i="6"/>
  <c r="L11" i="6"/>
  <c r="K11" i="6"/>
  <c r="J11" i="6"/>
  <c r="H11" i="6"/>
  <c r="L10" i="6"/>
  <c r="K10" i="6"/>
  <c r="J10" i="6"/>
  <c r="P9" i="6"/>
  <c r="O9" i="6"/>
  <c r="N9" i="6"/>
  <c r="L9" i="6"/>
  <c r="K9" i="6"/>
  <c r="J9" i="6"/>
  <c r="H9" i="6"/>
</calcChain>
</file>

<file path=xl/sharedStrings.xml><?xml version="1.0" encoding="utf-8"?>
<sst xmlns="http://schemas.openxmlformats.org/spreadsheetml/2006/main" count="4229" uniqueCount="885">
  <si>
    <t>Populația (locuitori)</t>
  </si>
  <si>
    <t>Ponderea populației (%)</t>
  </si>
  <si>
    <t>Total general</t>
  </si>
  <si>
    <t>Total general nivelul II</t>
  </si>
  <si>
    <t>Total general nivelul I</t>
  </si>
  <si>
    <t>Total</t>
  </si>
  <si>
    <t>Chișinău</t>
  </si>
  <si>
    <t>Total LG II</t>
  </si>
  <si>
    <t>Total LGI</t>
  </si>
  <si>
    <t>Consiliul Municipal</t>
  </si>
  <si>
    <t>Băcioi</t>
  </si>
  <si>
    <t>Bubuieci</t>
  </si>
  <si>
    <t>Budești</t>
  </si>
  <si>
    <t>Ciorescu</t>
  </si>
  <si>
    <t>Codru</t>
  </si>
  <si>
    <t>Colonița</t>
  </si>
  <si>
    <t>Condrița</t>
  </si>
  <si>
    <t>Cricova</t>
  </si>
  <si>
    <t>Cruzești</t>
  </si>
  <si>
    <t>Durlești</t>
  </si>
  <si>
    <t>Ghidighici</t>
  </si>
  <si>
    <t>Grătiești</t>
  </si>
  <si>
    <t>Sîngera</t>
  </si>
  <si>
    <t>Stăuceni</t>
  </si>
  <si>
    <t>Tohatin</t>
  </si>
  <si>
    <t>Trușeni</t>
  </si>
  <si>
    <t>Vadu lui Voda</t>
  </si>
  <si>
    <t>Vatra</t>
  </si>
  <si>
    <t>Bălți</t>
  </si>
  <si>
    <t>Elizaveta</t>
  </si>
  <si>
    <t>Sadovoe</t>
  </si>
  <si>
    <t>Anenii Noi</t>
  </si>
  <si>
    <t>Consiliul Raional</t>
  </si>
  <si>
    <t>Botnărești</t>
  </si>
  <si>
    <t>Bulboaca</t>
  </si>
  <si>
    <t>Calfa</t>
  </si>
  <si>
    <t>Chetrosu</t>
  </si>
  <si>
    <t>Chirca</t>
  </si>
  <si>
    <t>Ciobanovca</t>
  </si>
  <si>
    <t>Cobusca Nouă</t>
  </si>
  <si>
    <t>Cobusca Veche</t>
  </si>
  <si>
    <t>Delacău</t>
  </si>
  <si>
    <t>Floreni</t>
  </si>
  <si>
    <t>Geamăna</t>
  </si>
  <si>
    <t>Gura Bîcului</t>
  </si>
  <si>
    <t>Hîrbovăț</t>
  </si>
  <si>
    <t>Maximovca</t>
  </si>
  <si>
    <t>Mereni</t>
  </si>
  <si>
    <t>Merenii Noi</t>
  </si>
  <si>
    <t>Ochiul Roș</t>
  </si>
  <si>
    <t>Puhăceni</t>
  </si>
  <si>
    <t>Roșcani</t>
  </si>
  <si>
    <t>Speia</t>
  </si>
  <si>
    <t>Șerpeni</t>
  </si>
  <si>
    <t>Telița</t>
  </si>
  <si>
    <t>Ţînţăreni</t>
  </si>
  <si>
    <t>Zolotievca</t>
  </si>
  <si>
    <t>Varnița</t>
  </si>
  <si>
    <t>Basarabeasca</t>
  </si>
  <si>
    <t>Abaclia</t>
  </si>
  <si>
    <t>Başcalia</t>
  </si>
  <si>
    <t>Carabetovca</t>
  </si>
  <si>
    <t>Iordanovca</t>
  </si>
  <si>
    <t>Iserlia</t>
  </si>
  <si>
    <t>Sadaclia</t>
  </si>
  <si>
    <t>Briceni</t>
  </si>
  <si>
    <t>Balasineşti</t>
  </si>
  <si>
    <t>Bălcăuți</t>
  </si>
  <si>
    <t>Beleavinţi</t>
  </si>
  <si>
    <t>Berliniţi</t>
  </si>
  <si>
    <t>Bogdănești</t>
  </si>
  <si>
    <t>Caracuşenii Vechi</t>
  </si>
  <si>
    <t>Coteala</t>
  </si>
  <si>
    <t>Cotiujeni</t>
  </si>
  <si>
    <t>Colicăuți</t>
  </si>
  <si>
    <t>Corjeuți</t>
  </si>
  <si>
    <t>Criva</t>
  </si>
  <si>
    <t>Drepcăuți</t>
  </si>
  <si>
    <t>Grimăncăuți</t>
  </si>
  <si>
    <t>Halahora de Sus</t>
  </si>
  <si>
    <t>Hlina</t>
  </si>
  <si>
    <t>Larga</t>
  </si>
  <si>
    <t>Lipcani</t>
  </si>
  <si>
    <t>Mărcăuți</t>
  </si>
  <si>
    <t>Medveja</t>
  </si>
  <si>
    <t>Mihăileni</t>
  </si>
  <si>
    <t>Şirăuţi</t>
  </si>
  <si>
    <t>Slobozia-Şirăuţi</t>
  </si>
  <si>
    <t>Tabani</t>
  </si>
  <si>
    <t>Tețcani</t>
  </si>
  <si>
    <t>Trebisăuți</t>
  </si>
  <si>
    <t>Cahul</t>
  </si>
  <si>
    <t>Alexanderfeld</t>
  </si>
  <si>
    <t>Alexandru Ioan Cuza</t>
  </si>
  <si>
    <t>Andrușul de Jos</t>
  </si>
  <si>
    <t>Andrușul de Sus</t>
  </si>
  <si>
    <t>Badicul Moldovenesc</t>
  </si>
  <si>
    <t>Baurci-Moldoveni</t>
  </si>
  <si>
    <t>Borceag</t>
  </si>
  <si>
    <t>Brînza</t>
  </si>
  <si>
    <t>Bucuria</t>
  </si>
  <si>
    <t>Burlacu</t>
  </si>
  <si>
    <t>Burlăceni</t>
  </si>
  <si>
    <t>Cîşliţa-Prut</t>
  </si>
  <si>
    <t>Colibași</t>
  </si>
  <si>
    <t>Chioselia Mare</t>
  </si>
  <si>
    <t>Crihana Veche</t>
  </si>
  <si>
    <t>Cucoara</t>
  </si>
  <si>
    <t>Doina</t>
  </si>
  <si>
    <t>Găvănoasa</t>
  </si>
  <si>
    <t>Giurgiulești</t>
  </si>
  <si>
    <t>Huluboaia</t>
  </si>
  <si>
    <t>Iujnoe</t>
  </si>
  <si>
    <t>Larga Nouă</t>
  </si>
  <si>
    <t>Lebedenco</t>
  </si>
  <si>
    <t>Lopăţica</t>
  </si>
  <si>
    <t>Lucești</t>
  </si>
  <si>
    <t>Manta</t>
  </si>
  <si>
    <t>Moscovei</t>
  </si>
  <si>
    <t>Pelinei</t>
  </si>
  <si>
    <t>Roșu</t>
  </si>
  <si>
    <t>Slobozia Mare</t>
  </si>
  <si>
    <t>Taraclia de Salcie</t>
  </si>
  <si>
    <t>Tartaul de Salcie</t>
  </si>
  <si>
    <t>Tătărești</t>
  </si>
  <si>
    <t>Vadul lui Isac</t>
  </si>
  <si>
    <t>Văleni</t>
  </si>
  <si>
    <t>Zîrnești</t>
  </si>
  <si>
    <t>Cantemir</t>
  </si>
  <si>
    <t>Antonești</t>
  </si>
  <si>
    <t>Baimaclia</t>
  </si>
  <si>
    <t>Cania</t>
  </si>
  <si>
    <t>Capaclia</t>
  </si>
  <si>
    <t>Cîietu</t>
  </si>
  <si>
    <t>Chioselia</t>
  </si>
  <si>
    <t>Cîşla</t>
  </si>
  <si>
    <t>Ciobalaccia</t>
  </si>
  <si>
    <t>Cîrpești</t>
  </si>
  <si>
    <t>Cociulia</t>
  </si>
  <si>
    <t>Coştangalia</t>
  </si>
  <si>
    <t>Enichioi</t>
  </si>
  <si>
    <t>Gotești</t>
  </si>
  <si>
    <t>Haragîş</t>
  </si>
  <si>
    <t>Lărguța</t>
  </si>
  <si>
    <t>Lingura</t>
  </si>
  <si>
    <t>Pleșeni</t>
  </si>
  <si>
    <t>Plopi</t>
  </si>
  <si>
    <t>Porumbești</t>
  </si>
  <si>
    <t>Sadîc</t>
  </si>
  <si>
    <t>Şamalia</t>
  </si>
  <si>
    <t>Stoianovca</t>
  </si>
  <si>
    <t>Tartaul</t>
  </si>
  <si>
    <t>Țiganca</t>
  </si>
  <si>
    <t>Toceni</t>
  </si>
  <si>
    <t>Vişniovca</t>
  </si>
  <si>
    <t>Călărași</t>
  </si>
  <si>
    <t>Bahmut</t>
  </si>
  <si>
    <t>Bravicea</t>
  </si>
  <si>
    <t>Buda</t>
  </si>
  <si>
    <t>Căbăiești</t>
  </si>
  <si>
    <t>Dereneu</t>
  </si>
  <si>
    <t>Frumoasa</t>
  </si>
  <si>
    <t>Hîrjauca</t>
  </si>
  <si>
    <t>Hirova</t>
  </si>
  <si>
    <t>Hoginești</t>
  </si>
  <si>
    <t>Horodiște</t>
  </si>
  <si>
    <t>Meleșeni</t>
  </si>
  <si>
    <t>Nișcani</t>
  </si>
  <si>
    <t>Onișcani</t>
  </si>
  <si>
    <t>Păulești</t>
  </si>
  <si>
    <t>Peticeni</t>
  </si>
  <si>
    <t>Pitușca</t>
  </si>
  <si>
    <t>Pîrjolteni</t>
  </si>
  <si>
    <t>Răciula</t>
  </si>
  <si>
    <t>Rădeni</t>
  </si>
  <si>
    <t>Sadova</t>
  </si>
  <si>
    <t>Săseni</t>
  </si>
  <si>
    <t>Sipoteni</t>
  </si>
  <si>
    <t>Temeleuți</t>
  </si>
  <si>
    <t>Ţibirica</t>
  </si>
  <si>
    <t>Tuzara</t>
  </si>
  <si>
    <t>Vălcineț</t>
  </si>
  <si>
    <t>Vărzăreștii Noi</t>
  </si>
  <si>
    <t>Căușeni</t>
  </si>
  <si>
    <t>Baccealia</t>
  </si>
  <si>
    <t>Căinari</t>
  </si>
  <si>
    <t>Chircăești</t>
  </si>
  <si>
    <t>Chircăieștii Noi</t>
  </si>
  <si>
    <t>Ciuflești</t>
  </si>
  <si>
    <t>Cîrnățeni</t>
  </si>
  <si>
    <t>Cirnățenii Noi</t>
  </si>
  <si>
    <t>Coșcalia</t>
  </si>
  <si>
    <t>Copanca</t>
  </si>
  <si>
    <t>Fîrlădeni</t>
  </si>
  <si>
    <t>Grădinița</t>
  </si>
  <si>
    <t>Grigorievca</t>
  </si>
  <si>
    <t>Hagimus</t>
  </si>
  <si>
    <t>Opaci</t>
  </si>
  <si>
    <t>Pervomaisc</t>
  </si>
  <si>
    <t>Plop-Știubei</t>
  </si>
  <si>
    <t>Săiți</t>
  </si>
  <si>
    <t>Sălcuța</t>
  </si>
  <si>
    <t>Tănătari</t>
  </si>
  <si>
    <t>Tănătarii Noi</t>
  </si>
  <si>
    <t>Taraclia</t>
  </si>
  <si>
    <t>Tocuz</t>
  </si>
  <si>
    <t>Ucrainca</t>
  </si>
  <si>
    <t>Ursoaia</t>
  </si>
  <si>
    <t>Zaim</t>
  </si>
  <si>
    <t>U.T.A. Găgăuzia</t>
  </si>
  <si>
    <t>Comitetul Executiv</t>
  </si>
  <si>
    <t>Avdarma</t>
  </si>
  <si>
    <t>Baurci</t>
  </si>
  <si>
    <t>Beşalma</t>
  </si>
  <si>
    <t>Beşghioz</t>
  </si>
  <si>
    <t>Bugeac</t>
  </si>
  <si>
    <t>Carbalia</t>
  </si>
  <si>
    <t>Cazaclia</t>
  </si>
  <si>
    <t>Ceadîr-Lunga</t>
  </si>
  <si>
    <t>Chioselia Rusă</t>
  </si>
  <si>
    <t>Chiriet-Lunga</t>
  </si>
  <si>
    <t>Chirsova</t>
  </si>
  <si>
    <t>Cioc-Maidan</t>
  </si>
  <si>
    <t>Cișmichioi</t>
  </si>
  <si>
    <t>Comrat</t>
  </si>
  <si>
    <t>Congaz</t>
  </si>
  <si>
    <t>Congazcicul de Sus</t>
  </si>
  <si>
    <t>Copceac</t>
  </si>
  <si>
    <t>Cotovscoe</t>
  </si>
  <si>
    <t>Dezghingea</t>
  </si>
  <si>
    <t>Etulia</t>
  </si>
  <si>
    <t>Ferapontievca</t>
  </si>
  <si>
    <t>Gaidar</t>
  </si>
  <si>
    <t>Joltai</t>
  </si>
  <si>
    <t>Svetlîi</t>
  </si>
  <si>
    <t>Tomai</t>
  </si>
  <si>
    <t>Vulcănești</t>
  </si>
  <si>
    <t>Cimișlia</t>
  </si>
  <si>
    <t>Albina</t>
  </si>
  <si>
    <t>Batîr</t>
  </si>
  <si>
    <t>Cenac</t>
  </si>
  <si>
    <t>Ciucur-Mingir</t>
  </si>
  <si>
    <t>Codreni</t>
  </si>
  <si>
    <t>Ecaterinovca</t>
  </si>
  <si>
    <t>Gradişte</t>
  </si>
  <si>
    <t>Gura Galbenei</t>
  </si>
  <si>
    <t>Hîrtop</t>
  </si>
  <si>
    <t>Ialpujeni</t>
  </si>
  <si>
    <t>Ivanovca Nouă</t>
  </si>
  <si>
    <t>Javgur</t>
  </si>
  <si>
    <t>Lipoveni</t>
  </si>
  <si>
    <t>Mihailovca</t>
  </si>
  <si>
    <t>Porumbrei</t>
  </si>
  <si>
    <t>Sagaidac</t>
  </si>
  <si>
    <t>Satul Nou</t>
  </si>
  <si>
    <t>Selemet</t>
  </si>
  <si>
    <t>Suric</t>
  </si>
  <si>
    <t>Topala</t>
  </si>
  <si>
    <t>Troiţcoe</t>
  </si>
  <si>
    <t>Valea Perjei</t>
  </si>
  <si>
    <t>Criuleni</t>
  </si>
  <si>
    <t>Bălăbănești</t>
  </si>
  <si>
    <t>Bălțata</t>
  </si>
  <si>
    <t>Boşcana</t>
  </si>
  <si>
    <t>Cimișeni</t>
  </si>
  <si>
    <t>Corjova</t>
  </si>
  <si>
    <t>Coșernița</t>
  </si>
  <si>
    <t>Cruglic</t>
  </si>
  <si>
    <t>Dolinnoe</t>
  </si>
  <si>
    <t>Drăsliceni</t>
  </si>
  <si>
    <t>Dubăsarii Vechi</t>
  </si>
  <si>
    <t>Hîrtopul Mare</t>
  </si>
  <si>
    <t>Hrușova</t>
  </si>
  <si>
    <t>Işnovăţ</t>
  </si>
  <si>
    <t>Izbiște</t>
  </si>
  <si>
    <t>Jevreni</t>
  </si>
  <si>
    <t>Maşcăuţi</t>
  </si>
  <si>
    <t>Măgdăcești</t>
  </si>
  <si>
    <t>Miclești</t>
  </si>
  <si>
    <t>Onițcani</t>
  </si>
  <si>
    <t>Pașcani</t>
  </si>
  <si>
    <t>Răculești</t>
  </si>
  <si>
    <t>Rîșcova</t>
  </si>
  <si>
    <t>Slobozia-Dușca</t>
  </si>
  <si>
    <t>Zăicana</t>
  </si>
  <si>
    <t>Dondușeni</t>
  </si>
  <si>
    <t>Arionești</t>
  </si>
  <si>
    <t>Baraboi</t>
  </si>
  <si>
    <t>Cernoleuca</t>
  </si>
  <si>
    <t>Climăuți</t>
  </si>
  <si>
    <t>Corbu</t>
  </si>
  <si>
    <t>Crișcăuți</t>
  </si>
  <si>
    <t>Elizavetovca</t>
  </si>
  <si>
    <t>Frasin</t>
  </si>
  <si>
    <t>Moşana</t>
  </si>
  <si>
    <t>Orașul Dondușeni</t>
  </si>
  <si>
    <t>Pivniceni</t>
  </si>
  <si>
    <t>Plop</t>
  </si>
  <si>
    <t>Pocrovca</t>
  </si>
  <si>
    <t>Rediul Mare</t>
  </si>
  <si>
    <t>Scăieni</t>
  </si>
  <si>
    <t>Sudarca</t>
  </si>
  <si>
    <t>Ţaul</t>
  </si>
  <si>
    <t>Teleșeuca</t>
  </si>
  <si>
    <t>Tîrnova</t>
  </si>
  <si>
    <t>Drochia</t>
  </si>
  <si>
    <t>Antoneuca</t>
  </si>
  <si>
    <t>Baroncea</t>
  </si>
  <si>
    <t>Cotova</t>
  </si>
  <si>
    <t>Dominteni</t>
  </si>
  <si>
    <t>Fîntînița</t>
  </si>
  <si>
    <t>Gribova</t>
  </si>
  <si>
    <t>Hăsnăşenii Mari</t>
  </si>
  <si>
    <t>Hăsnăşenii Noi</t>
  </si>
  <si>
    <t>Maramonovca</t>
  </si>
  <si>
    <t>Miciurin</t>
  </si>
  <si>
    <t>Mîndîc</t>
  </si>
  <si>
    <t>Moara de Piatră</t>
  </si>
  <si>
    <t>Nicoreni</t>
  </si>
  <si>
    <t>Ochiul Alb</t>
  </si>
  <si>
    <t>Orașul Drochia</t>
  </si>
  <si>
    <t>Palanca</t>
  </si>
  <si>
    <t>Pelinia</t>
  </si>
  <si>
    <t>Pervomaiscoe</t>
  </si>
  <si>
    <t>Petreni</t>
  </si>
  <si>
    <t>Popeștii de Jos</t>
  </si>
  <si>
    <t>Popeștii de Sus</t>
  </si>
  <si>
    <t>Şalvirii Vechi</t>
  </si>
  <si>
    <t>Sofia</t>
  </si>
  <si>
    <t>Şuri</t>
  </si>
  <si>
    <t>Țarigrad</t>
  </si>
  <si>
    <t>Zgurița</t>
  </si>
  <si>
    <t>Dubăsari</t>
  </si>
  <si>
    <t>Cocieri</t>
  </si>
  <si>
    <t>Coșnița</t>
  </si>
  <si>
    <t>Doroţcaia</t>
  </si>
  <si>
    <t>Holercani</t>
  </si>
  <si>
    <t>Marcăuţi</t>
  </si>
  <si>
    <t>Molovata</t>
  </si>
  <si>
    <t>Molovata Nouă</t>
  </si>
  <si>
    <t>Oxentea</t>
  </si>
  <si>
    <t>Pîrîta</t>
  </si>
  <si>
    <t>Ustia</t>
  </si>
  <si>
    <t>Edineț</t>
  </si>
  <si>
    <t>Alexeevca</t>
  </si>
  <si>
    <t>Bădragii Noi</t>
  </si>
  <si>
    <t>Bădragii Vechi</t>
  </si>
  <si>
    <t>Bleșteni</t>
  </si>
  <si>
    <t>Brătușeni</t>
  </si>
  <si>
    <t>Brînzeni</t>
  </si>
  <si>
    <t>Burlănești</t>
  </si>
  <si>
    <t>Cepeleuți</t>
  </si>
  <si>
    <t>Chetroșica Nouă</t>
  </si>
  <si>
    <t>Constantinovca</t>
  </si>
  <si>
    <t>Corpaci</t>
  </si>
  <si>
    <t>Cuconeștii Noi</t>
  </si>
  <si>
    <t>Cupcini</t>
  </si>
  <si>
    <t>Fetești</t>
  </si>
  <si>
    <t>Gaşpar</t>
  </si>
  <si>
    <t>Goleni</t>
  </si>
  <si>
    <t>Gordinești</t>
  </si>
  <si>
    <t>Hancăuţi</t>
  </si>
  <si>
    <t>Hincăuţi</t>
  </si>
  <si>
    <t>Hlinaia</t>
  </si>
  <si>
    <t>Lopatnic</t>
  </si>
  <si>
    <t>Parcova</t>
  </si>
  <si>
    <t>Rotunda</t>
  </si>
  <si>
    <t>Ruseni</t>
  </si>
  <si>
    <t>Stolniceni</t>
  </si>
  <si>
    <t>Şofrîncani</t>
  </si>
  <si>
    <t>Terebna</t>
  </si>
  <si>
    <t>Trinca</t>
  </si>
  <si>
    <t>Viișoara</t>
  </si>
  <si>
    <t>Zăbriceni</t>
  </si>
  <si>
    <t>Fălești</t>
  </si>
  <si>
    <t>Albinețul Vechi</t>
  </si>
  <si>
    <t>Bocani</t>
  </si>
  <si>
    <t>Catranîc</t>
  </si>
  <si>
    <t>Călinești</t>
  </si>
  <si>
    <t>Călugăr</t>
  </si>
  <si>
    <t>Chetriș</t>
  </si>
  <si>
    <t>Ciolacu Nou</t>
  </si>
  <si>
    <t>Egorovca</t>
  </si>
  <si>
    <t>Făleștii Noi</t>
  </si>
  <si>
    <t>Glinjeni</t>
  </si>
  <si>
    <t>Hiliuți</t>
  </si>
  <si>
    <t>Hîncești</t>
  </si>
  <si>
    <t>Horești</t>
  </si>
  <si>
    <t>Ilenuța</t>
  </si>
  <si>
    <t>Işcălău</t>
  </si>
  <si>
    <t>Izvoare</t>
  </si>
  <si>
    <t>Logofteni</t>
  </si>
  <si>
    <t>Mărăndeni</t>
  </si>
  <si>
    <t>Musteața</t>
  </si>
  <si>
    <t>Natalievca</t>
  </si>
  <si>
    <t>Năvîrneţ</t>
  </si>
  <si>
    <t>Obreja Veche</t>
  </si>
  <si>
    <t>Pietrosu</t>
  </si>
  <si>
    <t>Pînzăreni</t>
  </si>
  <si>
    <t>Pîrlița</t>
  </si>
  <si>
    <t>Pompa</t>
  </si>
  <si>
    <t>Pruteni</t>
  </si>
  <si>
    <t>Răuțel</t>
  </si>
  <si>
    <t>Risipeni</t>
  </si>
  <si>
    <t>Sărata Veche</t>
  </si>
  <si>
    <t>Scumpia</t>
  </si>
  <si>
    <t>Taxobeni</t>
  </si>
  <si>
    <t>Florești</t>
  </si>
  <si>
    <t>Băhrinești</t>
  </si>
  <si>
    <t>Caşunca</t>
  </si>
  <si>
    <t>Cernița</t>
  </si>
  <si>
    <t>Ciripcău</t>
  </si>
  <si>
    <t>Ciutulești</t>
  </si>
  <si>
    <t>Cuhureștii de Jos</t>
  </si>
  <si>
    <t>Cuhureștii de Sus</t>
  </si>
  <si>
    <t>Cunicea</t>
  </si>
  <si>
    <t>Domulgeni</t>
  </si>
  <si>
    <t>Frumușica</t>
  </si>
  <si>
    <t>Ghindești</t>
  </si>
  <si>
    <t>Gura Camencii</t>
  </si>
  <si>
    <t>Gura Căinarului</t>
  </si>
  <si>
    <t>Iliciovca</t>
  </si>
  <si>
    <t>Japca</t>
  </si>
  <si>
    <t>Lunga</t>
  </si>
  <si>
    <t>Mărculești</t>
  </si>
  <si>
    <t>Orașul Ghindești</t>
  </si>
  <si>
    <t>Orașul Mărculești</t>
  </si>
  <si>
    <t>Napadova</t>
  </si>
  <si>
    <t>Nicolaevca</t>
  </si>
  <si>
    <t>Prajila</t>
  </si>
  <si>
    <t>Prodănești</t>
  </si>
  <si>
    <t>Putinești</t>
  </si>
  <si>
    <t>Rădulenii Vechi</t>
  </si>
  <si>
    <t>Roșietici</t>
  </si>
  <si>
    <t>Sănătăuca</t>
  </si>
  <si>
    <t>Sevirova</t>
  </si>
  <si>
    <t>Ștefănești</t>
  </si>
  <si>
    <t>Tîrgul Vertiujeni</t>
  </si>
  <si>
    <t>Trifănești</t>
  </si>
  <si>
    <t>Vărvăreuca</t>
  </si>
  <si>
    <t>Văscăuţi</t>
  </si>
  <si>
    <t>Vertiujeni</t>
  </si>
  <si>
    <t>Zăluceni</t>
  </si>
  <si>
    <t>Glodeni</t>
  </si>
  <si>
    <t>Balatina</t>
  </si>
  <si>
    <t>Cajba</t>
  </si>
  <si>
    <t>Camenca</t>
  </si>
  <si>
    <t>Ciuciulea</t>
  </si>
  <si>
    <t>Cobani</t>
  </si>
  <si>
    <t>Cuhnești</t>
  </si>
  <si>
    <t>Danu</t>
  </si>
  <si>
    <t>Dușmani</t>
  </si>
  <si>
    <t>Fundurii Noi</t>
  </si>
  <si>
    <t>Fundurii Vechi</t>
  </si>
  <si>
    <t>Hîjdieni</t>
  </si>
  <si>
    <t>Iabloana</t>
  </si>
  <si>
    <t>Limbenii Noi</t>
  </si>
  <si>
    <t>Limbenii Vechi</t>
  </si>
  <si>
    <t>Petrunea</t>
  </si>
  <si>
    <t>Sturzovca</t>
  </si>
  <si>
    <t>Bălceana</t>
  </si>
  <si>
    <t>Bobeica</t>
  </si>
  <si>
    <t>Boghiceni</t>
  </si>
  <si>
    <t>Bozieni</t>
  </si>
  <si>
    <t>Bujor</t>
  </si>
  <si>
    <t>Buţeni</t>
  </si>
  <si>
    <t>Caracui</t>
  </si>
  <si>
    <t>Călmățui</t>
  </si>
  <si>
    <t>Cărpineni</t>
  </si>
  <si>
    <t>Cățeleni</t>
  </si>
  <si>
    <t>Cioara</t>
  </si>
  <si>
    <t>Ciuciuleni</t>
  </si>
  <si>
    <t>Cotul Morii</t>
  </si>
  <si>
    <t>Crasnoarmeiscoe</t>
  </si>
  <si>
    <t>Dancu</t>
  </si>
  <si>
    <t>Drăgușenii Noi</t>
  </si>
  <si>
    <t>Fundul Galbenei</t>
  </si>
  <si>
    <t>Ivanovca</t>
  </si>
  <si>
    <t>Lăpușna</t>
  </si>
  <si>
    <t>Leușeni</t>
  </si>
  <si>
    <t>Logănești</t>
  </si>
  <si>
    <t>Mereșeni</t>
  </si>
  <si>
    <t>Mingir</t>
  </si>
  <si>
    <t>Mirești</t>
  </si>
  <si>
    <t>Negrea</t>
  </si>
  <si>
    <t>Nemțeni</t>
  </si>
  <si>
    <t>Obileni</t>
  </si>
  <si>
    <t>Onești</t>
  </si>
  <si>
    <t>Pogănești</t>
  </si>
  <si>
    <t>Sărata-Galbenă</t>
  </si>
  <si>
    <t>Secăreni</t>
  </si>
  <si>
    <t>Șipoteni</t>
  </si>
  <si>
    <t>Voinescu</t>
  </si>
  <si>
    <t>Ialoveni</t>
  </si>
  <si>
    <t>Bardar</t>
  </si>
  <si>
    <t>Cărbuna</t>
  </si>
  <si>
    <t>Cigîrleni</t>
  </si>
  <si>
    <t>Costești</t>
  </si>
  <si>
    <t>Dănceni</t>
  </si>
  <si>
    <t>Gangura</t>
  </si>
  <si>
    <t>Hansca</t>
  </si>
  <si>
    <t>Horodca</t>
  </si>
  <si>
    <t>Malcoci</t>
  </si>
  <si>
    <t>Mileștii Mici</t>
  </si>
  <si>
    <t>Molești</t>
  </si>
  <si>
    <t>Nimoreni</t>
  </si>
  <si>
    <t>Pojăreni</t>
  </si>
  <si>
    <t>Puhoi</t>
  </si>
  <si>
    <t>Răzeni</t>
  </si>
  <si>
    <t>Ruseștii Noi</t>
  </si>
  <si>
    <t>Sociteni</t>
  </si>
  <si>
    <t>Suruceni</t>
  </si>
  <si>
    <t>Ţipala</t>
  </si>
  <si>
    <t>Ulmu</t>
  </si>
  <si>
    <t>Văsieni</t>
  </si>
  <si>
    <t>Văratic</t>
  </si>
  <si>
    <t>Zîmbreni</t>
  </si>
  <si>
    <t>Leova</t>
  </si>
  <si>
    <t>Băiuș</t>
  </si>
  <si>
    <t>Beştemac</t>
  </si>
  <si>
    <t>Borogani</t>
  </si>
  <si>
    <t>Cazangic</t>
  </si>
  <si>
    <t>Ceadîr</t>
  </si>
  <si>
    <t>Cneazevca</t>
  </si>
  <si>
    <t>Colibabovca</t>
  </si>
  <si>
    <t>Covurlui</t>
  </si>
  <si>
    <t>Cupcui</t>
  </si>
  <si>
    <t>Filipeni</t>
  </si>
  <si>
    <t>Hănăsenii Noi</t>
  </si>
  <si>
    <t>Iargara</t>
  </si>
  <si>
    <t>Orac</t>
  </si>
  <si>
    <t>Romanovca</t>
  </si>
  <si>
    <t>Sărata Nouă</t>
  </si>
  <si>
    <t>Sărata-Răzeși</t>
  </si>
  <si>
    <t>Sărăteni</t>
  </si>
  <si>
    <t>Sărățica Nouă</t>
  </si>
  <si>
    <t>Sîrma</t>
  </si>
  <si>
    <t>Tigheci</t>
  </si>
  <si>
    <t>Tochile-Răducani</t>
  </si>
  <si>
    <t>Tomaiul Nou</t>
  </si>
  <si>
    <t>Vozneseni</t>
  </si>
  <si>
    <t>Nisporeni</t>
  </si>
  <si>
    <t>Bălăureşti</t>
  </si>
  <si>
    <t>Bălănești</t>
  </si>
  <si>
    <t>Bărboieni</t>
  </si>
  <si>
    <t>Boldurești</t>
  </si>
  <si>
    <t>Bolțun</t>
  </si>
  <si>
    <t>Brătuleni</t>
  </si>
  <si>
    <t>Bursuc</t>
  </si>
  <si>
    <t>Călimănești</t>
  </si>
  <si>
    <t>Ciorești</t>
  </si>
  <si>
    <t>Ciutești</t>
  </si>
  <si>
    <t>Cristești</t>
  </si>
  <si>
    <t>Grozești</t>
  </si>
  <si>
    <t>Iurceni</t>
  </si>
  <si>
    <t>Marinici</t>
  </si>
  <si>
    <t>Milești</t>
  </si>
  <si>
    <t>Seliște</t>
  </si>
  <si>
    <t>Soltănești</t>
  </si>
  <si>
    <t>Șișcani</t>
  </si>
  <si>
    <t>Valea-Trestieni</t>
  </si>
  <si>
    <t>Vărzăreşti</t>
  </si>
  <si>
    <t>Vînători</t>
  </si>
  <si>
    <t>Zberoaia</t>
  </si>
  <si>
    <t>Ocnița</t>
  </si>
  <si>
    <t>Bîrlădeni</t>
  </si>
  <si>
    <t>Bîrnova</t>
  </si>
  <si>
    <t>Calaraşovca</t>
  </si>
  <si>
    <t>Clocușna</t>
  </si>
  <si>
    <t>Corestăuți</t>
  </si>
  <si>
    <t>Dîngeni</t>
  </si>
  <si>
    <t>Frunză</t>
  </si>
  <si>
    <t>Gîrbova</t>
  </si>
  <si>
    <t>Grinăuţi Moldova</t>
  </si>
  <si>
    <t>Hădărăuți</t>
  </si>
  <si>
    <t>Lencăuți</t>
  </si>
  <si>
    <t>Lipnic</t>
  </si>
  <si>
    <t>Mereșeuca</t>
  </si>
  <si>
    <t>Mihălășeni</t>
  </si>
  <si>
    <t>Naslavcea</t>
  </si>
  <si>
    <t>Orașul Ocnița</t>
  </si>
  <si>
    <t>Otaci</t>
  </si>
  <si>
    <t>Sauca</t>
  </si>
  <si>
    <t>Unguri</t>
  </si>
  <si>
    <t>Orhei</t>
  </si>
  <si>
    <t>Berezlogi</t>
  </si>
  <si>
    <t>Biești</t>
  </si>
  <si>
    <t>Bolohan</t>
  </si>
  <si>
    <t>Brăviceni</t>
  </si>
  <si>
    <t>Bulăiești</t>
  </si>
  <si>
    <t>Chiperceni</t>
  </si>
  <si>
    <t>Ciocîlteni</t>
  </si>
  <si>
    <t>Clişova</t>
  </si>
  <si>
    <t>Crihana</t>
  </si>
  <si>
    <t>Cucuruzeni</t>
  </si>
  <si>
    <t>Donici</t>
  </si>
  <si>
    <t>Ghetlova</t>
  </si>
  <si>
    <t>Isacova</t>
  </si>
  <si>
    <t>Ivancea</t>
  </si>
  <si>
    <t>Jora de Mijloc</t>
  </si>
  <si>
    <t>Mălăiești</t>
  </si>
  <si>
    <t>Mitoc</t>
  </si>
  <si>
    <t>Mîrzești</t>
  </si>
  <si>
    <t>Morozeni</t>
  </si>
  <si>
    <t>Neculăieuca</t>
  </si>
  <si>
    <t>Pelivan</t>
  </si>
  <si>
    <t>Peresecina</t>
  </si>
  <si>
    <t>Piatra</t>
  </si>
  <si>
    <t>Podgoreni</t>
  </si>
  <si>
    <t>Pohorniceni</t>
  </si>
  <si>
    <t>Pohrebeni</t>
  </si>
  <si>
    <t>Puțintei</t>
  </si>
  <si>
    <t>Sămănanca</t>
  </si>
  <si>
    <t>Susleni</t>
  </si>
  <si>
    <t>Step-Soci</t>
  </si>
  <si>
    <t>Teleșeu</t>
  </si>
  <si>
    <t>Trebujeni</t>
  </si>
  <si>
    <t>Vatici</t>
  </si>
  <si>
    <t>Vîşcăuţi</t>
  </si>
  <si>
    <t>Zahoreni</t>
  </si>
  <si>
    <t>Zorile</t>
  </si>
  <si>
    <t>Rezina</t>
  </si>
  <si>
    <t>Buşăuca</t>
  </si>
  <si>
    <t>Cinișeuți</t>
  </si>
  <si>
    <t>Cogîlniceni</t>
  </si>
  <si>
    <t>Cuizăuca</t>
  </si>
  <si>
    <t>Echimăuți</t>
  </si>
  <si>
    <t>Ghiduleni</t>
  </si>
  <si>
    <t>Ignăţei</t>
  </si>
  <si>
    <t>Lalova</t>
  </si>
  <si>
    <t>Lipceni</t>
  </si>
  <si>
    <t>Mateuți</t>
  </si>
  <si>
    <t>Meşeni</t>
  </si>
  <si>
    <t>Mincenii de Jos</t>
  </si>
  <si>
    <t>Otac</t>
  </si>
  <si>
    <t>Păpăuți</t>
  </si>
  <si>
    <t>Peciște</t>
  </si>
  <si>
    <t>Pereni</t>
  </si>
  <si>
    <t>Pripiceni-Răzeși</t>
  </si>
  <si>
    <t>Saharna Nouă</t>
  </si>
  <si>
    <t>Sîrcova</t>
  </si>
  <si>
    <t>Solonceni</t>
  </si>
  <si>
    <t>Ţareuca</t>
  </si>
  <si>
    <t>Trifești</t>
  </si>
  <si>
    <t>Rișcani</t>
  </si>
  <si>
    <t>Alexăndrești</t>
  </si>
  <si>
    <t>Aluniș</t>
  </si>
  <si>
    <t>Borosenii Noi</t>
  </si>
  <si>
    <t>Braniște</t>
  </si>
  <si>
    <t>Corlăteni</t>
  </si>
  <si>
    <t>Duruitoarea Nouă</t>
  </si>
  <si>
    <t>Gălășeni</t>
  </si>
  <si>
    <t>Grinăuți</t>
  </si>
  <si>
    <t>Malinovscoe</t>
  </si>
  <si>
    <t>Nihoreni</t>
  </si>
  <si>
    <t>Petrușeni</t>
  </si>
  <si>
    <t>Pociumbăuți</t>
  </si>
  <si>
    <t>Pociumbeni</t>
  </si>
  <si>
    <t>Pîrjota</t>
  </si>
  <si>
    <t>Răcăria</t>
  </si>
  <si>
    <t>Recea</t>
  </si>
  <si>
    <t>Rîşcani</t>
  </si>
  <si>
    <t>Singureni</t>
  </si>
  <si>
    <t>Sturzeni</t>
  </si>
  <si>
    <t>Şumna</t>
  </si>
  <si>
    <t>Șaptebani</t>
  </si>
  <si>
    <t>Vasileuți</t>
  </si>
  <si>
    <t>Zăicani</t>
  </si>
  <si>
    <t>Sîngerei</t>
  </si>
  <si>
    <t>Alexăndreni</t>
  </si>
  <si>
    <t>Bălășești</t>
  </si>
  <si>
    <t>Bilicenii Noi</t>
  </si>
  <si>
    <t>Bilicenii Vechi</t>
  </si>
  <si>
    <t>Biruința</t>
  </si>
  <si>
    <t>Bursuceni</t>
  </si>
  <si>
    <t>Chișcăreni</t>
  </si>
  <si>
    <t>Ciuciueni</t>
  </si>
  <si>
    <t>Copăceni</t>
  </si>
  <si>
    <t>Coșcodeni</t>
  </si>
  <si>
    <t>Cotiujenii Mici</t>
  </si>
  <si>
    <t>Cubolta</t>
  </si>
  <si>
    <t>Dobrogea Veche</t>
  </si>
  <si>
    <t>Drăgănești</t>
  </si>
  <si>
    <t>Dumbrăvița</t>
  </si>
  <si>
    <t>Grigorăuca</t>
  </si>
  <si>
    <t>Heciul Nou</t>
  </si>
  <si>
    <t>Iezărenii Vechi</t>
  </si>
  <si>
    <t>Pepeni</t>
  </si>
  <si>
    <t>Prepelița</t>
  </si>
  <si>
    <t>Rădoaia</t>
  </si>
  <si>
    <t>Sîngereii Noi</t>
  </si>
  <si>
    <t>Ţambula</t>
  </si>
  <si>
    <t>Tăura Veche</t>
  </si>
  <si>
    <t>Soroca</t>
  </si>
  <si>
    <t>Băxani</t>
  </si>
  <si>
    <t>Bădiceni</t>
  </si>
  <si>
    <t>Bulboci</t>
  </si>
  <si>
    <t>Căinarii Vechi</t>
  </si>
  <si>
    <t>Cosăuţi</t>
  </si>
  <si>
    <t>Cremenciug</t>
  </si>
  <si>
    <t>Dărcăuți</t>
  </si>
  <si>
    <t>Dubna</t>
  </si>
  <si>
    <t>Egoreni</t>
  </si>
  <si>
    <t>Holoșnița</t>
  </si>
  <si>
    <t>Hristici</t>
  </si>
  <si>
    <t>Iarova</t>
  </si>
  <si>
    <t>Nimereuca</t>
  </si>
  <si>
    <t>Oclanda</t>
  </si>
  <si>
    <t>Ocolina</t>
  </si>
  <si>
    <t>Parcani</t>
  </si>
  <si>
    <t>Pîrliţa</t>
  </si>
  <si>
    <t>Racovăț</t>
  </si>
  <si>
    <t>Regina Maria</t>
  </si>
  <si>
    <t>Redi-Cereşnovăţ</t>
  </si>
  <si>
    <t>Rublenița</t>
  </si>
  <si>
    <t>Rudi</t>
  </si>
  <si>
    <t>Schineni</t>
  </si>
  <si>
    <t>Stoicani</t>
  </si>
  <si>
    <t>Şolcani</t>
  </si>
  <si>
    <t>Șeptelici</t>
  </si>
  <si>
    <t>Tătărăuca Veche</t>
  </si>
  <si>
    <t>Trifăuți</t>
  </si>
  <si>
    <t>Vasilcău</t>
  </si>
  <si>
    <t>Vădeni</t>
  </si>
  <si>
    <t>Vărăncău</t>
  </si>
  <si>
    <t>Visoca</t>
  </si>
  <si>
    <t>Volovița</t>
  </si>
  <si>
    <t>Zastînca</t>
  </si>
  <si>
    <t>Strășeni</t>
  </si>
  <si>
    <t>Bucovăț</t>
  </si>
  <si>
    <t>Căpriana</t>
  </si>
  <si>
    <t>Chirianca</t>
  </si>
  <si>
    <t>Codreanca</t>
  </si>
  <si>
    <t>Cojuşna</t>
  </si>
  <si>
    <t>Dolna</t>
  </si>
  <si>
    <t>Gălești</t>
  </si>
  <si>
    <t>Ghelăuza</t>
  </si>
  <si>
    <t>Greblești</t>
  </si>
  <si>
    <t>Lozova</t>
  </si>
  <si>
    <t>Micăuți</t>
  </si>
  <si>
    <t>Micleușeni</t>
  </si>
  <si>
    <t>Negrești</t>
  </si>
  <si>
    <t>Pănășești</t>
  </si>
  <si>
    <t>Romăneşti</t>
  </si>
  <si>
    <t>Scoreni</t>
  </si>
  <si>
    <t>Sireţi</t>
  </si>
  <si>
    <t>Țigănești</t>
  </si>
  <si>
    <t>Voinova</t>
  </si>
  <si>
    <t>Vorniceni</t>
  </si>
  <si>
    <t>Zubrești</t>
  </si>
  <si>
    <t>Șoldănești</t>
  </si>
  <si>
    <t>Alcedar</t>
  </si>
  <si>
    <t>Climăuții de Jos</t>
  </si>
  <si>
    <t>Chipeşca</t>
  </si>
  <si>
    <t>Cobîlea</t>
  </si>
  <si>
    <t>Cotiujenii Mari</t>
  </si>
  <si>
    <t>Cușmirca</t>
  </si>
  <si>
    <t>Dobrușa</t>
  </si>
  <si>
    <t>Fuzăuca</t>
  </si>
  <si>
    <t>Găuzeni</t>
  </si>
  <si>
    <t>Mihuleni</t>
  </si>
  <si>
    <t>Olișcani</t>
  </si>
  <si>
    <t>Pohoarna</t>
  </si>
  <si>
    <t>Poiana</t>
  </si>
  <si>
    <t>Răspopeni</t>
  </si>
  <si>
    <t>Rogojeni</t>
  </si>
  <si>
    <t>Salcia</t>
  </si>
  <si>
    <t>Sămășcani</t>
  </si>
  <si>
    <t>Şestaci</t>
  </si>
  <si>
    <t>Șipca</t>
  </si>
  <si>
    <t>Vadul-Raşcov</t>
  </si>
  <si>
    <t>Ștefan Vodă</t>
  </si>
  <si>
    <t>Alava</t>
  </si>
  <si>
    <t>Brezoaia</t>
  </si>
  <si>
    <t>Carahasani</t>
  </si>
  <si>
    <t>Căplani</t>
  </si>
  <si>
    <t>Cioburciu</t>
  </si>
  <si>
    <t>Crocmaz</t>
  </si>
  <si>
    <t>Ermoclia</t>
  </si>
  <si>
    <t>Feștelița</t>
  </si>
  <si>
    <t>Marianca de Jos</t>
  </si>
  <si>
    <t>Olănești</t>
  </si>
  <si>
    <t>Popeasca</t>
  </si>
  <si>
    <t>Purcari</t>
  </si>
  <si>
    <t>Răscăieţi</t>
  </si>
  <si>
    <t>Semionovca</t>
  </si>
  <si>
    <t>Slobozia</t>
  </si>
  <si>
    <t>Talmaza</t>
  </si>
  <si>
    <t>Tudora</t>
  </si>
  <si>
    <t>Volintiri</t>
  </si>
  <si>
    <t>Albota de Jos</t>
  </si>
  <si>
    <t>Albota de Sus</t>
  </si>
  <si>
    <t>Aluatu</t>
  </si>
  <si>
    <t>Balabanu</t>
  </si>
  <si>
    <t>Budăi</t>
  </si>
  <si>
    <t>Cairaclia</t>
  </si>
  <si>
    <t>Cealîc</t>
  </si>
  <si>
    <t>Corten</t>
  </si>
  <si>
    <t>Musaitu</t>
  </si>
  <si>
    <t>Novosiolovca</t>
  </si>
  <si>
    <t>Tvardița</t>
  </si>
  <si>
    <t>Vinogradovca</t>
  </si>
  <si>
    <t>Telenești</t>
  </si>
  <si>
    <t>Bănești</t>
  </si>
  <si>
    <t>Bogzești</t>
  </si>
  <si>
    <t>Brînzenii Noi</t>
  </si>
  <si>
    <t>Căzănești</t>
  </si>
  <si>
    <t>Chițcanii Vechi</t>
  </si>
  <si>
    <t>Chiștelnița</t>
  </si>
  <si>
    <t>Ciulucani</t>
  </si>
  <si>
    <t>Codrul Nou</t>
  </si>
  <si>
    <t>Coropceni</t>
  </si>
  <si>
    <t>Crăsnășeni</t>
  </si>
  <si>
    <t>Ghiliceni</t>
  </si>
  <si>
    <t>Hirișeni</t>
  </si>
  <si>
    <t>Inești</t>
  </si>
  <si>
    <t>Mîndrești</t>
  </si>
  <si>
    <t>Negureni</t>
  </si>
  <si>
    <t>Nucăreni</t>
  </si>
  <si>
    <t>Ordășei</t>
  </si>
  <si>
    <t>Pistruieni</t>
  </si>
  <si>
    <t>Ratuş</t>
  </si>
  <si>
    <t>Sărătenii Vechi</t>
  </si>
  <si>
    <t>Scorțeni</t>
  </si>
  <si>
    <t>Suhuleceni</t>
  </si>
  <si>
    <t>Tîrșiței</t>
  </si>
  <si>
    <t>Țînțăreni</t>
  </si>
  <si>
    <t>Verejeni</t>
  </si>
  <si>
    <t>Zgărdești</t>
  </si>
  <si>
    <t>Ungheni</t>
  </si>
  <si>
    <t>Agronomovca</t>
  </si>
  <si>
    <t>Boghenii Noi</t>
  </si>
  <si>
    <t>Buciumeni</t>
  </si>
  <si>
    <t>Bumbăta</t>
  </si>
  <si>
    <t>Buşila</t>
  </si>
  <si>
    <t>Cetireni</t>
  </si>
  <si>
    <t>Chirileni</t>
  </si>
  <si>
    <t>Cioropcani</t>
  </si>
  <si>
    <t>Condrăteşti</t>
  </si>
  <si>
    <t>Cornești</t>
  </si>
  <si>
    <t>Cornova</t>
  </si>
  <si>
    <t>Costuleni</t>
  </si>
  <si>
    <t>Florițoaia Veche</t>
  </si>
  <si>
    <t>Hîrcești</t>
  </si>
  <si>
    <t>Manoilești</t>
  </si>
  <si>
    <t>Măcărești</t>
  </si>
  <si>
    <t>Măgurele</t>
  </si>
  <si>
    <t>Morenii Noi</t>
  </si>
  <si>
    <t>Năpădeni</t>
  </si>
  <si>
    <t>Negurenii Vechi</t>
  </si>
  <si>
    <t>Orașul Cornești</t>
  </si>
  <si>
    <t>Petrești</t>
  </si>
  <si>
    <t>Rădenii Vechi</t>
  </si>
  <si>
    <t>Sculeni</t>
  </si>
  <si>
    <t>Sinești</t>
  </si>
  <si>
    <t>Teșcureni</t>
  </si>
  <si>
    <t>Todirești</t>
  </si>
  <si>
    <t>Unţeşti</t>
  </si>
  <si>
    <t>Valea Mare</t>
  </si>
  <si>
    <t>Zagarancea</t>
  </si>
  <si>
    <t xml:space="preserve">Informație </t>
  </si>
  <si>
    <t>mii lei</t>
  </si>
  <si>
    <t>Unitatea                                                       administrativ - teritorială</t>
  </si>
  <si>
    <t>privind transferurile cu destinație specială pentru infrastructura drumurilor</t>
  </si>
  <si>
    <t>pentru anii 2018-2020</t>
  </si>
  <si>
    <t>transferuri cu destinație specială pentru infrastructura drumurilor</t>
  </si>
  <si>
    <t>INFORMAȚIE</t>
  </si>
  <si>
    <t>Total, ambele nivele</t>
  </si>
  <si>
    <t>Total nivelul II</t>
  </si>
  <si>
    <t>Total nivelul I</t>
  </si>
  <si>
    <t>Chisinau</t>
  </si>
  <si>
    <t>Balti</t>
  </si>
  <si>
    <t>UTAG</t>
  </si>
  <si>
    <t>niv 1</t>
  </si>
  <si>
    <t>Control nivelul 1</t>
  </si>
  <si>
    <t>Control nivelul 2</t>
  </si>
  <si>
    <t>Pererita</t>
  </si>
  <si>
    <t>pentru anii 2020-2022</t>
  </si>
  <si>
    <t xml:space="preserve">Limitele </t>
  </si>
  <si>
    <t>Anexa nr.4</t>
  </si>
  <si>
    <t>Denumirea UAT</t>
  </si>
  <si>
    <t>A</t>
  </si>
  <si>
    <t>Comitetul executiv</t>
  </si>
  <si>
    <t>Notă: Mijloacele aferente bugetelor satelor (comunelor) și ale orașelor (municipiilor) din componența unității teritoriale autonome cu statut juridic special sunt virate la bugetul central al unității teritoriale autonome cu statut juridic special.</t>
  </si>
  <si>
    <t>transferurilor cu destinație generală de la bugetul de stat către bugetele locale de nivelul întîî aferente infrastructurii drumurilor ca domeniu propriu de activitate pentru anii 2024-2026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</si>
</sst>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0"/>
    <numFmt numFmtId="166" formatCode="#,##0.0000000"/>
    <numFmt numFmtId="167" formatCode="0.0"/>
    <numFmt numFmtId="168" formatCode="#,##0.000"/>
    <numFmt numFmtId="169" formatCode="#,##0.0000"/>
    <numFmt numFmtId="170" formatCode="0.0000"/>
  </numFmts>
  <fonts count="25" x14ac:knownFonts="1">
    <font>
      <sz val="11"/>
      <color theme="1"/>
      <name val="Calibri"/>
      <family val="2"/>
      <charset val="204"/>
      <scheme val="minor"/>
    </font>
    <font>
      <sz val="11"/>
      <color theme="1"/>
      <name val="Calibri"/>
      <family val="2"/>
      <charset val="238"/>
      <scheme val="minor"/>
    </font>
    <font>
      <sz val="11"/>
      <color theme="1"/>
      <name val="Calibri"/>
      <family val="2"/>
      <charset val="204"/>
      <scheme val="minor"/>
    </font>
    <font>
      <sz val="11"/>
      <color theme="1"/>
      <name val="Calibri"/>
      <family val="2"/>
      <scheme val="minor"/>
    </font>
    <font>
      <sz val="10"/>
      <name val="Arial"/>
      <family val="2"/>
      <charset val="204"/>
    </font>
    <font>
      <sz val="12"/>
      <name val="Times New Roman"/>
      <family val="1"/>
      <charset val="204"/>
    </font>
    <font>
      <sz val="11"/>
      <color theme="1"/>
      <name val="Calibri"/>
      <family val="2"/>
      <charset val="238"/>
      <scheme val="minor"/>
    </font>
    <font>
      <sz val="11"/>
      <color theme="1"/>
      <name val="Times New Roman"/>
      <family val="1"/>
      <charset val="204"/>
    </font>
    <font>
      <b/>
      <sz val="12"/>
      <color theme="1"/>
      <name val="Times New Roman"/>
      <family val="1"/>
      <charset val="204"/>
    </font>
    <font>
      <sz val="12"/>
      <color theme="1"/>
      <name val="Times New Roman"/>
      <family val="1"/>
      <charset val="204"/>
    </font>
    <font>
      <b/>
      <sz val="11"/>
      <color theme="1"/>
      <name val="Times New Roman"/>
      <family val="1"/>
      <charset val="204"/>
    </font>
    <font>
      <b/>
      <sz val="12"/>
      <name val="Times New Roman"/>
      <family val="1"/>
      <charset val="204"/>
    </font>
    <font>
      <sz val="16"/>
      <color theme="1"/>
      <name val="Times New Roman"/>
      <family val="1"/>
      <charset val="204"/>
    </font>
    <font>
      <i/>
      <sz val="12"/>
      <color theme="1"/>
      <name val="Times New Roman"/>
      <family val="1"/>
      <charset val="204"/>
    </font>
    <font>
      <b/>
      <sz val="16"/>
      <color theme="1"/>
      <name val="Times New Roman"/>
      <family val="1"/>
      <charset val="204"/>
    </font>
    <font>
      <b/>
      <sz val="10"/>
      <color theme="1"/>
      <name val="Times New Roman"/>
      <family val="1"/>
      <charset val="204"/>
    </font>
    <font>
      <sz val="10"/>
      <color theme="1"/>
      <name val="Times New Roman"/>
      <family val="1"/>
      <charset val="204"/>
    </font>
    <font>
      <sz val="11"/>
      <color rgb="FFFF0000"/>
      <name val="Calibri"/>
      <family val="2"/>
      <charset val="204"/>
      <scheme val="minor"/>
    </font>
    <font>
      <sz val="12"/>
      <color theme="1"/>
      <name val="Calibri"/>
      <family val="2"/>
      <charset val="204"/>
      <scheme val="minor"/>
    </font>
    <font>
      <sz val="11"/>
      <color theme="1"/>
      <name val="Times New Roman"/>
      <family val="1"/>
    </font>
    <font>
      <sz val="8"/>
      <color theme="1"/>
      <name val="Calibri"/>
      <family val="2"/>
      <charset val="204"/>
      <scheme val="minor"/>
    </font>
    <font>
      <sz val="8"/>
      <color theme="1"/>
      <name val="Calibri"/>
      <family val="2"/>
      <charset val="238"/>
      <scheme val="minor"/>
    </font>
    <font>
      <sz val="8"/>
      <color theme="1"/>
      <name val="Times New Roman"/>
      <family val="1"/>
      <charset val="204"/>
    </font>
    <font>
      <b/>
      <sz val="14"/>
      <color theme="1"/>
      <name val="Times New Roman"/>
      <family val="1"/>
      <charset val="204"/>
    </font>
    <font>
      <b/>
      <i/>
      <sz val="10"/>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theme="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thin">
        <color indexed="64"/>
      </left>
      <right/>
      <top/>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bottom style="thin">
        <color indexed="64"/>
      </bottom>
      <diagonal/>
    </border>
    <border>
      <left style="thin">
        <color indexed="64"/>
      </left>
      <right/>
      <top/>
      <bottom style="hair">
        <color indexed="64"/>
      </bottom>
      <diagonal/>
    </border>
    <border>
      <left/>
      <right style="hair">
        <color indexed="64"/>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style="hair">
        <color indexed="64"/>
      </bottom>
      <diagonal/>
    </border>
    <border>
      <left style="thin">
        <color indexed="64"/>
      </left>
      <right style="thin">
        <color indexed="64"/>
      </right>
      <top style="thin">
        <color indexed="64"/>
      </top>
      <bottom/>
      <diagonal/>
    </border>
    <border>
      <left/>
      <right/>
      <top style="thin">
        <color indexed="64"/>
      </top>
      <bottom/>
      <diagonal/>
    </border>
  </borders>
  <cellStyleXfs count="18">
    <xf numFmtId="0" fontId="0" fillId="0" borderId="0"/>
    <xf numFmtId="0" fontId="3" fillId="0" borderId="0"/>
    <xf numFmtId="0" fontId="2" fillId="0" borderId="0"/>
    <xf numFmtId="0" fontId="2" fillId="0" borderId="0"/>
    <xf numFmtId="0" fontId="6" fillId="0" borderId="0"/>
    <xf numFmtId="0" fontId="4"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cellStyleXfs>
  <cellXfs count="177">
    <xf numFmtId="0" fontId="0" fillId="0" borderId="0" xfId="0"/>
    <xf numFmtId="0" fontId="8" fillId="2" borderId="1" xfId="14" applyFont="1" applyFill="1" applyBorder="1" applyAlignment="1">
      <alignment horizontal="left"/>
    </xf>
    <xf numFmtId="0" fontId="8" fillId="2" borderId="1" xfId="14" applyFont="1" applyFill="1" applyBorder="1" applyAlignment="1">
      <alignment horizontal="left" vertical="center" wrapText="1"/>
    </xf>
    <xf numFmtId="0" fontId="9" fillId="2" borderId="1" xfId="3" applyFont="1" applyFill="1" applyBorder="1" applyAlignment="1">
      <alignment horizontal="left" wrapText="1"/>
    </xf>
    <xf numFmtId="0" fontId="9" fillId="2" borderId="1" xfId="3" applyFont="1" applyFill="1" applyBorder="1" applyAlignment="1">
      <alignment horizontal="left"/>
    </xf>
    <xf numFmtId="0" fontId="9" fillId="2" borderId="1" xfId="14" applyFont="1" applyFill="1" applyBorder="1" applyAlignment="1">
      <alignment horizontal="left"/>
    </xf>
    <xf numFmtId="0" fontId="10" fillId="0" borderId="1" xfId="14" applyFont="1" applyBorder="1" applyAlignment="1">
      <alignment horizontal="left" vertical="center" wrapText="1"/>
    </xf>
    <xf numFmtId="0" fontId="7" fillId="0" borderId="1" xfId="14" applyFont="1" applyBorder="1" applyAlignment="1">
      <alignment horizontal="left"/>
    </xf>
    <xf numFmtId="4" fontId="5" fillId="2" borderId="1" xfId="5" applyNumberFormat="1" applyFont="1" applyFill="1" applyBorder="1" applyAlignment="1">
      <alignment horizontal="left"/>
    </xf>
    <xf numFmtId="166" fontId="8" fillId="0" borderId="1" xfId="15" applyNumberFormat="1" applyFont="1" applyBorder="1" applyAlignment="1">
      <alignment horizontal="right" vertical="center" wrapText="1"/>
    </xf>
    <xf numFmtId="166" fontId="8" fillId="2" borderId="1" xfId="15" applyNumberFormat="1" applyFont="1" applyFill="1" applyBorder="1" applyAlignment="1">
      <alignment horizontal="right"/>
    </xf>
    <xf numFmtId="0" fontId="12" fillId="0" borderId="0" xfId="0" applyFont="1" applyAlignment="1">
      <alignment vertical="center"/>
    </xf>
    <xf numFmtId="0" fontId="12" fillId="0" borderId="2" xfId="0" applyFont="1" applyBorder="1" applyAlignment="1">
      <alignment horizontal="center" vertical="top"/>
    </xf>
    <xf numFmtId="0" fontId="14" fillId="0" borderId="0" xfId="0" applyFont="1" applyAlignment="1">
      <alignment vertical="center"/>
    </xf>
    <xf numFmtId="0" fontId="7" fillId="0" borderId="1" xfId="0" applyFont="1" applyBorder="1"/>
    <xf numFmtId="166" fontId="7" fillId="0" borderId="1" xfId="0" applyNumberFormat="1" applyFont="1" applyBorder="1"/>
    <xf numFmtId="165" fontId="7" fillId="0" borderId="1" xfId="0" applyNumberFormat="1" applyFont="1" applyBorder="1"/>
    <xf numFmtId="165" fontId="8" fillId="2" borderId="1" xfId="17" applyNumberFormat="1" applyFont="1" applyFill="1" applyBorder="1" applyAlignment="1">
      <alignment horizontal="right"/>
    </xf>
    <xf numFmtId="165" fontId="9" fillId="0" borderId="1" xfId="17" applyNumberFormat="1" applyFont="1" applyBorder="1" applyAlignment="1">
      <alignment horizontal="right"/>
    </xf>
    <xf numFmtId="165" fontId="5" fillId="0" borderId="1" xfId="5" applyNumberFormat="1" applyFont="1" applyBorder="1" applyAlignment="1">
      <alignment horizontal="right"/>
    </xf>
    <xf numFmtId="166" fontId="8" fillId="0" borderId="1" xfId="17" applyNumberFormat="1" applyFont="1" applyBorder="1" applyAlignment="1">
      <alignment horizontal="right" vertical="center" wrapText="1"/>
    </xf>
    <xf numFmtId="0" fontId="13" fillId="0" borderId="0" xfId="0" applyFont="1" applyBorder="1" applyAlignment="1">
      <alignment horizontal="right" vertical="top"/>
    </xf>
    <xf numFmtId="165" fontId="8" fillId="0" borderId="1" xfId="0" applyNumberFormat="1" applyFont="1" applyBorder="1" applyAlignment="1">
      <alignment horizontal="center"/>
    </xf>
    <xf numFmtId="165" fontId="8" fillId="2" borderId="1" xfId="17" applyNumberFormat="1" applyFont="1" applyFill="1" applyBorder="1" applyAlignment="1">
      <alignment horizontal="center"/>
    </xf>
    <xf numFmtId="165" fontId="7" fillId="0" borderId="1" xfId="0" applyNumberFormat="1" applyFont="1" applyBorder="1" applyAlignment="1">
      <alignment horizontal="center"/>
    </xf>
    <xf numFmtId="167" fontId="0" fillId="0" borderId="1" xfId="0" applyNumberFormat="1" applyBorder="1" applyAlignment="1">
      <alignment horizontal="center"/>
    </xf>
    <xf numFmtId="165" fontId="8" fillId="2" borderId="1" xfId="15" applyNumberFormat="1" applyFont="1" applyFill="1" applyBorder="1" applyAlignment="1">
      <alignment horizontal="center"/>
    </xf>
    <xf numFmtId="165" fontId="8" fillId="0" borderId="1" xfId="15" applyNumberFormat="1" applyFont="1" applyBorder="1" applyAlignment="1">
      <alignment horizontal="center" vertical="center" wrapText="1"/>
    </xf>
    <xf numFmtId="165" fontId="10" fillId="0" borderId="1" xfId="0" applyNumberFormat="1" applyFont="1" applyBorder="1" applyAlignment="1">
      <alignment horizontal="center"/>
    </xf>
    <xf numFmtId="165" fontId="0" fillId="0" borderId="0" xfId="0" applyNumberFormat="1"/>
    <xf numFmtId="165" fontId="9" fillId="3" borderId="1" xfId="15" applyNumberFormat="1" applyFont="1" applyFill="1" applyBorder="1" applyAlignment="1">
      <alignment horizontal="right" wrapText="1"/>
    </xf>
    <xf numFmtId="165" fontId="9" fillId="3" borderId="1" xfId="15" applyNumberFormat="1" applyFont="1" applyFill="1" applyBorder="1" applyAlignment="1">
      <alignment horizontal="right"/>
    </xf>
    <xf numFmtId="165" fontId="8" fillId="3" borderId="1" xfId="17" applyNumberFormat="1" applyFont="1" applyFill="1" applyBorder="1" applyAlignment="1"/>
    <xf numFmtId="165" fontId="9" fillId="3" borderId="1" xfId="17" applyNumberFormat="1" applyFont="1" applyFill="1" applyBorder="1" applyAlignment="1">
      <alignment horizontal="right"/>
    </xf>
    <xf numFmtId="165" fontId="8" fillId="3" borderId="1" xfId="17" applyNumberFormat="1" applyFont="1" applyFill="1" applyBorder="1" applyAlignment="1">
      <alignment horizontal="right"/>
    </xf>
    <xf numFmtId="165" fontId="8" fillId="3" borderId="1" xfId="17" applyNumberFormat="1" applyFont="1" applyFill="1" applyBorder="1" applyAlignment="1">
      <alignment horizontal="right" vertical="center" wrapText="1"/>
    </xf>
    <xf numFmtId="165" fontId="8" fillId="3" borderId="1" xfId="15" applyNumberFormat="1" applyFont="1" applyFill="1" applyBorder="1" applyAlignment="1">
      <alignment horizontal="right"/>
    </xf>
    <xf numFmtId="165" fontId="8" fillId="3" borderId="1" xfId="15" applyNumberFormat="1" applyFont="1" applyFill="1" applyBorder="1" applyAlignment="1">
      <alignment horizontal="right" vertical="center" wrapText="1"/>
    </xf>
    <xf numFmtId="4" fontId="0" fillId="0" borderId="0" xfId="0" applyNumberFormat="1"/>
    <xf numFmtId="165" fontId="9" fillId="3" borderId="1" xfId="17" applyNumberFormat="1" applyFont="1" applyFill="1" applyBorder="1"/>
    <xf numFmtId="165" fontId="11" fillId="3" borderId="1" xfId="5" applyNumberFormat="1" applyFont="1" applyFill="1" applyBorder="1" applyAlignment="1">
      <alignment horizontal="right" vertical="center"/>
    </xf>
    <xf numFmtId="165" fontId="8" fillId="3" borderId="1" xfId="0" applyNumberFormat="1" applyFont="1" applyFill="1" applyBorder="1" applyAlignment="1">
      <alignment horizontal="center"/>
    </xf>
    <xf numFmtId="165" fontId="0" fillId="4" borderId="0" xfId="0" applyNumberFormat="1" applyFill="1"/>
    <xf numFmtId="0" fontId="8" fillId="2" borderId="1" xfId="17" applyFont="1" applyFill="1" applyBorder="1" applyAlignment="1">
      <alignment horizontal="center" vertical="center" wrapText="1"/>
    </xf>
    <xf numFmtId="0" fontId="0" fillId="5" borderId="0" xfId="0" applyFill="1"/>
    <xf numFmtId="165" fontId="0" fillId="5" borderId="0" xfId="0" applyNumberFormat="1" applyFill="1"/>
    <xf numFmtId="0" fontId="0" fillId="0" borderId="0" xfId="0" applyFill="1"/>
    <xf numFmtId="165" fontId="7" fillId="0" borderId="9" xfId="0" applyNumberFormat="1" applyFont="1" applyFill="1" applyBorder="1" applyAlignment="1">
      <alignment horizontal="center"/>
    </xf>
    <xf numFmtId="0" fontId="17" fillId="0" borderId="0" xfId="0" applyFont="1"/>
    <xf numFmtId="0" fontId="17" fillId="0" borderId="0" xfId="0" applyFont="1" applyFill="1"/>
    <xf numFmtId="165" fontId="0" fillId="0" borderId="0" xfId="0" applyNumberFormat="1" applyFill="1"/>
    <xf numFmtId="0" fontId="12" fillId="0" borderId="2" xfId="0" applyFont="1" applyBorder="1" applyAlignment="1">
      <alignment horizontal="center" vertical="center"/>
    </xf>
    <xf numFmtId="0" fontId="7" fillId="0" borderId="1" xfId="0" applyFont="1" applyBorder="1" applyAlignment="1">
      <alignment horizontal="center" vertical="center"/>
    </xf>
    <xf numFmtId="0" fontId="8" fillId="3" borderId="1" xfId="16" applyFont="1" applyFill="1" applyBorder="1" applyAlignment="1">
      <alignment horizontal="center" vertical="center"/>
    </xf>
    <xf numFmtId="0" fontId="8" fillId="0" borderId="1" xfId="16" applyFont="1" applyBorder="1" applyAlignment="1">
      <alignment horizontal="center" vertical="center"/>
    </xf>
    <xf numFmtId="0" fontId="9" fillId="2" borderId="1" xfId="16" applyFont="1" applyFill="1" applyBorder="1" applyAlignment="1">
      <alignment horizontal="center" vertical="center"/>
    </xf>
    <xf numFmtId="0" fontId="9" fillId="0" borderId="1" xfId="16" applyFont="1" applyBorder="1" applyAlignment="1">
      <alignment horizontal="center" vertical="center"/>
    </xf>
    <xf numFmtId="0" fontId="8" fillId="3" borderId="1" xfId="16" applyFont="1" applyFill="1" applyBorder="1" applyAlignment="1">
      <alignment horizontal="center" vertical="center" wrapText="1"/>
    </xf>
    <xf numFmtId="0" fontId="10" fillId="3" borderId="1" xfId="16" applyFont="1" applyFill="1" applyBorder="1" applyAlignment="1">
      <alignment horizontal="center" vertical="center" wrapText="1"/>
    </xf>
    <xf numFmtId="0" fontId="10" fillId="0" borderId="1" xfId="16" applyFont="1" applyBorder="1" applyAlignment="1">
      <alignment horizontal="center" vertical="center"/>
    </xf>
    <xf numFmtId="0" fontId="7" fillId="0" borderId="1" xfId="16" applyFont="1" applyBorder="1" applyAlignment="1">
      <alignment horizontal="center" vertical="center"/>
    </xf>
    <xf numFmtId="0" fontId="0" fillId="0" borderId="0" xfId="0" applyAlignment="1">
      <alignment horizontal="center" vertical="center"/>
    </xf>
    <xf numFmtId="165" fontId="7" fillId="4" borderId="1" xfId="0" applyNumberFormat="1" applyFont="1" applyFill="1" applyBorder="1" applyAlignment="1">
      <alignment horizontal="center"/>
    </xf>
    <xf numFmtId="0" fontId="8" fillId="2" borderId="1" xfId="17" applyFont="1" applyFill="1" applyBorder="1" applyAlignment="1">
      <alignment horizontal="center" vertical="center" wrapText="1"/>
    </xf>
    <xf numFmtId="0" fontId="9" fillId="0" borderId="0" xfId="0" applyFont="1" applyBorder="1" applyAlignment="1">
      <alignment horizontal="center" vertical="top"/>
    </xf>
    <xf numFmtId="165" fontId="8" fillId="0" borderId="6" xfId="0" applyNumberFormat="1" applyFont="1" applyFill="1" applyBorder="1" applyAlignment="1">
      <alignment horizontal="center"/>
    </xf>
    <xf numFmtId="0" fontId="8" fillId="2" borderId="6" xfId="14" applyFont="1" applyFill="1" applyBorder="1" applyAlignment="1">
      <alignment horizontal="left"/>
    </xf>
    <xf numFmtId="0" fontId="8" fillId="2" borderId="6" xfId="14" applyFont="1" applyFill="1" applyBorder="1" applyAlignment="1">
      <alignment horizontal="left" vertical="center" wrapText="1"/>
    </xf>
    <xf numFmtId="165" fontId="8" fillId="0" borderId="6" xfId="17" applyNumberFormat="1" applyFont="1" applyFill="1" applyBorder="1" applyAlignment="1">
      <alignment horizontal="center"/>
    </xf>
    <xf numFmtId="165" fontId="8" fillId="0" borderId="6" xfId="15" applyNumberFormat="1" applyFont="1" applyFill="1" applyBorder="1" applyAlignment="1">
      <alignment horizontal="center"/>
    </xf>
    <xf numFmtId="165" fontId="8" fillId="0" borderId="6" xfId="15" applyNumberFormat="1" applyFont="1" applyFill="1" applyBorder="1" applyAlignment="1">
      <alignment horizontal="center" vertical="center" wrapText="1"/>
    </xf>
    <xf numFmtId="0" fontId="9" fillId="0" borderId="6" xfId="3" applyFont="1" applyFill="1" applyBorder="1" applyAlignment="1">
      <alignment horizontal="left" wrapText="1"/>
    </xf>
    <xf numFmtId="0" fontId="9" fillId="0" borderId="6" xfId="3" applyFont="1" applyFill="1" applyBorder="1" applyAlignment="1">
      <alignment horizontal="left"/>
    </xf>
    <xf numFmtId="0" fontId="9" fillId="0" borderId="6" xfId="14" applyFont="1" applyFill="1" applyBorder="1" applyAlignment="1">
      <alignment horizontal="left"/>
    </xf>
    <xf numFmtId="4" fontId="5" fillId="0" borderId="6" xfId="5" applyNumberFormat="1" applyFont="1" applyFill="1" applyBorder="1" applyAlignment="1">
      <alignment horizontal="left"/>
    </xf>
    <xf numFmtId="0" fontId="15" fillId="0" borderId="6" xfId="16" applyFont="1" applyFill="1" applyBorder="1"/>
    <xf numFmtId="0" fontId="16" fillId="0" borderId="6" xfId="16" applyFont="1" applyFill="1" applyBorder="1"/>
    <xf numFmtId="0" fontId="15" fillId="0" borderId="6" xfId="16" applyFont="1" applyFill="1" applyBorder="1" applyAlignment="1">
      <alignment vertical="center" wrapText="1"/>
    </xf>
    <xf numFmtId="0" fontId="15" fillId="0" borderId="6" xfId="16" applyFont="1" applyFill="1" applyBorder="1" applyAlignment="1">
      <alignment wrapText="1"/>
    </xf>
    <xf numFmtId="165" fontId="0" fillId="0" borderId="15" xfId="0" applyNumberFormat="1" applyFill="1" applyBorder="1"/>
    <xf numFmtId="165" fontId="9" fillId="0" borderId="6" xfId="0" applyNumberFormat="1" applyFont="1" applyFill="1" applyBorder="1" applyAlignment="1">
      <alignment horizontal="center"/>
    </xf>
    <xf numFmtId="167" fontId="18" fillId="0" borderId="6" xfId="0" applyNumberFormat="1" applyFont="1" applyFill="1" applyBorder="1" applyAlignment="1">
      <alignment horizontal="center"/>
    </xf>
    <xf numFmtId="165" fontId="8" fillId="0" borderId="16" xfId="17" applyNumberFormat="1" applyFont="1" applyFill="1" applyBorder="1" applyAlignment="1">
      <alignment horizontal="center" vertical="center" wrapText="1"/>
    </xf>
    <xf numFmtId="0" fontId="8" fillId="2" borderId="12" xfId="17" applyFont="1" applyFill="1" applyBorder="1" applyAlignment="1">
      <alignment horizontal="center" vertical="center" wrapText="1"/>
    </xf>
    <xf numFmtId="167" fontId="0" fillId="4" borderId="1" xfId="0" applyNumberFormat="1" applyFill="1" applyBorder="1" applyAlignment="1">
      <alignment horizontal="center"/>
    </xf>
    <xf numFmtId="167" fontId="18" fillId="4" borderId="1" xfId="0" applyNumberFormat="1" applyFont="1" applyFill="1" applyBorder="1" applyAlignment="1">
      <alignment horizontal="center" vertical="center"/>
    </xf>
    <xf numFmtId="0" fontId="13" fillId="0" borderId="0" xfId="0" applyFont="1" applyFill="1" applyBorder="1" applyAlignment="1">
      <alignment horizontal="right" vertical="top"/>
    </xf>
    <xf numFmtId="0" fontId="8" fillId="0" borderId="1" xfId="17" applyFont="1" applyFill="1" applyBorder="1" applyAlignment="1">
      <alignment horizontal="center" vertical="center" wrapText="1"/>
    </xf>
    <xf numFmtId="0" fontId="9" fillId="0" borderId="0" xfId="0" applyFont="1" applyFill="1" applyBorder="1" applyAlignment="1">
      <alignment horizontal="center" vertical="top"/>
    </xf>
    <xf numFmtId="165" fontId="7" fillId="0" borderId="6" xfId="0" applyNumberFormat="1" applyFont="1" applyFill="1" applyBorder="1" applyAlignment="1">
      <alignment horizontal="center"/>
    </xf>
    <xf numFmtId="167" fontId="0" fillId="0" borderId="6" xfId="0" applyNumberFormat="1" applyFill="1" applyBorder="1" applyAlignment="1">
      <alignment horizontal="center"/>
    </xf>
    <xf numFmtId="0" fontId="8" fillId="0" borderId="6" xfId="16" applyFont="1" applyFill="1" applyBorder="1"/>
    <xf numFmtId="0" fontId="9" fillId="0" borderId="6" xfId="16" applyFont="1" applyFill="1" applyBorder="1"/>
    <xf numFmtId="165" fontId="10" fillId="0" borderId="6" xfId="0" applyNumberFormat="1" applyFont="1" applyFill="1" applyBorder="1" applyAlignment="1">
      <alignment horizontal="center"/>
    </xf>
    <xf numFmtId="0" fontId="8" fillId="0" borderId="6" xfId="16" applyFont="1" applyFill="1" applyBorder="1" applyAlignment="1">
      <alignment vertical="center" wrapText="1"/>
    </xf>
    <xf numFmtId="167" fontId="18" fillId="0" borderId="6" xfId="0" applyNumberFormat="1" applyFont="1" applyFill="1" applyBorder="1" applyAlignment="1">
      <alignment horizontal="center" vertical="center"/>
    </xf>
    <xf numFmtId="0" fontId="10" fillId="0" borderId="6" xfId="16" applyFont="1" applyFill="1" applyBorder="1" applyAlignment="1">
      <alignment wrapText="1"/>
    </xf>
    <xf numFmtId="0" fontId="10" fillId="0" borderId="6" xfId="16" applyFont="1" applyFill="1" applyBorder="1"/>
    <xf numFmtId="0" fontId="7" fillId="0" borderId="6" xfId="16" applyFont="1" applyFill="1" applyBorder="1"/>
    <xf numFmtId="0" fontId="7" fillId="0" borderId="6" xfId="14" applyFont="1" applyFill="1" applyBorder="1" applyAlignment="1">
      <alignment horizontal="left"/>
    </xf>
    <xf numFmtId="165" fontId="8" fillId="0" borderId="21" xfId="17" applyNumberFormat="1" applyFont="1" applyFill="1" applyBorder="1" applyAlignment="1">
      <alignment horizontal="center" vertical="center" wrapText="1"/>
    </xf>
    <xf numFmtId="165" fontId="8" fillId="0" borderId="8" xfId="0" applyNumberFormat="1" applyFont="1" applyFill="1" applyBorder="1" applyAlignment="1">
      <alignment horizontal="center"/>
    </xf>
    <xf numFmtId="165" fontId="8" fillId="0" borderId="8" xfId="17" applyNumberFormat="1" applyFont="1" applyFill="1" applyBorder="1" applyAlignment="1">
      <alignment horizontal="center"/>
    </xf>
    <xf numFmtId="0" fontId="8" fillId="0" borderId="22" xfId="17" applyFont="1" applyFill="1" applyBorder="1" applyAlignment="1">
      <alignment horizontal="center" vertical="center" wrapText="1"/>
    </xf>
    <xf numFmtId="165" fontId="8" fillId="0" borderId="0" xfId="17" applyNumberFormat="1" applyFont="1" applyFill="1" applyBorder="1" applyAlignment="1">
      <alignment horizontal="center" vertical="center" wrapText="1"/>
    </xf>
    <xf numFmtId="165" fontId="8" fillId="0" borderId="0" xfId="0" applyNumberFormat="1" applyFont="1" applyFill="1" applyBorder="1" applyAlignment="1">
      <alignment horizontal="center"/>
    </xf>
    <xf numFmtId="165" fontId="8" fillId="0" borderId="0" xfId="0" applyNumberFormat="1" applyFont="1" applyBorder="1" applyAlignment="1">
      <alignment horizontal="center"/>
    </xf>
    <xf numFmtId="165" fontId="8" fillId="0" borderId="0" xfId="17" applyNumberFormat="1" applyFont="1" applyFill="1" applyBorder="1" applyAlignment="1">
      <alignment horizontal="center"/>
    </xf>
    <xf numFmtId="165" fontId="8" fillId="2" borderId="0" xfId="17" applyNumberFormat="1" applyFont="1" applyFill="1" applyBorder="1" applyAlignment="1">
      <alignment horizontal="center"/>
    </xf>
    <xf numFmtId="165" fontId="8" fillId="0" borderId="8" xfId="15" applyNumberFormat="1" applyFont="1" applyFill="1" applyBorder="1" applyAlignment="1">
      <alignment horizontal="center"/>
    </xf>
    <xf numFmtId="165" fontId="8" fillId="0" borderId="16" xfId="15" applyNumberFormat="1" applyFont="1" applyFill="1" applyBorder="1" applyAlignment="1">
      <alignment horizontal="center" vertical="center" wrapText="1"/>
    </xf>
    <xf numFmtId="165" fontId="8" fillId="0" borderId="0" xfId="15" applyNumberFormat="1" applyFont="1" applyFill="1" applyBorder="1" applyAlignment="1">
      <alignment horizontal="center"/>
    </xf>
    <xf numFmtId="165" fontId="7" fillId="2" borderId="1" xfId="0" applyNumberFormat="1" applyFont="1" applyFill="1" applyBorder="1" applyAlignment="1">
      <alignment horizontal="center"/>
    </xf>
    <xf numFmtId="0" fontId="0" fillId="2" borderId="0" xfId="0" applyFill="1"/>
    <xf numFmtId="165" fontId="8" fillId="2" borderId="1" xfId="0" applyNumberFormat="1" applyFont="1" applyFill="1" applyBorder="1" applyAlignment="1">
      <alignment horizontal="center"/>
    </xf>
    <xf numFmtId="165" fontId="10" fillId="2" borderId="1" xfId="0" applyNumberFormat="1" applyFont="1" applyFill="1" applyBorder="1" applyAlignment="1">
      <alignment horizontal="center"/>
    </xf>
    <xf numFmtId="165" fontId="0" fillId="0" borderId="1" xfId="0" applyNumberFormat="1" applyBorder="1" applyAlignment="1">
      <alignment horizontal="center"/>
    </xf>
    <xf numFmtId="168" fontId="0" fillId="0" borderId="0" xfId="0" applyNumberFormat="1"/>
    <xf numFmtId="170" fontId="0" fillId="0" borderId="0" xfId="0" applyNumberFormat="1"/>
    <xf numFmtId="165" fontId="19" fillId="0" borderId="0" xfId="0" applyNumberFormat="1" applyFont="1"/>
    <xf numFmtId="0" fontId="0" fillId="0" borderId="0" xfId="0" applyFont="1"/>
    <xf numFmtId="165" fontId="0" fillId="0" borderId="0" xfId="0" applyNumberFormat="1" applyFont="1"/>
    <xf numFmtId="165" fontId="1" fillId="0" borderId="0" xfId="0" applyNumberFormat="1" applyFont="1"/>
    <xf numFmtId="169" fontId="0" fillId="0" borderId="0" xfId="0" applyNumberFormat="1" applyFont="1"/>
    <xf numFmtId="0" fontId="8" fillId="2" borderId="1" xfId="17" applyFont="1" applyFill="1" applyBorder="1" applyAlignment="1">
      <alignment horizontal="center" vertical="center" wrapText="1"/>
    </xf>
    <xf numFmtId="165" fontId="0" fillId="2" borderId="0" xfId="0" applyNumberFormat="1" applyFont="1" applyFill="1"/>
    <xf numFmtId="165" fontId="0" fillId="2" borderId="0" xfId="0" applyNumberFormat="1" applyFill="1"/>
    <xf numFmtId="0" fontId="8" fillId="2" borderId="0" xfId="14" applyFont="1" applyFill="1" applyBorder="1" applyAlignment="1">
      <alignment horizontal="left"/>
    </xf>
    <xf numFmtId="0" fontId="8" fillId="0" borderId="1" xfId="0" applyFont="1" applyBorder="1" applyAlignment="1">
      <alignment vertical="center" wrapText="1"/>
    </xf>
    <xf numFmtId="0" fontId="20" fillId="0" borderId="0" xfId="0" applyFont="1"/>
    <xf numFmtId="165" fontId="21" fillId="0" borderId="0" xfId="0" applyNumberFormat="1" applyFont="1"/>
    <xf numFmtId="165" fontId="20" fillId="0" borderId="0" xfId="0" applyNumberFormat="1" applyFont="1"/>
    <xf numFmtId="0" fontId="22" fillId="0" borderId="1" xfId="0" applyFont="1" applyBorder="1" applyAlignment="1">
      <alignment vertical="center" wrapText="1"/>
    </xf>
    <xf numFmtId="0" fontId="22" fillId="2" borderId="1" xfId="17" applyFont="1" applyFill="1" applyBorder="1" applyAlignment="1">
      <alignment horizontal="center" vertical="center" wrapText="1"/>
    </xf>
    <xf numFmtId="0" fontId="12" fillId="2" borderId="2" xfId="0" applyFont="1" applyFill="1" applyBorder="1" applyAlignment="1">
      <alignment horizontal="center" vertical="top"/>
    </xf>
    <xf numFmtId="0" fontId="7" fillId="2" borderId="1" xfId="0" applyFont="1" applyFill="1" applyBorder="1"/>
    <xf numFmtId="0" fontId="8" fillId="2" borderId="1" xfId="16" applyFont="1" applyFill="1" applyBorder="1"/>
    <xf numFmtId="0" fontId="9" fillId="2" borderId="1" xfId="16" applyFont="1" applyFill="1" applyBorder="1"/>
    <xf numFmtId="0" fontId="8" fillId="2" borderId="1" xfId="16" applyFont="1" applyFill="1" applyBorder="1" applyAlignment="1">
      <alignment wrapText="1"/>
    </xf>
    <xf numFmtId="0" fontId="10" fillId="2" borderId="1" xfId="16" applyFont="1" applyFill="1" applyBorder="1" applyAlignment="1">
      <alignment wrapText="1"/>
    </xf>
    <xf numFmtId="0" fontId="10" fillId="2" borderId="1" xfId="16" applyFont="1" applyFill="1" applyBorder="1"/>
    <xf numFmtId="0" fontId="7" fillId="2" borderId="1" xfId="16" applyFont="1" applyFill="1" applyBorder="1"/>
    <xf numFmtId="0" fontId="8" fillId="0" borderId="1" xfId="17" applyFont="1" applyBorder="1" applyAlignment="1">
      <alignment horizontal="center"/>
    </xf>
    <xf numFmtId="0" fontId="8" fillId="2" borderId="1" xfId="17" applyFont="1" applyFill="1" applyBorder="1" applyAlignment="1">
      <alignment horizont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Border="1" applyAlignment="1">
      <alignment horizontal="center" vertical="top"/>
    </xf>
    <xf numFmtId="0" fontId="8" fillId="0" borderId="1" xfId="0" applyFont="1" applyBorder="1" applyAlignment="1">
      <alignment horizontal="center" vertical="center" wrapText="1"/>
    </xf>
    <xf numFmtId="0" fontId="8" fillId="2" borderId="1" xfId="17" applyFont="1" applyFill="1" applyBorder="1" applyAlignment="1">
      <alignment horizontal="center" vertical="center" wrapText="1"/>
    </xf>
    <xf numFmtId="0" fontId="8" fillId="0" borderId="13" xfId="17" applyFont="1" applyFill="1" applyBorder="1" applyAlignment="1">
      <alignment horizontal="left"/>
    </xf>
    <xf numFmtId="0" fontId="8" fillId="0" borderId="14" xfId="17" applyFont="1" applyFill="1" applyBorder="1" applyAlignment="1">
      <alignment horizontal="left"/>
    </xf>
    <xf numFmtId="0" fontId="8" fillId="2" borderId="11" xfId="17" applyFont="1" applyFill="1" applyBorder="1" applyAlignment="1">
      <alignment horizontal="left"/>
    </xf>
    <xf numFmtId="0" fontId="8" fillId="2" borderId="10" xfId="17" applyFont="1" applyFill="1" applyBorder="1" applyAlignment="1">
      <alignment horizontal="left"/>
    </xf>
    <xf numFmtId="0" fontId="8" fillId="0" borderId="0" xfId="0" applyFont="1" applyBorder="1" applyAlignment="1">
      <alignment horizontal="center" vertical="top"/>
    </xf>
    <xf numFmtId="0" fontId="8" fillId="0" borderId="0" xfId="0" applyFont="1" applyAlignment="1">
      <alignment horizontal="center" vertical="center" wrapText="1"/>
    </xf>
    <xf numFmtId="0" fontId="8" fillId="0" borderId="1" xfId="0" applyFont="1" applyFill="1" applyBorder="1" applyAlignment="1">
      <alignment horizontal="center" vertical="center" wrapText="1"/>
    </xf>
    <xf numFmtId="0" fontId="8" fillId="0" borderId="1" xfId="17" applyFont="1" applyFill="1" applyBorder="1" applyAlignment="1">
      <alignment horizontal="center" vertical="center" wrapText="1"/>
    </xf>
    <xf numFmtId="0" fontId="8" fillId="0" borderId="16" xfId="0" applyFont="1" applyFill="1" applyBorder="1" applyAlignment="1">
      <alignment horizontal="left"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9" xfId="0" applyFont="1" applyBorder="1" applyAlignment="1">
      <alignment horizontal="center" vertical="center" wrapText="1"/>
    </xf>
    <xf numFmtId="0" fontId="8" fillId="2" borderId="3" xfId="17" applyFont="1" applyFill="1" applyBorder="1" applyAlignment="1">
      <alignment horizontal="center" vertical="center" wrapText="1"/>
    </xf>
    <xf numFmtId="0" fontId="8" fillId="2" borderId="4" xfId="17" applyFont="1" applyFill="1" applyBorder="1" applyAlignment="1">
      <alignment horizontal="center" vertical="center" wrapText="1"/>
    </xf>
    <xf numFmtId="0" fontId="8" fillId="2" borderId="17" xfId="17" applyFont="1" applyFill="1" applyBorder="1" applyAlignment="1">
      <alignment horizontal="center" vertical="center" wrapText="1"/>
    </xf>
    <xf numFmtId="0" fontId="8" fillId="2" borderId="5" xfId="17" applyFont="1" applyFill="1" applyBorder="1" applyAlignment="1">
      <alignment horizontal="center" vertical="center" wrapText="1"/>
    </xf>
    <xf numFmtId="0" fontId="8" fillId="2" borderId="6" xfId="17" applyFont="1" applyFill="1" applyBorder="1" applyAlignment="1">
      <alignment horizontal="center" vertical="center" wrapText="1"/>
    </xf>
    <xf numFmtId="0" fontId="8" fillId="2" borderId="18" xfId="17" applyFont="1" applyFill="1" applyBorder="1" applyAlignment="1">
      <alignment horizontal="center" vertical="center" wrapText="1"/>
    </xf>
    <xf numFmtId="0" fontId="8" fillId="2" borderId="7" xfId="17" applyFont="1" applyFill="1" applyBorder="1" applyAlignment="1">
      <alignment horizontal="center" vertical="center" wrapText="1"/>
    </xf>
    <xf numFmtId="0" fontId="8" fillId="2" borderId="19" xfId="17" applyFont="1" applyFill="1" applyBorder="1" applyAlignment="1">
      <alignment horizontal="center" vertical="center" wrapText="1"/>
    </xf>
    <xf numFmtId="0" fontId="8" fillId="2" borderId="20" xfId="17" applyFont="1" applyFill="1" applyBorder="1" applyAlignment="1">
      <alignment horizontal="center" vertical="center" wrapText="1"/>
    </xf>
    <xf numFmtId="0" fontId="8" fillId="2" borderId="1" xfId="17" applyFont="1" applyFill="1" applyBorder="1" applyAlignment="1">
      <alignment horizontal="left"/>
    </xf>
    <xf numFmtId="0" fontId="22" fillId="0" borderId="1" xfId="0" applyFont="1" applyBorder="1" applyAlignment="1">
      <alignment horizontal="center" vertical="center" wrapText="1"/>
    </xf>
    <xf numFmtId="0" fontId="23" fillId="0" borderId="0" xfId="0" applyFont="1" applyAlignment="1">
      <alignment horizontal="center" vertical="center"/>
    </xf>
    <xf numFmtId="0" fontId="24" fillId="0" borderId="23" xfId="0" applyFont="1" applyBorder="1" applyAlignment="1">
      <alignment horizontal="left" vertical="center" wrapText="1"/>
    </xf>
  </cellXfs>
  <cellStyles count="18">
    <cellStyle name="Normal" xfId="0" builtinId="0"/>
    <cellStyle name="Normal 2" xfId="2"/>
    <cellStyle name="Normal_Sheet1" xfId="3"/>
    <cellStyle name="Обычный 10" xfId="17"/>
    <cellStyle name="Обычный 2" xfId="4"/>
    <cellStyle name="Обычный 2 2" xfId="5"/>
    <cellStyle name="Обычный 2 3" xfId="6"/>
    <cellStyle name="Обычный 2 3 2" xfId="7"/>
    <cellStyle name="Обычный 2_Sheet1" xfId="8"/>
    <cellStyle name="Обычный 3" xfId="1"/>
    <cellStyle name="Обычный 4" xfId="9"/>
    <cellStyle name="Обычный 5" xfId="10"/>
    <cellStyle name="Обычный 6" xfId="11"/>
    <cellStyle name="Обычный 6 2" xfId="12"/>
    <cellStyle name="Обычный 7" xfId="14"/>
    <cellStyle name="Обычный 8" xfId="16"/>
    <cellStyle name="Обычный 9" xfId="15"/>
    <cellStyle name="Финансовый 2"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082"/>
  <sheetViews>
    <sheetView view="pageBreakPreview" topLeftCell="A4" zoomScale="120" zoomScaleNormal="100" zoomScaleSheetLayoutView="120" workbookViewId="0">
      <selection activeCell="J22" sqref="J22"/>
    </sheetView>
  </sheetViews>
  <sheetFormatPr defaultRowHeight="15" x14ac:dyDescent="0.25"/>
  <cols>
    <col min="1" max="1" width="5.28515625" customWidth="1"/>
    <col min="2" max="4" width="8.85546875" hidden="1" customWidth="1"/>
    <col min="5" max="5" width="0" hidden="1" customWidth="1"/>
    <col min="6" max="6" width="14" style="61" customWidth="1"/>
    <col min="7" max="7" width="27.28515625" customWidth="1"/>
    <col min="8" max="8" width="14.28515625" hidden="1" customWidth="1"/>
    <col min="9" max="9" width="12.85546875" hidden="1" customWidth="1"/>
    <col min="10" max="10" width="15.85546875" customWidth="1"/>
    <col min="11" max="11" width="16" customWidth="1"/>
    <col min="12" max="12" width="13.7109375" customWidth="1"/>
    <col min="14" max="14" width="9.7109375" bestFit="1" customWidth="1"/>
    <col min="15" max="15" width="9.7109375" customWidth="1"/>
    <col min="16" max="16" width="12.7109375" customWidth="1"/>
    <col min="19" max="19" width="18.85546875" customWidth="1"/>
  </cols>
  <sheetData>
    <row r="1" spans="5:17" ht="20.25" x14ac:dyDescent="0.25">
      <c r="E1" s="144" t="s">
        <v>860</v>
      </c>
      <c r="F1" s="144"/>
      <c r="G1" s="144"/>
      <c r="H1" s="144"/>
      <c r="I1" s="144"/>
      <c r="J1" s="144"/>
      <c r="K1" s="144"/>
      <c r="L1" s="144"/>
    </row>
    <row r="2" spans="5:17" ht="43.9" customHeight="1" x14ac:dyDescent="0.25">
      <c r="E2" s="145" t="s">
        <v>863</v>
      </c>
      <c r="F2" s="145"/>
      <c r="G2" s="145"/>
      <c r="H2" s="145"/>
      <c r="I2" s="145"/>
      <c r="J2" s="145"/>
      <c r="K2" s="145"/>
      <c r="L2" s="145"/>
    </row>
    <row r="3" spans="5:17" ht="36" customHeight="1" x14ac:dyDescent="0.25">
      <c r="E3" s="13"/>
      <c r="F3" s="146" t="s">
        <v>864</v>
      </c>
      <c r="G3" s="146"/>
      <c r="H3" s="146"/>
      <c r="I3" s="146"/>
      <c r="J3" s="146"/>
      <c r="K3" s="146"/>
      <c r="L3" s="146"/>
    </row>
    <row r="4" spans="5:17" ht="14.45" customHeight="1" x14ac:dyDescent="0.25">
      <c r="E4" s="11"/>
      <c r="F4" s="51"/>
      <c r="G4" s="12"/>
      <c r="H4" s="12"/>
      <c r="I4" s="12"/>
      <c r="J4" s="21"/>
      <c r="L4" s="21" t="s">
        <v>861</v>
      </c>
    </row>
    <row r="5" spans="5:17" ht="14.45" customHeight="1" x14ac:dyDescent="0.25">
      <c r="E5" s="147" t="s">
        <v>862</v>
      </c>
      <c r="F5" s="147"/>
      <c r="G5" s="147"/>
      <c r="H5" s="148" t="s">
        <v>0</v>
      </c>
      <c r="I5" s="148" t="s">
        <v>1</v>
      </c>
      <c r="J5" s="148" t="s">
        <v>865</v>
      </c>
      <c r="K5" s="148"/>
      <c r="L5" s="148"/>
    </row>
    <row r="6" spans="5:17" ht="14.45" customHeight="1" x14ac:dyDescent="0.25">
      <c r="E6" s="147"/>
      <c r="F6" s="147"/>
      <c r="G6" s="147"/>
      <c r="H6" s="148"/>
      <c r="I6" s="148"/>
      <c r="J6" s="148"/>
      <c r="K6" s="148"/>
      <c r="L6" s="148"/>
    </row>
    <row r="7" spans="5:17" ht="14.45" customHeight="1" x14ac:dyDescent="0.25">
      <c r="E7" s="147"/>
      <c r="F7" s="147"/>
      <c r="G7" s="147"/>
      <c r="H7" s="148"/>
      <c r="I7" s="148"/>
      <c r="J7" s="148"/>
      <c r="K7" s="148"/>
      <c r="L7" s="148"/>
    </row>
    <row r="8" spans="5:17" ht="30" customHeight="1" x14ac:dyDescent="0.25">
      <c r="E8" s="147"/>
      <c r="F8" s="147"/>
      <c r="G8" s="147"/>
      <c r="H8" s="148"/>
      <c r="I8" s="148"/>
      <c r="J8" s="43">
        <v>2019</v>
      </c>
      <c r="K8" s="43">
        <v>2020</v>
      </c>
      <c r="L8" s="43">
        <v>2021</v>
      </c>
      <c r="N8" s="29"/>
      <c r="O8" s="29"/>
      <c r="P8" s="29"/>
    </row>
    <row r="9" spans="5:17" ht="15.75" x14ac:dyDescent="0.25">
      <c r="E9" s="142" t="s">
        <v>2</v>
      </c>
      <c r="F9" s="142"/>
      <c r="G9" s="142"/>
      <c r="H9" s="32">
        <f>H13+H36+H43+H74+H86+H119+H161+H193+H226+H258+H289+H317+H347+H374+H407+H423+H460+H498+H543+H567+H611+H641+H671+H699+H725+H768+H798+H831+H862+H902+H934+H962+H990+H1010+H1046</f>
        <v>3330041</v>
      </c>
      <c r="I9" s="16"/>
      <c r="J9" s="41">
        <f>J10+J11</f>
        <v>766619.7</v>
      </c>
      <c r="K9" s="41">
        <f>K10+K11</f>
        <v>838126.40000000014</v>
      </c>
      <c r="L9" s="41">
        <f>L10+L11</f>
        <v>867696.79999999981</v>
      </c>
      <c r="M9" s="50"/>
      <c r="N9" s="42">
        <f>J10+N13+O13+P13</f>
        <v>389999.99999999994</v>
      </c>
      <c r="O9" s="42">
        <f>K10+N13+O13+P13</f>
        <v>389999.99999999994</v>
      </c>
      <c r="P9" s="42">
        <f>L10+N13+O13+P13</f>
        <v>389999.99999999994</v>
      </c>
      <c r="Q9" s="48" t="s">
        <v>874</v>
      </c>
    </row>
    <row r="10" spans="5:17" ht="15.75" x14ac:dyDescent="0.25">
      <c r="E10" s="143" t="s">
        <v>4</v>
      </c>
      <c r="F10" s="143"/>
      <c r="G10" s="143"/>
      <c r="H10" s="16"/>
      <c r="I10" s="16"/>
      <c r="J10" s="22">
        <f>J15+J38+J45+J76+J121+J163+J195+J228+J291+J319+J349+J376+J409+J425+J462+J500+J545+J569+J613+J643+J673+J701+J727+J770+J800+J833+J864+J904+J936+J964+J992+J1012+J1048+J88</f>
        <v>283209.2</v>
      </c>
      <c r="K10" s="22">
        <f>K15+K38+K45+K76+K121+K163+K195+K228+K291+K319+K349+K376+K409+K425+K462+K500+K545+K569+K613+K643+K673+K701+K727+K770+K800+K833+K864+K904+K936+K964+K992+K1012+K1048+K88</f>
        <v>283209.2</v>
      </c>
      <c r="L10" s="22">
        <f>L15+L38+L45+L76+L121+L163+L195+L228+L291+L319+L349+L376+L409+L425+L462+L500+L545+L569+L613+L643+L673+L701+L727+L770+L800+L833+L864+L904+L936+L964+L992+L1012+L1048+L88</f>
        <v>283209.2</v>
      </c>
      <c r="N10" s="29"/>
    </row>
    <row r="11" spans="5:17" ht="15.75" x14ac:dyDescent="0.25">
      <c r="E11" s="143" t="s">
        <v>3</v>
      </c>
      <c r="F11" s="143"/>
      <c r="G11" s="143"/>
      <c r="H11" s="17">
        <f>H15+H38+H45+H76+H88+H121+H163+H195+H228+H260+H291+H319+H349+H376+H409+H425+H462+H500+H545+H569+H613+H643+H673+H701+H727+H770+H800+H833+H864+H904+H936+H964+H992+H1012+H1048</f>
        <v>2568365</v>
      </c>
      <c r="I11" s="17"/>
      <c r="J11" s="23">
        <f>J14+J37+J44+J75+J87+J120+J162+J260+J194+J227+J259+J290+J318+J348+J375+J408+J424+J461+J499+J544+J568+J612+J642+J672+J700+J726+J769+J799+J832+J863+J903+J935+J963+J991+J1011+J1047</f>
        <v>483410.49999999988</v>
      </c>
      <c r="K11" s="23">
        <f>K14+K37+K44+K75+K87+K120+K162+K260+K194+K227+K259+K290+K318+K348+K375+K408+K424+K461+K499+K544+K568+K612+K642+K672+K700+K726+K769+K799+K832+K863+K903+K935+K963+K991+K1011+K1047</f>
        <v>554917.20000000007</v>
      </c>
      <c r="L11" s="23">
        <f>L14+L37+L44+L75+L87+L120+L162+L260+L194+L227+L259+L290+L318+L348+L375+L408+L424+L461+L499+L544+L568+L612+L642+L672+L700+L726+L769+L799+L832+L863+L903+L935+L963+L991+L1011+L1047</f>
        <v>584487.59999999986</v>
      </c>
    </row>
    <row r="12" spans="5:17" x14ac:dyDescent="0.25">
      <c r="E12" s="14"/>
      <c r="F12" s="52"/>
      <c r="G12" s="14"/>
      <c r="H12" s="16"/>
      <c r="I12" s="16"/>
      <c r="J12" s="24"/>
      <c r="K12" s="25"/>
      <c r="L12" s="25"/>
      <c r="N12" s="44" t="s">
        <v>870</v>
      </c>
      <c r="O12" s="45" t="s">
        <v>871</v>
      </c>
      <c r="P12" s="44" t="s">
        <v>872</v>
      </c>
      <c r="Q12" s="46"/>
    </row>
    <row r="13" spans="5:17" ht="18.600000000000001" customHeight="1" x14ac:dyDescent="0.25">
      <c r="E13" s="14"/>
      <c r="F13" s="53" t="s">
        <v>6</v>
      </c>
      <c r="G13" s="1" t="s">
        <v>5</v>
      </c>
      <c r="H13" s="36">
        <f>H15+H16</f>
        <v>779534</v>
      </c>
      <c r="I13" s="10">
        <f>I15+I16</f>
        <v>23.409141208771903</v>
      </c>
      <c r="J13" s="26">
        <f>J14+J15</f>
        <v>147362.40000000002</v>
      </c>
      <c r="K13" s="26">
        <f>K14+K15</f>
        <v>158007.5</v>
      </c>
      <c r="L13" s="26">
        <f>L14+L15</f>
        <v>162409.5</v>
      </c>
      <c r="N13">
        <f>74854.4+1.5</f>
        <v>74855.899999999994</v>
      </c>
      <c r="O13">
        <v>14349.8</v>
      </c>
      <c r="P13">
        <v>17585.099999999999</v>
      </c>
      <c r="Q13" s="44" t="s">
        <v>873</v>
      </c>
    </row>
    <row r="14" spans="5:17" ht="15.75" x14ac:dyDescent="0.25">
      <c r="E14" s="14"/>
      <c r="F14" s="54"/>
      <c r="G14" s="2" t="s">
        <v>7</v>
      </c>
      <c r="H14" s="37"/>
      <c r="I14" s="15"/>
      <c r="J14" s="22">
        <f>J16</f>
        <v>130921.20000000001</v>
      </c>
      <c r="K14" s="22">
        <f>K16</f>
        <v>141566.29999999999</v>
      </c>
      <c r="L14" s="22">
        <f>L16</f>
        <v>145968.29999999999</v>
      </c>
      <c r="P14" s="29"/>
      <c r="Q14" s="46"/>
    </row>
    <row r="15" spans="5:17" ht="15.75" x14ac:dyDescent="0.25">
      <c r="E15" s="14"/>
      <c r="F15" s="54"/>
      <c r="G15" s="2" t="s">
        <v>8</v>
      </c>
      <c r="H15" s="37">
        <f>SUM(H17:H34)</f>
        <v>140385</v>
      </c>
      <c r="I15" s="9">
        <f>SUM(I17:I34)</f>
        <v>4.2157138605800952</v>
      </c>
      <c r="J15" s="27">
        <f>SUM(J17:J34)</f>
        <v>16441.199999999997</v>
      </c>
      <c r="K15" s="27">
        <f>SUM(K17:K34)</f>
        <v>16441.199999999997</v>
      </c>
      <c r="L15" s="27">
        <f>SUM(L17:L34)</f>
        <v>16441.199999999997</v>
      </c>
      <c r="N15" s="42">
        <f>J11-N13-O13-P13</f>
        <v>376619.6999999999</v>
      </c>
      <c r="O15" s="42">
        <f>K11-N13-O13-P13</f>
        <v>448126.40000000008</v>
      </c>
      <c r="P15" s="42">
        <f>L11-N13-O13-P13</f>
        <v>477696.79999999987</v>
      </c>
      <c r="Q15" s="49" t="s">
        <v>875</v>
      </c>
    </row>
    <row r="16" spans="5:17" ht="15.75" x14ac:dyDescent="0.25">
      <c r="E16" s="14"/>
      <c r="F16" s="55">
        <v>1001</v>
      </c>
      <c r="G16" s="3" t="s">
        <v>9</v>
      </c>
      <c r="H16" s="30">
        <v>639149</v>
      </c>
      <c r="I16" s="15">
        <f t="shared" ref="I16:I34" si="0">H16/H$9*100</f>
        <v>19.193427348191808</v>
      </c>
      <c r="J16" s="24">
        <f>74855.9+29418.1+26647.6-0.4</f>
        <v>130921.20000000001</v>
      </c>
      <c r="K16" s="24">
        <f>74855.9+35003.5+31707.1-0.2</f>
        <v>141566.29999999999</v>
      </c>
      <c r="L16" s="24">
        <f>74855.9+37313.3+33799.3-0.2</f>
        <v>145968.29999999999</v>
      </c>
      <c r="N16" s="29">
        <f>N15-N17</f>
        <v>0</v>
      </c>
      <c r="O16" s="29">
        <f>O15-O17</f>
        <v>0</v>
      </c>
      <c r="P16" s="29">
        <f>P15-P17</f>
        <v>0</v>
      </c>
      <c r="Q16" s="46"/>
    </row>
    <row r="17" spans="5:17" ht="15.75" x14ac:dyDescent="0.25">
      <c r="E17" s="14"/>
      <c r="F17" s="56">
        <v>1002</v>
      </c>
      <c r="G17" s="4" t="s">
        <v>10</v>
      </c>
      <c r="H17" s="31">
        <v>11103</v>
      </c>
      <c r="I17" s="15">
        <f t="shared" si="0"/>
        <v>0.33341931826064602</v>
      </c>
      <c r="J17" s="24">
        <v>1300.3</v>
      </c>
      <c r="K17" s="24">
        <v>1300.3</v>
      </c>
      <c r="L17" s="24">
        <v>1300.3</v>
      </c>
      <c r="N17" s="47">
        <v>376619.7</v>
      </c>
      <c r="O17" s="47">
        <v>448126.4</v>
      </c>
      <c r="P17" s="47">
        <v>477696.8</v>
      </c>
      <c r="Q17" s="46"/>
    </row>
    <row r="18" spans="5:17" ht="15.75" x14ac:dyDescent="0.25">
      <c r="E18" s="14"/>
      <c r="F18" s="56">
        <v>1003</v>
      </c>
      <c r="G18" s="4" t="s">
        <v>11</v>
      </c>
      <c r="H18" s="31">
        <v>8238</v>
      </c>
      <c r="I18" s="15">
        <f t="shared" si="0"/>
        <v>0.24738434151411348</v>
      </c>
      <c r="J18" s="24">
        <v>964.8</v>
      </c>
      <c r="K18" s="24">
        <v>964.8</v>
      </c>
      <c r="L18" s="24">
        <v>964.8</v>
      </c>
    </row>
    <row r="19" spans="5:17" ht="15.75" x14ac:dyDescent="0.25">
      <c r="E19" s="14"/>
      <c r="F19" s="56">
        <v>1004</v>
      </c>
      <c r="G19" s="4" t="s">
        <v>12</v>
      </c>
      <c r="H19" s="31">
        <v>5009</v>
      </c>
      <c r="I19" s="15">
        <f t="shared" si="0"/>
        <v>0.15041856842002846</v>
      </c>
      <c r="J19" s="24">
        <v>586.6</v>
      </c>
      <c r="K19" s="24">
        <v>586.6</v>
      </c>
      <c r="L19" s="24">
        <v>586.6</v>
      </c>
    </row>
    <row r="20" spans="5:17" ht="15.75" x14ac:dyDescent="0.25">
      <c r="E20" s="14"/>
      <c r="F20" s="56">
        <v>1005</v>
      </c>
      <c r="G20" s="4" t="s">
        <v>13</v>
      </c>
      <c r="H20" s="31">
        <v>6948</v>
      </c>
      <c r="I20" s="15">
        <f>H20/H$9*100</f>
        <v>0.20864607973295224</v>
      </c>
      <c r="J20" s="24">
        <v>813.7</v>
      </c>
      <c r="K20" s="24">
        <v>813.7</v>
      </c>
      <c r="L20" s="24">
        <v>813.7</v>
      </c>
    </row>
    <row r="21" spans="5:17" ht="15.75" x14ac:dyDescent="0.25">
      <c r="E21" s="14"/>
      <c r="F21" s="56">
        <v>1011</v>
      </c>
      <c r="G21" s="4" t="s">
        <v>14</v>
      </c>
      <c r="H21" s="31">
        <v>16144</v>
      </c>
      <c r="I21" s="15">
        <f>H21/H$9*100</f>
        <v>0.48479883581012972</v>
      </c>
      <c r="J21" s="24">
        <v>1890.7</v>
      </c>
      <c r="K21" s="24">
        <v>1890.7</v>
      </c>
      <c r="L21" s="24">
        <v>1890.7</v>
      </c>
    </row>
    <row r="22" spans="5:17" ht="15.75" x14ac:dyDescent="0.25">
      <c r="E22" s="14"/>
      <c r="F22" s="56">
        <v>1006</v>
      </c>
      <c r="G22" s="4" t="s">
        <v>15</v>
      </c>
      <c r="H22" s="31">
        <v>3642</v>
      </c>
      <c r="I22" s="15">
        <f t="shared" si="0"/>
        <v>0.10936802279611572</v>
      </c>
      <c r="J22" s="24">
        <v>426.5</v>
      </c>
      <c r="K22" s="24">
        <v>426.5</v>
      </c>
      <c r="L22" s="24">
        <v>426.5</v>
      </c>
    </row>
    <row r="23" spans="5:17" ht="15.75" x14ac:dyDescent="0.25">
      <c r="E23" s="14"/>
      <c r="F23" s="56">
        <v>1007</v>
      </c>
      <c r="G23" s="4" t="s">
        <v>16</v>
      </c>
      <c r="H23" s="31">
        <v>678</v>
      </c>
      <c r="I23" s="15">
        <f t="shared" si="0"/>
        <v>2.0360109680331265E-2</v>
      </c>
      <c r="J23" s="24">
        <v>79.400000000000006</v>
      </c>
      <c r="K23" s="24">
        <v>79.400000000000006</v>
      </c>
      <c r="L23" s="24">
        <v>79.400000000000006</v>
      </c>
    </row>
    <row r="24" spans="5:17" ht="15.75" x14ac:dyDescent="0.25">
      <c r="E24" s="14"/>
      <c r="F24" s="56">
        <v>1012</v>
      </c>
      <c r="G24" s="4" t="s">
        <v>17</v>
      </c>
      <c r="H24" s="31">
        <v>10722</v>
      </c>
      <c r="I24" s="15">
        <f t="shared" si="0"/>
        <v>0.32197801768807049</v>
      </c>
      <c r="J24" s="24">
        <v>1255.7</v>
      </c>
      <c r="K24" s="24">
        <v>1255.7</v>
      </c>
      <c r="L24" s="24">
        <v>1255.7</v>
      </c>
    </row>
    <row r="25" spans="5:17" ht="15.75" x14ac:dyDescent="0.25">
      <c r="E25" s="14"/>
      <c r="F25" s="56">
        <v>1008</v>
      </c>
      <c r="G25" s="4" t="s">
        <v>18</v>
      </c>
      <c r="H25" s="31">
        <v>1835</v>
      </c>
      <c r="I25" s="15">
        <f t="shared" si="0"/>
        <v>5.510442664219449E-2</v>
      </c>
      <c r="J25" s="24">
        <v>214.9</v>
      </c>
      <c r="K25" s="24">
        <v>214.9</v>
      </c>
      <c r="L25" s="24">
        <v>214.9</v>
      </c>
    </row>
    <row r="26" spans="5:17" ht="15.75" x14ac:dyDescent="0.25">
      <c r="E26" s="14"/>
      <c r="F26" s="56">
        <v>1013</v>
      </c>
      <c r="G26" s="4" t="s">
        <v>19</v>
      </c>
      <c r="H26" s="31">
        <v>19357</v>
      </c>
      <c r="I26" s="15">
        <f t="shared" si="0"/>
        <v>0.58128413433948711</v>
      </c>
      <c r="J26" s="24">
        <v>2267</v>
      </c>
      <c r="K26" s="24">
        <v>2267</v>
      </c>
      <c r="L26" s="24">
        <v>2267</v>
      </c>
    </row>
    <row r="27" spans="5:17" ht="15.75" x14ac:dyDescent="0.25">
      <c r="E27" s="14"/>
      <c r="F27" s="56">
        <v>1009</v>
      </c>
      <c r="G27" s="4" t="s">
        <v>20</v>
      </c>
      <c r="H27" s="31">
        <v>5216</v>
      </c>
      <c r="I27" s="15">
        <f t="shared" si="0"/>
        <v>0.15663470810119157</v>
      </c>
      <c r="J27" s="24">
        <v>610.9</v>
      </c>
      <c r="K27" s="24">
        <v>610.9</v>
      </c>
      <c r="L27" s="24">
        <v>610.9</v>
      </c>
    </row>
    <row r="28" spans="5:17" ht="15.75" x14ac:dyDescent="0.25">
      <c r="E28" s="14"/>
      <c r="F28" s="56">
        <v>1010</v>
      </c>
      <c r="G28" s="4" t="s">
        <v>21</v>
      </c>
      <c r="H28" s="31">
        <v>6771</v>
      </c>
      <c r="I28" s="15">
        <f t="shared" si="0"/>
        <v>0.20333082986065337</v>
      </c>
      <c r="J28" s="24">
        <v>793</v>
      </c>
      <c r="K28" s="24">
        <v>793</v>
      </c>
      <c r="L28" s="24">
        <v>793</v>
      </c>
    </row>
    <row r="29" spans="5:17" ht="15.75" x14ac:dyDescent="0.25">
      <c r="E29" s="14"/>
      <c r="F29" s="56">
        <v>1014</v>
      </c>
      <c r="G29" s="4" t="s">
        <v>22</v>
      </c>
      <c r="H29" s="31">
        <f>8597+4812</f>
        <v>13409</v>
      </c>
      <c r="I29" s="15">
        <f t="shared" si="0"/>
        <v>0.4026677149020087</v>
      </c>
      <c r="J29" s="24">
        <v>1570.4</v>
      </c>
      <c r="K29" s="24">
        <v>1570.4</v>
      </c>
      <c r="L29" s="24">
        <v>1570.4</v>
      </c>
    </row>
    <row r="30" spans="5:17" ht="15.75" x14ac:dyDescent="0.25">
      <c r="E30" s="14"/>
      <c r="F30" s="56">
        <v>1017</v>
      </c>
      <c r="G30" s="4" t="s">
        <v>23</v>
      </c>
      <c r="H30" s="31">
        <v>9004</v>
      </c>
      <c r="I30" s="15">
        <f t="shared" si="0"/>
        <v>0.27038706130044649</v>
      </c>
      <c r="J30" s="24">
        <v>1054.5</v>
      </c>
      <c r="K30" s="24">
        <v>1054.5</v>
      </c>
      <c r="L30" s="24">
        <v>1054.5</v>
      </c>
    </row>
    <row r="31" spans="5:17" ht="15.75" x14ac:dyDescent="0.25">
      <c r="E31" s="14"/>
      <c r="F31" s="56">
        <v>1018</v>
      </c>
      <c r="G31" s="4" t="s">
        <v>24</v>
      </c>
      <c r="H31" s="31">
        <v>2855</v>
      </c>
      <c r="I31" s="15">
        <f t="shared" si="0"/>
        <v>8.573468014357781E-2</v>
      </c>
      <c r="J31" s="24">
        <v>334.4</v>
      </c>
      <c r="K31" s="24">
        <v>334.4</v>
      </c>
      <c r="L31" s="24">
        <v>334.4</v>
      </c>
    </row>
    <row r="32" spans="5:17" ht="15.75" x14ac:dyDescent="0.25">
      <c r="E32" s="14"/>
      <c r="F32" s="56">
        <v>1019</v>
      </c>
      <c r="G32" s="4" t="s">
        <v>25</v>
      </c>
      <c r="H32" s="31">
        <v>10458</v>
      </c>
      <c r="I32" s="15">
        <f t="shared" si="0"/>
        <v>0.31405018737006546</v>
      </c>
      <c r="J32" s="24">
        <v>1224.8</v>
      </c>
      <c r="K32" s="24">
        <v>1224.8</v>
      </c>
      <c r="L32" s="24">
        <v>1224.8</v>
      </c>
    </row>
    <row r="33" spans="5:14" ht="15.75" x14ac:dyDescent="0.25">
      <c r="E33" s="14"/>
      <c r="F33" s="56">
        <v>1015</v>
      </c>
      <c r="G33" s="4" t="s">
        <v>26</v>
      </c>
      <c r="H33" s="31">
        <f>4828+583</f>
        <v>5411</v>
      </c>
      <c r="I33" s="15">
        <f t="shared" si="0"/>
        <v>0.16249049185880896</v>
      </c>
      <c r="J33" s="24">
        <v>633.70000000000005</v>
      </c>
      <c r="K33" s="24">
        <v>633.70000000000005</v>
      </c>
      <c r="L33" s="24">
        <v>633.70000000000005</v>
      </c>
    </row>
    <row r="34" spans="5:14" ht="15.75" x14ac:dyDescent="0.25">
      <c r="E34" s="14"/>
      <c r="F34" s="56">
        <v>1016</v>
      </c>
      <c r="G34" s="4" t="s">
        <v>27</v>
      </c>
      <c r="H34" s="31">
        <v>3585</v>
      </c>
      <c r="I34" s="15">
        <f t="shared" si="0"/>
        <v>0.10765633215927373</v>
      </c>
      <c r="J34" s="24">
        <v>419.9</v>
      </c>
      <c r="K34" s="24">
        <v>419.9</v>
      </c>
      <c r="L34" s="24">
        <v>419.9</v>
      </c>
    </row>
    <row r="35" spans="5:14" ht="15.75" x14ac:dyDescent="0.25">
      <c r="E35" s="14"/>
      <c r="F35" s="56"/>
      <c r="G35" s="5"/>
      <c r="H35" s="16"/>
      <c r="I35" s="15"/>
      <c r="J35" s="24"/>
      <c r="K35" s="25"/>
      <c r="L35" s="25"/>
    </row>
    <row r="36" spans="5:14" ht="15.75" x14ac:dyDescent="0.25">
      <c r="E36" s="14"/>
      <c r="F36" s="53" t="s">
        <v>28</v>
      </c>
      <c r="G36" s="1" t="s">
        <v>5</v>
      </c>
      <c r="H36" s="34">
        <f>H39+H38</f>
        <v>127247</v>
      </c>
      <c r="I36" s="15"/>
      <c r="J36" s="28">
        <f>J37+J38</f>
        <v>16498.3</v>
      </c>
      <c r="K36" s="28">
        <f>K37+K38</f>
        <v>16801.3</v>
      </c>
      <c r="L36" s="28">
        <f>L37+L38</f>
        <v>16926.599999999999</v>
      </c>
    </row>
    <row r="37" spans="5:14" ht="15.75" x14ac:dyDescent="0.25">
      <c r="E37" s="14"/>
      <c r="F37" s="54"/>
      <c r="G37" s="2" t="s">
        <v>7</v>
      </c>
      <c r="H37" s="35"/>
      <c r="I37" s="15"/>
      <c r="J37" s="28">
        <f>J39</f>
        <v>15945.5</v>
      </c>
      <c r="K37" s="28">
        <f>K39</f>
        <v>16248.5</v>
      </c>
      <c r="L37" s="28">
        <f>L39</f>
        <v>16373.8</v>
      </c>
    </row>
    <row r="38" spans="5:14" ht="15.75" x14ac:dyDescent="0.25">
      <c r="E38" s="14"/>
      <c r="F38" s="54"/>
      <c r="G38" s="2" t="s">
        <v>8</v>
      </c>
      <c r="H38" s="35">
        <f>H40+H41</f>
        <v>4720</v>
      </c>
      <c r="I38" s="15"/>
      <c r="J38" s="28">
        <f>J40+J41</f>
        <v>552.79999999999995</v>
      </c>
      <c r="K38" s="28">
        <f>K40+K41</f>
        <v>552.79999999999995</v>
      </c>
      <c r="L38" s="28">
        <f>L40+L41</f>
        <v>552.79999999999995</v>
      </c>
    </row>
    <row r="39" spans="5:14" ht="15.75" x14ac:dyDescent="0.25">
      <c r="E39" s="14"/>
      <c r="F39" s="56">
        <v>1020</v>
      </c>
      <c r="G39" s="4" t="s">
        <v>9</v>
      </c>
      <c r="H39" s="33">
        <v>122527</v>
      </c>
      <c r="I39" s="15">
        <f>H39/H$9*100</f>
        <v>3.679444187023523</v>
      </c>
      <c r="J39" s="24">
        <f>14349.8+1595.7</f>
        <v>15945.5</v>
      </c>
      <c r="K39" s="24">
        <f>14349.8+1898.7</f>
        <v>16248.5</v>
      </c>
      <c r="L39" s="24">
        <f>14349.8+2024</f>
        <v>16373.8</v>
      </c>
      <c r="N39" s="29">
        <f>(J$9*I39/100)</f>
        <v>28207.34398822717</v>
      </c>
    </row>
    <row r="40" spans="5:14" ht="15.75" x14ac:dyDescent="0.25">
      <c r="E40" s="14"/>
      <c r="F40" s="56">
        <v>1021</v>
      </c>
      <c r="G40" s="4" t="s">
        <v>29</v>
      </c>
      <c r="H40" s="33">
        <v>3375</v>
      </c>
      <c r="I40" s="15">
        <f>H40/H$9*100</f>
        <v>0.1013501034972242</v>
      </c>
      <c r="J40" s="24">
        <v>395.3</v>
      </c>
      <c r="K40" s="24">
        <v>395.3</v>
      </c>
      <c r="L40" s="24">
        <v>395.3</v>
      </c>
    </row>
    <row r="41" spans="5:14" ht="15.75" x14ac:dyDescent="0.25">
      <c r="E41" s="14"/>
      <c r="F41" s="56">
        <v>1022</v>
      </c>
      <c r="G41" s="4" t="s">
        <v>30</v>
      </c>
      <c r="H41" s="33">
        <v>1345</v>
      </c>
      <c r="I41" s="15">
        <f>H41/H$9*100</f>
        <v>4.038989309741231E-2</v>
      </c>
      <c r="J41" s="24">
        <v>157.5</v>
      </c>
      <c r="K41" s="24">
        <v>157.5</v>
      </c>
      <c r="L41" s="24">
        <v>157.5</v>
      </c>
    </row>
    <row r="42" spans="5:14" ht="15.75" x14ac:dyDescent="0.25">
      <c r="E42" s="14"/>
      <c r="F42" s="56"/>
      <c r="G42" s="5"/>
      <c r="H42" s="18"/>
      <c r="I42" s="15"/>
      <c r="J42" s="24"/>
      <c r="K42" s="25"/>
      <c r="L42" s="25"/>
    </row>
    <row r="43" spans="5:14" ht="15.75" x14ac:dyDescent="0.25">
      <c r="E43" s="14"/>
      <c r="F43" s="53" t="s">
        <v>31</v>
      </c>
      <c r="G43" s="1" t="s">
        <v>5</v>
      </c>
      <c r="H43" s="34">
        <f>H45</f>
        <v>81158</v>
      </c>
      <c r="I43" s="15"/>
      <c r="J43" s="28">
        <f>J45+J44</f>
        <v>18329.899999999998</v>
      </c>
      <c r="K43" s="28">
        <f>K45+K44</f>
        <v>20005.399999999998</v>
      </c>
      <c r="L43" s="28">
        <f>L45+L44</f>
        <v>20698.299999999996</v>
      </c>
    </row>
    <row r="44" spans="5:14" ht="15.75" x14ac:dyDescent="0.25">
      <c r="E44" s="14"/>
      <c r="F44" s="54"/>
      <c r="G44" s="2" t="s">
        <v>7</v>
      </c>
      <c r="H44" s="35"/>
      <c r="I44" s="15"/>
      <c r="J44" s="28">
        <f>J46</f>
        <v>8825</v>
      </c>
      <c r="K44" s="28">
        <f>K46</f>
        <v>10500.5</v>
      </c>
      <c r="L44" s="28">
        <f>L46</f>
        <v>11193.4</v>
      </c>
    </row>
    <row r="45" spans="5:14" ht="15.75" x14ac:dyDescent="0.25">
      <c r="E45" s="14"/>
      <c r="F45" s="54"/>
      <c r="G45" s="2" t="s">
        <v>8</v>
      </c>
      <c r="H45" s="35">
        <f>SUM(H47:H72)</f>
        <v>81158</v>
      </c>
      <c r="I45" s="15"/>
      <c r="J45" s="28">
        <f>SUM(J47:J72)</f>
        <v>9504.8999999999978</v>
      </c>
      <c r="K45" s="28">
        <f>SUM(K47:K72)</f>
        <v>9504.8999999999978</v>
      </c>
      <c r="L45" s="28">
        <f>SUM(L47:L72)</f>
        <v>9504.8999999999978</v>
      </c>
    </row>
    <row r="46" spans="5:14" ht="15.75" x14ac:dyDescent="0.25">
      <c r="E46" s="14"/>
      <c r="F46" s="56">
        <v>1023</v>
      </c>
      <c r="G46" s="4" t="s">
        <v>32</v>
      </c>
      <c r="H46" s="33"/>
      <c r="I46" s="15"/>
      <c r="J46" s="24">
        <v>8825</v>
      </c>
      <c r="K46" s="24">
        <v>10500.5</v>
      </c>
      <c r="L46" s="24">
        <v>11193.4</v>
      </c>
    </row>
    <row r="47" spans="5:14" ht="15.75" x14ac:dyDescent="0.25">
      <c r="E47" s="14"/>
      <c r="F47" s="56">
        <v>1041</v>
      </c>
      <c r="G47" s="4" t="s">
        <v>31</v>
      </c>
      <c r="H47" s="33">
        <f>8393+2941</f>
        <v>11334</v>
      </c>
      <c r="I47" s="15">
        <f t="shared" ref="I47:I72" si="1">H47/H$9*100</f>
        <v>0.34035616978890049</v>
      </c>
      <c r="J47" s="24">
        <v>1327.4</v>
      </c>
      <c r="K47" s="24">
        <v>1327.4</v>
      </c>
      <c r="L47" s="24">
        <v>1327.4</v>
      </c>
    </row>
    <row r="48" spans="5:14" ht="15.75" x14ac:dyDescent="0.25">
      <c r="E48" s="14"/>
      <c r="F48" s="56">
        <v>1024</v>
      </c>
      <c r="G48" s="4" t="s">
        <v>33</v>
      </c>
      <c r="H48" s="33">
        <v>1036</v>
      </c>
      <c r="I48" s="15">
        <f t="shared" si="1"/>
        <v>3.1110728066110895E-2</v>
      </c>
      <c r="J48" s="24">
        <v>121.3</v>
      </c>
      <c r="K48" s="24">
        <v>121.3</v>
      </c>
      <c r="L48" s="24">
        <v>121.3</v>
      </c>
    </row>
    <row r="49" spans="5:12" ht="15.75" x14ac:dyDescent="0.25">
      <c r="E49" s="14"/>
      <c r="F49" s="56">
        <v>1025</v>
      </c>
      <c r="G49" s="4" t="s">
        <v>34</v>
      </c>
      <c r="H49" s="33">
        <v>5277</v>
      </c>
      <c r="I49" s="15">
        <f t="shared" si="1"/>
        <v>0.15846651737921547</v>
      </c>
      <c r="J49" s="24">
        <v>618</v>
      </c>
      <c r="K49" s="24">
        <v>618</v>
      </c>
      <c r="L49" s="24">
        <v>618</v>
      </c>
    </row>
    <row r="50" spans="5:12" ht="15.75" x14ac:dyDescent="0.25">
      <c r="E50" s="14"/>
      <c r="F50" s="56">
        <v>1026</v>
      </c>
      <c r="G50" s="4" t="s">
        <v>35</v>
      </c>
      <c r="H50" s="33">
        <v>1637</v>
      </c>
      <c r="I50" s="15">
        <f t="shared" si="1"/>
        <v>4.9158553903690679E-2</v>
      </c>
      <c r="J50" s="24">
        <v>191.7</v>
      </c>
      <c r="K50" s="24">
        <v>191.7</v>
      </c>
      <c r="L50" s="24">
        <v>191.7</v>
      </c>
    </row>
    <row r="51" spans="5:12" ht="15.75" x14ac:dyDescent="0.25">
      <c r="E51" s="14"/>
      <c r="F51" s="56">
        <v>1027</v>
      </c>
      <c r="G51" s="4" t="s">
        <v>36</v>
      </c>
      <c r="H51" s="33">
        <v>3883</v>
      </c>
      <c r="I51" s="15">
        <f t="shared" si="1"/>
        <v>0.11660517092732493</v>
      </c>
      <c r="J51" s="24">
        <v>454.8</v>
      </c>
      <c r="K51" s="24">
        <v>454.8</v>
      </c>
      <c r="L51" s="24">
        <v>454.8</v>
      </c>
    </row>
    <row r="52" spans="5:12" ht="15.75" x14ac:dyDescent="0.25">
      <c r="E52" s="14"/>
      <c r="F52" s="56">
        <v>1028</v>
      </c>
      <c r="G52" s="4" t="s">
        <v>37</v>
      </c>
      <c r="H52" s="33">
        <v>1840</v>
      </c>
      <c r="I52" s="15">
        <f t="shared" si="1"/>
        <v>5.5254574943671864E-2</v>
      </c>
      <c r="J52" s="24">
        <v>215.5</v>
      </c>
      <c r="K52" s="24">
        <v>215.5</v>
      </c>
      <c r="L52" s="24">
        <v>215.5</v>
      </c>
    </row>
    <row r="53" spans="5:12" ht="15.75" x14ac:dyDescent="0.25">
      <c r="E53" s="14"/>
      <c r="F53" s="56">
        <v>1029</v>
      </c>
      <c r="G53" s="4" t="s">
        <v>38</v>
      </c>
      <c r="H53" s="33">
        <v>1747</v>
      </c>
      <c r="I53" s="15">
        <f t="shared" si="1"/>
        <v>5.2461816536192793E-2</v>
      </c>
      <c r="J53" s="24">
        <v>204.6</v>
      </c>
      <c r="K53" s="24">
        <v>204.6</v>
      </c>
      <c r="L53" s="24">
        <v>204.6</v>
      </c>
    </row>
    <row r="54" spans="5:12" ht="15.75" x14ac:dyDescent="0.25">
      <c r="E54" s="14"/>
      <c r="F54" s="56">
        <v>1030</v>
      </c>
      <c r="G54" s="4" t="s">
        <v>39</v>
      </c>
      <c r="H54" s="33">
        <v>1524</v>
      </c>
      <c r="I54" s="15">
        <f t="shared" si="1"/>
        <v>4.5765202290302127E-2</v>
      </c>
      <c r="J54" s="24">
        <v>178.5</v>
      </c>
      <c r="K54" s="24">
        <v>178.5</v>
      </c>
      <c r="L54" s="24">
        <v>178.5</v>
      </c>
    </row>
    <row r="55" spans="5:12" ht="15.75" x14ac:dyDescent="0.25">
      <c r="E55" s="14"/>
      <c r="F55" s="56">
        <v>1031</v>
      </c>
      <c r="G55" s="4" t="s">
        <v>40</v>
      </c>
      <c r="H55" s="33">
        <v>2316</v>
      </c>
      <c r="I55" s="15">
        <f t="shared" si="1"/>
        <v>6.9548693244317408E-2</v>
      </c>
      <c r="J55" s="24">
        <v>271.2</v>
      </c>
      <c r="K55" s="24">
        <v>271.2</v>
      </c>
      <c r="L55" s="24">
        <v>271.2</v>
      </c>
    </row>
    <row r="56" spans="5:12" ht="15.75" x14ac:dyDescent="0.25">
      <c r="E56" s="14"/>
      <c r="F56" s="56">
        <v>1032</v>
      </c>
      <c r="G56" s="4" t="s">
        <v>41</v>
      </c>
      <c r="H56" s="33">
        <v>2086</v>
      </c>
      <c r="I56" s="15">
        <f t="shared" si="1"/>
        <v>6.2641871376358432E-2</v>
      </c>
      <c r="J56" s="24">
        <v>244.3</v>
      </c>
      <c r="K56" s="24">
        <v>244.3</v>
      </c>
      <c r="L56" s="24">
        <v>244.3</v>
      </c>
    </row>
    <row r="57" spans="5:12" ht="15.75" x14ac:dyDescent="0.25">
      <c r="E57" s="14"/>
      <c r="F57" s="56">
        <v>1033</v>
      </c>
      <c r="G57" s="4" t="s">
        <v>42</v>
      </c>
      <c r="H57" s="33">
        <v>4005</v>
      </c>
      <c r="I57" s="15">
        <f t="shared" si="1"/>
        <v>0.12026878948337273</v>
      </c>
      <c r="J57" s="24">
        <v>469</v>
      </c>
      <c r="K57" s="24">
        <v>469</v>
      </c>
      <c r="L57" s="24">
        <v>469</v>
      </c>
    </row>
    <row r="58" spans="5:12" ht="15.75" x14ac:dyDescent="0.25">
      <c r="E58" s="14"/>
      <c r="F58" s="56">
        <v>1034</v>
      </c>
      <c r="G58" s="4" t="s">
        <v>43</v>
      </c>
      <c r="H58" s="33">
        <v>3192</v>
      </c>
      <c r="I58" s="15">
        <f t="shared" si="1"/>
        <v>9.5854675663152492E-2</v>
      </c>
      <c r="J58" s="24">
        <v>373.8</v>
      </c>
      <c r="K58" s="24">
        <v>373.8</v>
      </c>
      <c r="L58" s="24">
        <v>373.8</v>
      </c>
    </row>
    <row r="59" spans="5:12" ht="15.75" x14ac:dyDescent="0.25">
      <c r="E59" s="14"/>
      <c r="F59" s="56">
        <v>1035</v>
      </c>
      <c r="G59" s="4" t="s">
        <v>44</v>
      </c>
      <c r="H59" s="33">
        <v>3468</v>
      </c>
      <c r="I59" s="15">
        <f t="shared" si="1"/>
        <v>0.10414286190470326</v>
      </c>
      <c r="J59" s="24">
        <v>406.2</v>
      </c>
      <c r="K59" s="24">
        <v>406.2</v>
      </c>
      <c r="L59" s="24">
        <v>406.2</v>
      </c>
    </row>
    <row r="60" spans="5:12" ht="15.75" x14ac:dyDescent="0.25">
      <c r="E60" s="14"/>
      <c r="F60" s="56">
        <v>1036</v>
      </c>
      <c r="G60" s="4" t="s">
        <v>45</v>
      </c>
      <c r="H60" s="33">
        <v>5291</v>
      </c>
      <c r="I60" s="15">
        <f t="shared" si="1"/>
        <v>0.15888693262335207</v>
      </c>
      <c r="J60" s="24">
        <v>619.70000000000005</v>
      </c>
      <c r="K60" s="24">
        <v>619.70000000000005</v>
      </c>
      <c r="L60" s="24">
        <v>619.70000000000005</v>
      </c>
    </row>
    <row r="61" spans="5:12" ht="15.75" x14ac:dyDescent="0.25">
      <c r="E61" s="14"/>
      <c r="F61" s="56">
        <v>1037</v>
      </c>
      <c r="G61" s="4" t="s">
        <v>46</v>
      </c>
      <c r="H61" s="33">
        <v>1881</v>
      </c>
      <c r="I61" s="15">
        <f t="shared" si="1"/>
        <v>5.6485791015786289E-2</v>
      </c>
      <c r="J61" s="24">
        <v>220.3</v>
      </c>
      <c r="K61" s="24">
        <v>220.3</v>
      </c>
      <c r="L61" s="24">
        <v>220.3</v>
      </c>
    </row>
    <row r="62" spans="5:12" ht="15.75" x14ac:dyDescent="0.25">
      <c r="E62" s="14"/>
      <c r="F62" s="56">
        <v>1038</v>
      </c>
      <c r="G62" s="4" t="s">
        <v>47</v>
      </c>
      <c r="H62" s="33">
        <v>6004</v>
      </c>
      <c r="I62" s="15">
        <f t="shared" si="1"/>
        <v>0.18029808041402495</v>
      </c>
      <c r="J62" s="24">
        <v>703.2</v>
      </c>
      <c r="K62" s="24">
        <v>703.2</v>
      </c>
      <c r="L62" s="24">
        <v>703.2</v>
      </c>
    </row>
    <row r="63" spans="5:12" ht="15.75" x14ac:dyDescent="0.25">
      <c r="E63" s="14"/>
      <c r="F63" s="56">
        <v>1039</v>
      </c>
      <c r="G63" s="4" t="s">
        <v>48</v>
      </c>
      <c r="H63" s="33">
        <v>1506</v>
      </c>
      <c r="I63" s="15">
        <f t="shared" si="1"/>
        <v>4.5224668404983605E-2</v>
      </c>
      <c r="J63" s="24">
        <v>176.4</v>
      </c>
      <c r="K63" s="24">
        <v>176.4</v>
      </c>
      <c r="L63" s="24">
        <v>176.4</v>
      </c>
    </row>
    <row r="64" spans="5:12" ht="15.75" x14ac:dyDescent="0.25">
      <c r="E64" s="14"/>
      <c r="F64" s="56">
        <v>1040</v>
      </c>
      <c r="G64" s="4" t="s">
        <v>49</v>
      </c>
      <c r="H64" s="33">
        <v>350</v>
      </c>
      <c r="I64" s="15">
        <f t="shared" si="1"/>
        <v>1.0510381103415845E-2</v>
      </c>
      <c r="J64" s="24">
        <v>41</v>
      </c>
      <c r="K64" s="24">
        <v>41</v>
      </c>
      <c r="L64" s="24">
        <v>41</v>
      </c>
    </row>
    <row r="65" spans="5:12" ht="15.75" x14ac:dyDescent="0.25">
      <c r="E65" s="14"/>
      <c r="F65" s="56">
        <v>1042</v>
      </c>
      <c r="G65" s="4" t="s">
        <v>50</v>
      </c>
      <c r="H65" s="33">
        <v>3511</v>
      </c>
      <c r="I65" s="15">
        <f t="shared" si="1"/>
        <v>0.10543413729740866</v>
      </c>
      <c r="J65" s="24">
        <v>411.2</v>
      </c>
      <c r="K65" s="24">
        <v>411.2</v>
      </c>
      <c r="L65" s="24">
        <v>411.2</v>
      </c>
    </row>
    <row r="66" spans="5:12" ht="15.75" x14ac:dyDescent="0.25">
      <c r="E66" s="14"/>
      <c r="F66" s="56">
        <v>1043</v>
      </c>
      <c r="G66" s="4" t="s">
        <v>51</v>
      </c>
      <c r="H66" s="33">
        <v>2585</v>
      </c>
      <c r="I66" s="15">
        <f t="shared" si="1"/>
        <v>7.7626671863799873E-2</v>
      </c>
      <c r="J66" s="24">
        <v>302.7</v>
      </c>
      <c r="K66" s="24">
        <v>302.7</v>
      </c>
      <c r="L66" s="24">
        <v>302.7</v>
      </c>
    </row>
    <row r="67" spans="5:12" ht="15.75" x14ac:dyDescent="0.25">
      <c r="E67" s="14"/>
      <c r="F67" s="56">
        <v>1045</v>
      </c>
      <c r="G67" s="4" t="s">
        <v>52</v>
      </c>
      <c r="H67" s="33">
        <v>2892</v>
      </c>
      <c r="I67" s="15">
        <f t="shared" si="1"/>
        <v>8.6845777574510341E-2</v>
      </c>
      <c r="J67" s="24">
        <v>338.7</v>
      </c>
      <c r="K67" s="24">
        <v>338.7</v>
      </c>
      <c r="L67" s="24">
        <v>338.7</v>
      </c>
    </row>
    <row r="68" spans="5:12" ht="15.75" x14ac:dyDescent="0.25">
      <c r="E68" s="14"/>
      <c r="F68" s="56">
        <v>1044</v>
      </c>
      <c r="G68" s="4" t="s">
        <v>53</v>
      </c>
      <c r="H68" s="33">
        <v>3478</v>
      </c>
      <c r="I68" s="15">
        <f t="shared" si="1"/>
        <v>0.10444315850765802</v>
      </c>
      <c r="J68" s="24">
        <v>407.3</v>
      </c>
      <c r="K68" s="24">
        <v>407.3</v>
      </c>
      <c r="L68" s="24">
        <v>407.3</v>
      </c>
    </row>
    <row r="69" spans="5:12" ht="15.75" x14ac:dyDescent="0.25">
      <c r="E69" s="14"/>
      <c r="F69" s="56">
        <v>1046</v>
      </c>
      <c r="G69" s="4" t="s">
        <v>54</v>
      </c>
      <c r="H69" s="33">
        <v>1129</v>
      </c>
      <c r="I69" s="15">
        <f t="shared" si="1"/>
        <v>3.3903486473589962E-2</v>
      </c>
      <c r="J69" s="24">
        <v>132.19999999999999</v>
      </c>
      <c r="K69" s="24">
        <v>132.19999999999999</v>
      </c>
      <c r="L69" s="24">
        <v>132.19999999999999</v>
      </c>
    </row>
    <row r="70" spans="5:12" ht="15.75" x14ac:dyDescent="0.25">
      <c r="E70" s="14"/>
      <c r="F70" s="56">
        <v>1047</v>
      </c>
      <c r="G70" s="4" t="s">
        <v>55</v>
      </c>
      <c r="H70" s="33">
        <v>3243</v>
      </c>
      <c r="I70" s="15">
        <f t="shared" si="1"/>
        <v>9.7386188338221658E-2</v>
      </c>
      <c r="J70" s="24">
        <v>379.8</v>
      </c>
      <c r="K70" s="24">
        <v>379.8</v>
      </c>
      <c r="L70" s="24">
        <v>379.8</v>
      </c>
    </row>
    <row r="71" spans="5:12" ht="15.75" x14ac:dyDescent="0.25">
      <c r="E71" s="14"/>
      <c r="F71" s="56">
        <v>1049</v>
      </c>
      <c r="G71" s="4" t="s">
        <v>56</v>
      </c>
      <c r="H71" s="33">
        <v>833</v>
      </c>
      <c r="I71" s="15">
        <f t="shared" si="1"/>
        <v>2.501470702612971E-2</v>
      </c>
      <c r="J71" s="24">
        <v>97.6</v>
      </c>
      <c r="K71" s="24">
        <v>97.6</v>
      </c>
      <c r="L71" s="24">
        <v>97.6</v>
      </c>
    </row>
    <row r="72" spans="5:12" ht="15.75" x14ac:dyDescent="0.25">
      <c r="E72" s="14"/>
      <c r="F72" s="56">
        <v>1048</v>
      </c>
      <c r="G72" s="4" t="s">
        <v>57</v>
      </c>
      <c r="H72" s="33">
        <v>5110</v>
      </c>
      <c r="I72" s="15">
        <f t="shared" si="1"/>
        <v>0.15345156410987132</v>
      </c>
      <c r="J72" s="24">
        <v>598.5</v>
      </c>
      <c r="K72" s="24">
        <v>598.5</v>
      </c>
      <c r="L72" s="24">
        <v>598.5</v>
      </c>
    </row>
    <row r="73" spans="5:12" ht="15.75" x14ac:dyDescent="0.25">
      <c r="E73" s="14"/>
      <c r="F73" s="56"/>
      <c r="G73" s="5"/>
      <c r="H73" s="33"/>
      <c r="I73" s="15"/>
      <c r="J73" s="24"/>
      <c r="K73" s="25"/>
      <c r="L73" s="25"/>
    </row>
    <row r="74" spans="5:12" ht="27" customHeight="1" x14ac:dyDescent="0.25">
      <c r="E74" s="14"/>
      <c r="F74" s="57" t="s">
        <v>58</v>
      </c>
      <c r="G74" s="1" t="s">
        <v>5</v>
      </c>
      <c r="H74" s="34">
        <f>H77+H76</f>
        <v>27016</v>
      </c>
      <c r="I74" s="15"/>
      <c r="J74" s="28">
        <f>J75+J76</f>
        <v>4654.2999999999993</v>
      </c>
      <c r="K74" s="28">
        <f>K75+K76</f>
        <v>4937.2</v>
      </c>
      <c r="L74" s="28">
        <f>L75+L76</f>
        <v>5054.2999999999993</v>
      </c>
    </row>
    <row r="75" spans="5:12" ht="15.75" x14ac:dyDescent="0.25">
      <c r="E75" s="14"/>
      <c r="F75" s="54"/>
      <c r="G75" s="2" t="s">
        <v>7</v>
      </c>
      <c r="H75" s="35"/>
      <c r="I75" s="15"/>
      <c r="J75" s="28">
        <f>J77</f>
        <v>1490.4</v>
      </c>
      <c r="K75" s="28">
        <f>K77</f>
        <v>1773.3</v>
      </c>
      <c r="L75" s="28">
        <f>L77</f>
        <v>1890.4</v>
      </c>
    </row>
    <row r="76" spans="5:12" ht="15.75" x14ac:dyDescent="0.25">
      <c r="E76" s="14"/>
      <c r="F76" s="54"/>
      <c r="G76" s="2" t="s">
        <v>8</v>
      </c>
      <c r="H76" s="35">
        <f>SUM(H78:H84)</f>
        <v>27016</v>
      </c>
      <c r="I76" s="20"/>
      <c r="J76" s="28">
        <f>SUM(J78:J84)</f>
        <v>3163.8999999999996</v>
      </c>
      <c r="K76" s="28">
        <f>SUM(K78:K84)</f>
        <v>3163.8999999999996</v>
      </c>
      <c r="L76" s="28">
        <f>SUM(L78:L84)</f>
        <v>3163.8999999999996</v>
      </c>
    </row>
    <row r="77" spans="5:12" ht="15.75" x14ac:dyDescent="0.25">
      <c r="E77" s="14"/>
      <c r="F77" s="56">
        <v>1050</v>
      </c>
      <c r="G77" s="4" t="s">
        <v>32</v>
      </c>
      <c r="H77" s="33"/>
      <c r="I77" s="15"/>
      <c r="J77" s="24">
        <v>1490.4</v>
      </c>
      <c r="K77" s="24">
        <v>1773.3</v>
      </c>
      <c r="L77" s="24">
        <v>1890.4</v>
      </c>
    </row>
    <row r="78" spans="5:12" ht="15.75" x14ac:dyDescent="0.25">
      <c r="E78" s="14"/>
      <c r="F78" s="56">
        <v>1051</v>
      </c>
      <c r="G78" s="4" t="s">
        <v>59</v>
      </c>
      <c r="H78" s="33">
        <v>5142</v>
      </c>
      <c r="I78" s="15">
        <f t="shared" ref="I78:I84" si="2">H78/H$9*100</f>
        <v>0.15441251323932648</v>
      </c>
      <c r="J78" s="24">
        <v>602.20000000000005</v>
      </c>
      <c r="K78" s="24">
        <v>602.20000000000005</v>
      </c>
      <c r="L78" s="24">
        <v>602.20000000000005</v>
      </c>
    </row>
    <row r="79" spans="5:12" ht="15.75" x14ac:dyDescent="0.25">
      <c r="E79" s="14"/>
      <c r="F79" s="56">
        <v>1056</v>
      </c>
      <c r="G79" s="4" t="s">
        <v>58</v>
      </c>
      <c r="H79" s="33">
        <v>10746</v>
      </c>
      <c r="I79" s="15">
        <f t="shared" si="2"/>
        <v>0.32269872953516188</v>
      </c>
      <c r="J79" s="24">
        <v>1258.5</v>
      </c>
      <c r="K79" s="24">
        <v>1258.5</v>
      </c>
      <c r="L79" s="24">
        <v>1258.5</v>
      </c>
    </row>
    <row r="80" spans="5:12" ht="15.75" x14ac:dyDescent="0.25">
      <c r="E80" s="14"/>
      <c r="F80" s="56">
        <v>1052</v>
      </c>
      <c r="G80" s="4" t="s">
        <v>60</v>
      </c>
      <c r="H80" s="33">
        <v>3501</v>
      </c>
      <c r="I80" s="15">
        <f t="shared" si="2"/>
        <v>0.1051338406944539</v>
      </c>
      <c r="J80" s="24">
        <v>410</v>
      </c>
      <c r="K80" s="24">
        <v>410</v>
      </c>
      <c r="L80" s="24">
        <v>410</v>
      </c>
    </row>
    <row r="81" spans="5:19" ht="15.75" x14ac:dyDescent="0.25">
      <c r="E81" s="14"/>
      <c r="F81" s="56">
        <v>1053</v>
      </c>
      <c r="G81" s="4" t="s">
        <v>61</v>
      </c>
      <c r="H81" s="33">
        <v>1725</v>
      </c>
      <c r="I81" s="15">
        <f t="shared" si="2"/>
        <v>5.1801164009692369E-2</v>
      </c>
      <c r="J81" s="24">
        <v>202</v>
      </c>
      <c r="K81" s="24">
        <v>202</v>
      </c>
      <c r="L81" s="24">
        <v>202</v>
      </c>
    </row>
    <row r="82" spans="5:19" ht="15.75" x14ac:dyDescent="0.25">
      <c r="E82" s="14"/>
      <c r="F82" s="56">
        <v>1054</v>
      </c>
      <c r="G82" s="4" t="s">
        <v>62</v>
      </c>
      <c r="H82" s="33">
        <v>830</v>
      </c>
      <c r="I82" s="15">
        <f t="shared" si="2"/>
        <v>2.4924618045243284E-2</v>
      </c>
      <c r="J82" s="24">
        <v>97.2</v>
      </c>
      <c r="K82" s="24">
        <v>97.2</v>
      </c>
      <c r="L82" s="24">
        <v>97.2</v>
      </c>
    </row>
    <row r="83" spans="5:19" ht="15.75" x14ac:dyDescent="0.25">
      <c r="E83" s="14"/>
      <c r="F83" s="56">
        <v>1055</v>
      </c>
      <c r="G83" s="4" t="s">
        <v>63</v>
      </c>
      <c r="H83" s="33">
        <v>1071</v>
      </c>
      <c r="I83" s="15">
        <f t="shared" si="2"/>
        <v>3.2161766176452479E-2</v>
      </c>
      <c r="J83" s="24">
        <v>125.4</v>
      </c>
      <c r="K83" s="24">
        <v>125.4</v>
      </c>
      <c r="L83" s="24">
        <v>125.4</v>
      </c>
    </row>
    <row r="84" spans="5:19" ht="15.75" x14ac:dyDescent="0.25">
      <c r="E84" s="14"/>
      <c r="F84" s="56">
        <v>1057</v>
      </c>
      <c r="G84" s="4" t="s">
        <v>64</v>
      </c>
      <c r="H84" s="33">
        <v>4001</v>
      </c>
      <c r="I84" s="15">
        <f t="shared" si="2"/>
        <v>0.12014867084219083</v>
      </c>
      <c r="J84" s="24">
        <v>468.6</v>
      </c>
      <c r="K84" s="24">
        <v>468.6</v>
      </c>
      <c r="L84" s="24">
        <v>468.6</v>
      </c>
    </row>
    <row r="85" spans="5:19" ht="15.75" x14ac:dyDescent="0.25">
      <c r="E85" s="14"/>
      <c r="F85" s="56"/>
      <c r="G85" s="5"/>
      <c r="H85" s="18"/>
      <c r="I85" s="15"/>
      <c r="J85" s="24"/>
      <c r="K85" s="25"/>
      <c r="L85" s="25"/>
    </row>
    <row r="86" spans="5:19" ht="15.75" x14ac:dyDescent="0.25">
      <c r="E86" s="14"/>
      <c r="F86" s="53" t="s">
        <v>65</v>
      </c>
      <c r="G86" s="1" t="s">
        <v>5</v>
      </c>
      <c r="H86" s="34">
        <f>H88</f>
        <v>73166</v>
      </c>
      <c r="I86" s="15"/>
      <c r="J86" s="28">
        <f>J87+J88</f>
        <v>19094.900000000001</v>
      </c>
      <c r="K86" s="28">
        <f>K87+K88</f>
        <v>21093.4</v>
      </c>
      <c r="L86" s="28">
        <f>L87+L88</f>
        <v>21919.9</v>
      </c>
    </row>
    <row r="87" spans="5:19" ht="15.75" x14ac:dyDescent="0.25">
      <c r="E87" s="14"/>
      <c r="F87" s="54"/>
      <c r="G87" s="2" t="s">
        <v>7</v>
      </c>
      <c r="H87" s="35"/>
      <c r="I87" s="15"/>
      <c r="J87" s="28">
        <f>J89</f>
        <v>10525.9</v>
      </c>
      <c r="K87" s="28">
        <f>K89</f>
        <v>12524.4</v>
      </c>
      <c r="L87" s="28">
        <f>L89</f>
        <v>13350.9</v>
      </c>
    </row>
    <row r="88" spans="5:19" ht="15.75" x14ac:dyDescent="0.25">
      <c r="E88" s="14"/>
      <c r="F88" s="54"/>
      <c r="G88" s="2" t="s">
        <v>8</v>
      </c>
      <c r="H88" s="35">
        <f>SUM(H90:H117)</f>
        <v>73166</v>
      </c>
      <c r="I88" s="15"/>
      <c r="J88" s="28">
        <f>SUM(J90:J117)</f>
        <v>8569.0000000000036</v>
      </c>
      <c r="K88" s="28">
        <f>SUM(K90:K117)</f>
        <v>8569.0000000000036</v>
      </c>
      <c r="L88" s="28">
        <f>SUM(L90:L117)</f>
        <v>8569.0000000000036</v>
      </c>
    </row>
    <row r="89" spans="5:19" ht="15.75" x14ac:dyDescent="0.25">
      <c r="E89" s="14"/>
      <c r="F89" s="56">
        <v>1058</v>
      </c>
      <c r="G89" s="4" t="s">
        <v>32</v>
      </c>
      <c r="H89" s="33"/>
      <c r="I89" s="15"/>
      <c r="J89" s="24">
        <v>10525.9</v>
      </c>
      <c r="K89" s="24">
        <v>12524.4</v>
      </c>
      <c r="L89" s="24">
        <v>13350.9</v>
      </c>
    </row>
    <row r="90" spans="5:19" ht="15.75" x14ac:dyDescent="0.25">
      <c r="E90" s="14"/>
      <c r="F90" s="56">
        <v>1060</v>
      </c>
      <c r="G90" s="4" t="s">
        <v>66</v>
      </c>
      <c r="H90" s="33">
        <v>2311</v>
      </c>
      <c r="I90" s="15">
        <f t="shared" ref="I90:I117" si="3">H90/H$9*100</f>
        <v>6.9398544942840049E-2</v>
      </c>
      <c r="J90" s="24">
        <v>270.7</v>
      </c>
      <c r="K90" s="24">
        <v>270.7</v>
      </c>
      <c r="L90" s="24">
        <v>270.7</v>
      </c>
    </row>
    <row r="91" spans="5:19" ht="15.75" x14ac:dyDescent="0.25">
      <c r="E91" s="14"/>
      <c r="F91" s="56">
        <v>1061</v>
      </c>
      <c r="G91" s="4" t="s">
        <v>67</v>
      </c>
      <c r="H91" s="33">
        <v>682</v>
      </c>
      <c r="I91" s="15">
        <f t="shared" si="3"/>
        <v>2.0480228321513156E-2</v>
      </c>
      <c r="J91" s="24">
        <v>79.900000000000006</v>
      </c>
      <c r="K91" s="24">
        <v>79.900000000000006</v>
      </c>
      <c r="L91" s="24">
        <v>79.900000000000006</v>
      </c>
    </row>
    <row r="92" spans="5:19" ht="15.75" x14ac:dyDescent="0.25">
      <c r="E92" s="14"/>
      <c r="F92" s="56">
        <v>1059</v>
      </c>
      <c r="G92" s="4" t="s">
        <v>68</v>
      </c>
      <c r="H92" s="33">
        <v>2229</v>
      </c>
      <c r="I92" s="15">
        <f t="shared" si="3"/>
        <v>6.6936112798611183E-2</v>
      </c>
      <c r="J92" s="24">
        <v>261.10000000000002</v>
      </c>
      <c r="K92" s="24">
        <v>261.10000000000002</v>
      </c>
      <c r="L92" s="24">
        <v>261.10000000000002</v>
      </c>
    </row>
    <row r="93" spans="5:19" ht="15.75" x14ac:dyDescent="0.25">
      <c r="E93" s="14"/>
      <c r="F93" s="56">
        <v>1062</v>
      </c>
      <c r="G93" s="4" t="s">
        <v>69</v>
      </c>
      <c r="H93" s="33">
        <v>1949</v>
      </c>
      <c r="I93" s="15">
        <f t="shared" si="3"/>
        <v>5.8527807915878513E-2</v>
      </c>
      <c r="J93" s="24">
        <v>228.3</v>
      </c>
      <c r="K93" s="24">
        <v>228.3</v>
      </c>
      <c r="L93" s="24">
        <v>228.3</v>
      </c>
    </row>
    <row r="94" spans="5:19" ht="15.75" x14ac:dyDescent="0.25">
      <c r="E94" s="14"/>
      <c r="F94" s="56">
        <v>1063</v>
      </c>
      <c r="G94" s="4" t="s">
        <v>70</v>
      </c>
      <c r="H94" s="33">
        <v>1187</v>
      </c>
      <c r="I94" s="15">
        <f t="shared" si="3"/>
        <v>3.5645206770727446E-2</v>
      </c>
      <c r="J94" s="24">
        <v>139</v>
      </c>
      <c r="K94" s="24">
        <v>139</v>
      </c>
      <c r="L94" s="24">
        <v>139</v>
      </c>
    </row>
    <row r="95" spans="5:19" ht="15.75" x14ac:dyDescent="0.25">
      <c r="E95" s="14"/>
      <c r="F95" s="56">
        <v>1079</v>
      </c>
      <c r="G95" s="4" t="s">
        <v>65</v>
      </c>
      <c r="H95" s="33">
        <v>8296</v>
      </c>
      <c r="I95" s="15">
        <f t="shared" si="3"/>
        <v>0.24912606181125099</v>
      </c>
      <c r="J95" s="24">
        <v>971.6</v>
      </c>
      <c r="K95" s="24">
        <v>971.6</v>
      </c>
      <c r="L95" s="24">
        <v>971.6</v>
      </c>
      <c r="S95" s="38"/>
    </row>
    <row r="96" spans="5:19" ht="15.75" x14ac:dyDescent="0.25">
      <c r="E96" s="14"/>
      <c r="F96" s="56">
        <v>1064</v>
      </c>
      <c r="G96" s="4" t="s">
        <v>34</v>
      </c>
      <c r="H96" s="33">
        <v>821</v>
      </c>
      <c r="I96" s="15">
        <f t="shared" si="3"/>
        <v>2.4654351102584023E-2</v>
      </c>
      <c r="J96" s="24">
        <v>96.2</v>
      </c>
      <c r="K96" s="24">
        <v>96.2</v>
      </c>
      <c r="L96" s="24">
        <v>96.2</v>
      </c>
      <c r="S96" s="38"/>
    </row>
    <row r="97" spans="5:19" ht="15.75" x14ac:dyDescent="0.25">
      <c r="E97" s="14"/>
      <c r="F97" s="56">
        <v>1065</v>
      </c>
      <c r="G97" s="4" t="s">
        <v>71</v>
      </c>
      <c r="H97" s="33">
        <v>4023</v>
      </c>
      <c r="I97" s="15">
        <f t="shared" si="3"/>
        <v>0.12080932336869127</v>
      </c>
      <c r="J97" s="24">
        <v>471.2</v>
      </c>
      <c r="K97" s="24">
        <v>471.2</v>
      </c>
      <c r="L97" s="24">
        <v>471.2</v>
      </c>
      <c r="S97" s="38"/>
    </row>
    <row r="98" spans="5:19" ht="15.75" x14ac:dyDescent="0.25">
      <c r="E98" s="14"/>
      <c r="F98" s="56">
        <v>1068</v>
      </c>
      <c r="G98" s="4" t="s">
        <v>72</v>
      </c>
      <c r="H98" s="33">
        <v>1900</v>
      </c>
      <c r="I98" s="15">
        <f t="shared" si="3"/>
        <v>5.7056354561400291E-2</v>
      </c>
      <c r="J98" s="24">
        <v>222.5</v>
      </c>
      <c r="K98" s="24">
        <v>222.5</v>
      </c>
      <c r="L98" s="24">
        <v>222.5</v>
      </c>
      <c r="S98" s="38"/>
    </row>
    <row r="99" spans="5:19" ht="15.75" x14ac:dyDescent="0.25">
      <c r="E99" s="14"/>
      <c r="F99" s="56">
        <v>1069</v>
      </c>
      <c r="G99" s="4" t="s">
        <v>73</v>
      </c>
      <c r="H99" s="33">
        <v>3507</v>
      </c>
      <c r="I99" s="15">
        <f t="shared" si="3"/>
        <v>0.10531401865622675</v>
      </c>
      <c r="J99" s="24">
        <v>410.7</v>
      </c>
      <c r="K99" s="24">
        <v>410.7</v>
      </c>
      <c r="L99" s="24">
        <v>410.7</v>
      </c>
      <c r="S99" s="38"/>
    </row>
    <row r="100" spans="5:19" ht="15.75" x14ac:dyDescent="0.25">
      <c r="E100" s="14"/>
      <c r="F100" s="56">
        <v>1066</v>
      </c>
      <c r="G100" s="4" t="s">
        <v>74</v>
      </c>
      <c r="H100" s="33">
        <v>2979</v>
      </c>
      <c r="I100" s="15">
        <f t="shared" si="3"/>
        <v>8.9458358020216566E-2</v>
      </c>
      <c r="J100" s="24">
        <v>348.9</v>
      </c>
      <c r="K100" s="24">
        <v>348.9</v>
      </c>
      <c r="L100" s="24">
        <v>348.9</v>
      </c>
      <c r="S100" s="38"/>
    </row>
    <row r="101" spans="5:19" ht="15.75" x14ac:dyDescent="0.25">
      <c r="E101" s="14"/>
      <c r="F101" s="56">
        <v>1067</v>
      </c>
      <c r="G101" s="4" t="s">
        <v>75</v>
      </c>
      <c r="H101" s="33">
        <v>7515</v>
      </c>
      <c r="I101" s="15">
        <f t="shared" si="3"/>
        <v>0.22567289712048591</v>
      </c>
      <c r="J101" s="24">
        <v>880.1</v>
      </c>
      <c r="K101" s="24">
        <v>880.1</v>
      </c>
      <c r="L101" s="24">
        <v>880.1</v>
      </c>
      <c r="S101" s="38"/>
    </row>
    <row r="102" spans="5:19" ht="15.75" x14ac:dyDescent="0.25">
      <c r="E102" s="14"/>
      <c r="F102" s="56">
        <v>1070</v>
      </c>
      <c r="G102" s="4" t="s">
        <v>76</v>
      </c>
      <c r="H102" s="33">
        <v>1504</v>
      </c>
      <c r="I102" s="15">
        <f t="shared" si="3"/>
        <v>4.5164609084392654E-2</v>
      </c>
      <c r="J102" s="24">
        <v>176.1</v>
      </c>
      <c r="K102" s="24">
        <v>176.1</v>
      </c>
      <c r="L102" s="24">
        <v>176.1</v>
      </c>
      <c r="S102" s="38"/>
    </row>
    <row r="103" spans="5:19" ht="15.75" x14ac:dyDescent="0.25">
      <c r="E103" s="14"/>
      <c r="F103" s="56">
        <v>1071</v>
      </c>
      <c r="G103" s="4" t="s">
        <v>77</v>
      </c>
      <c r="H103" s="33">
        <v>2235</v>
      </c>
      <c r="I103" s="15">
        <f t="shared" si="3"/>
        <v>6.7116290760384029E-2</v>
      </c>
      <c r="J103" s="24">
        <v>261.8</v>
      </c>
      <c r="K103" s="24">
        <v>261.8</v>
      </c>
      <c r="L103" s="24">
        <v>261.8</v>
      </c>
      <c r="S103" s="38"/>
    </row>
    <row r="104" spans="5:19" ht="15.75" x14ac:dyDescent="0.25">
      <c r="E104" s="14"/>
      <c r="F104" s="56">
        <v>1072</v>
      </c>
      <c r="G104" s="4" t="s">
        <v>78</v>
      </c>
      <c r="H104" s="33">
        <v>4050</v>
      </c>
      <c r="I104" s="15">
        <f t="shared" si="3"/>
        <v>0.12162012419666905</v>
      </c>
      <c r="J104" s="24">
        <v>474.3</v>
      </c>
      <c r="K104" s="24">
        <v>474.3</v>
      </c>
      <c r="L104" s="24">
        <v>474.3</v>
      </c>
      <c r="S104" s="38"/>
    </row>
    <row r="105" spans="5:19" ht="15.75" x14ac:dyDescent="0.25">
      <c r="E105" s="14"/>
      <c r="F105" s="56">
        <v>1073</v>
      </c>
      <c r="G105" s="4" t="s">
        <v>79</v>
      </c>
      <c r="H105" s="33">
        <v>1544</v>
      </c>
      <c r="I105" s="15">
        <f t="shared" si="3"/>
        <v>4.6365795496211608E-2</v>
      </c>
      <c r="J105" s="24">
        <v>180.8</v>
      </c>
      <c r="K105" s="24">
        <v>180.8</v>
      </c>
      <c r="L105" s="24">
        <v>180.8</v>
      </c>
      <c r="S105" s="38"/>
    </row>
    <row r="106" spans="5:19" ht="15.75" x14ac:dyDescent="0.25">
      <c r="E106" s="14"/>
      <c r="F106" s="56">
        <v>1074</v>
      </c>
      <c r="G106" s="4" t="s">
        <v>80</v>
      </c>
      <c r="H106" s="33">
        <v>986</v>
      </c>
      <c r="I106" s="15">
        <f t="shared" si="3"/>
        <v>2.9609245051337208E-2</v>
      </c>
      <c r="J106" s="24">
        <v>115.5</v>
      </c>
      <c r="K106" s="24">
        <v>115.5</v>
      </c>
      <c r="L106" s="24">
        <v>115.5</v>
      </c>
      <c r="S106" s="38"/>
    </row>
    <row r="107" spans="5:19" ht="15.75" x14ac:dyDescent="0.25">
      <c r="E107" s="14"/>
      <c r="F107" s="56">
        <v>1075</v>
      </c>
      <c r="G107" s="4" t="s">
        <v>81</v>
      </c>
      <c r="H107" s="33">
        <v>4398</v>
      </c>
      <c r="I107" s="15">
        <f t="shared" si="3"/>
        <v>0.13207044597949397</v>
      </c>
      <c r="J107" s="24">
        <v>515.1</v>
      </c>
      <c r="K107" s="24">
        <v>515.1</v>
      </c>
      <c r="L107" s="24">
        <v>515.1</v>
      </c>
    </row>
    <row r="108" spans="5:19" ht="15.75" x14ac:dyDescent="0.25">
      <c r="E108" s="14"/>
      <c r="F108" s="56">
        <v>1080</v>
      </c>
      <c r="G108" s="4" t="s">
        <v>82</v>
      </c>
      <c r="H108" s="33">
        <v>4962</v>
      </c>
      <c r="I108" s="15">
        <f t="shared" si="3"/>
        <v>0.14900717438614119</v>
      </c>
      <c r="J108" s="24">
        <v>581.1</v>
      </c>
      <c r="K108" s="24">
        <v>581.1</v>
      </c>
      <c r="L108" s="24">
        <v>581.1</v>
      </c>
      <c r="S108" s="38"/>
    </row>
    <row r="109" spans="5:19" ht="15.75" x14ac:dyDescent="0.25">
      <c r="E109" s="14"/>
      <c r="F109" s="56">
        <v>1076</v>
      </c>
      <c r="G109" s="4" t="s">
        <v>83</v>
      </c>
      <c r="H109" s="33">
        <v>1467</v>
      </c>
      <c r="I109" s="15">
        <f t="shared" si="3"/>
        <v>4.4053511653460123E-2</v>
      </c>
      <c r="J109" s="24">
        <v>171.8</v>
      </c>
      <c r="K109" s="24">
        <v>171.8</v>
      </c>
      <c r="L109" s="24">
        <v>171.8</v>
      </c>
    </row>
    <row r="110" spans="5:19" ht="15.75" x14ac:dyDescent="0.25">
      <c r="E110" s="14"/>
      <c r="F110" s="56">
        <v>1077</v>
      </c>
      <c r="G110" s="4" t="s">
        <v>84</v>
      </c>
      <c r="H110" s="33">
        <v>1445</v>
      </c>
      <c r="I110" s="15">
        <f t="shared" si="3"/>
        <v>4.3392859126959699E-2</v>
      </c>
      <c r="J110" s="24">
        <v>169.2</v>
      </c>
      <c r="K110" s="24">
        <v>169.2</v>
      </c>
      <c r="L110" s="24">
        <v>169.2</v>
      </c>
    </row>
    <row r="111" spans="5:19" ht="15.75" x14ac:dyDescent="0.25">
      <c r="E111" s="14"/>
      <c r="F111" s="56">
        <v>1078</v>
      </c>
      <c r="G111" s="4" t="s">
        <v>85</v>
      </c>
      <c r="H111" s="33">
        <v>690</v>
      </c>
      <c r="I111" s="15">
        <f t="shared" si="3"/>
        <v>2.0720465603876949E-2</v>
      </c>
      <c r="J111" s="24">
        <v>80.8</v>
      </c>
      <c r="K111" s="24">
        <v>80.8</v>
      </c>
      <c r="L111" s="24">
        <v>80.8</v>
      </c>
    </row>
    <row r="112" spans="5:19" ht="15.75" x14ac:dyDescent="0.25">
      <c r="E112" s="14"/>
      <c r="F112" s="56">
        <v>1081</v>
      </c>
      <c r="G112" s="4" t="s">
        <v>876</v>
      </c>
      <c r="H112" s="33">
        <v>1700</v>
      </c>
      <c r="I112" s="15">
        <f t="shared" si="3"/>
        <v>5.1050422502305529E-2</v>
      </c>
      <c r="J112" s="24">
        <v>199.1</v>
      </c>
      <c r="K112" s="24">
        <v>199.1</v>
      </c>
      <c r="L112" s="24">
        <v>199.1</v>
      </c>
    </row>
    <row r="113" spans="5:14" ht="15.75" x14ac:dyDescent="0.25">
      <c r="E113" s="14"/>
      <c r="F113" s="56">
        <v>1082</v>
      </c>
      <c r="G113" s="4" t="s">
        <v>86</v>
      </c>
      <c r="H113" s="33">
        <v>2306</v>
      </c>
      <c r="I113" s="15">
        <f t="shared" si="3"/>
        <v>6.9248396641362675E-2</v>
      </c>
      <c r="J113" s="24">
        <v>270.10000000000002</v>
      </c>
      <c r="K113" s="24">
        <v>270.10000000000002</v>
      </c>
      <c r="L113" s="24">
        <v>270.10000000000002</v>
      </c>
    </row>
    <row r="114" spans="5:14" ht="15.75" x14ac:dyDescent="0.25">
      <c r="E114" s="14"/>
      <c r="F114" s="56">
        <v>1083</v>
      </c>
      <c r="G114" s="4" t="s">
        <v>87</v>
      </c>
      <c r="H114" s="33">
        <v>989</v>
      </c>
      <c r="I114" s="15">
        <f t="shared" si="3"/>
        <v>2.9699334032223627E-2</v>
      </c>
      <c r="J114" s="24">
        <v>115.8</v>
      </c>
      <c r="K114" s="24">
        <v>115.8</v>
      </c>
      <c r="L114" s="24">
        <v>115.8</v>
      </c>
    </row>
    <row r="115" spans="5:14" ht="15.75" x14ac:dyDescent="0.25">
      <c r="E115" s="14"/>
      <c r="F115" s="56">
        <v>1084</v>
      </c>
      <c r="G115" s="4" t="s">
        <v>88</v>
      </c>
      <c r="H115" s="33">
        <v>2846</v>
      </c>
      <c r="I115" s="15">
        <f t="shared" si="3"/>
        <v>8.5464413200918549E-2</v>
      </c>
      <c r="J115" s="24">
        <v>333.3</v>
      </c>
      <c r="K115" s="24">
        <v>333.3</v>
      </c>
      <c r="L115" s="24">
        <v>333.3</v>
      </c>
    </row>
    <row r="116" spans="5:14" ht="15.75" x14ac:dyDescent="0.25">
      <c r="E116" s="14"/>
      <c r="F116" s="56">
        <v>1085</v>
      </c>
      <c r="G116" s="4" t="s">
        <v>89</v>
      </c>
      <c r="H116" s="33">
        <v>2664</v>
      </c>
      <c r="I116" s="15">
        <f t="shared" si="3"/>
        <v>7.9999015027142309E-2</v>
      </c>
      <c r="J116" s="24">
        <v>312</v>
      </c>
      <c r="K116" s="24">
        <v>312</v>
      </c>
      <c r="L116" s="24">
        <v>312</v>
      </c>
    </row>
    <row r="117" spans="5:14" ht="15.75" x14ac:dyDescent="0.25">
      <c r="E117" s="14"/>
      <c r="F117" s="56">
        <v>1086</v>
      </c>
      <c r="G117" s="4" t="s">
        <v>90</v>
      </c>
      <c r="H117" s="33">
        <v>1981</v>
      </c>
      <c r="I117" s="15">
        <f t="shared" si="3"/>
        <v>5.9488757045333678E-2</v>
      </c>
      <c r="J117" s="24">
        <v>232</v>
      </c>
      <c r="K117" s="24">
        <v>232</v>
      </c>
      <c r="L117" s="24">
        <v>232</v>
      </c>
    </row>
    <row r="118" spans="5:14" ht="15.75" x14ac:dyDescent="0.25">
      <c r="E118" s="14"/>
      <c r="F118" s="56"/>
      <c r="G118" s="5"/>
      <c r="H118" s="18"/>
      <c r="I118" s="15"/>
      <c r="J118" s="24"/>
      <c r="K118" s="25"/>
      <c r="L118" s="25"/>
    </row>
    <row r="119" spans="5:14" ht="15.75" x14ac:dyDescent="0.25">
      <c r="E119" s="14"/>
      <c r="F119" s="53" t="s">
        <v>91</v>
      </c>
      <c r="G119" s="1" t="s">
        <v>5</v>
      </c>
      <c r="H119" s="34">
        <f>H121</f>
        <v>115870</v>
      </c>
      <c r="I119" s="15"/>
      <c r="J119" s="28">
        <f>J120+J121</f>
        <v>27308.199999999997</v>
      </c>
      <c r="K119" s="28">
        <f>K120+K121</f>
        <v>29916.6</v>
      </c>
      <c r="L119" s="28">
        <f>L120+L121</f>
        <v>30995.199999999997</v>
      </c>
    </row>
    <row r="120" spans="5:14" ht="15.75" x14ac:dyDescent="0.25">
      <c r="E120" s="14"/>
      <c r="F120" s="54"/>
      <c r="G120" s="2" t="s">
        <v>7</v>
      </c>
      <c r="H120" s="35"/>
      <c r="I120" s="15"/>
      <c r="J120" s="28">
        <f>J122</f>
        <v>13738.1</v>
      </c>
      <c r="K120" s="28">
        <f>K122</f>
        <v>16346.5</v>
      </c>
      <c r="L120" s="28">
        <f>L122</f>
        <v>17425.099999999999</v>
      </c>
    </row>
    <row r="121" spans="5:14" ht="15.75" x14ac:dyDescent="0.25">
      <c r="E121" s="14"/>
      <c r="F121" s="54"/>
      <c r="G121" s="2" t="s">
        <v>8</v>
      </c>
      <c r="H121" s="35">
        <f>SUM(H123:H159)</f>
        <v>115870</v>
      </c>
      <c r="I121" s="15"/>
      <c r="J121" s="28">
        <f>SUM(J123:J159)</f>
        <v>13570.099999999997</v>
      </c>
      <c r="K121" s="28">
        <f>SUM(K123:K159)</f>
        <v>13570.099999999997</v>
      </c>
      <c r="L121" s="28">
        <f>SUM(L123:L159)</f>
        <v>13570.099999999997</v>
      </c>
    </row>
    <row r="122" spans="5:14" ht="15.75" x14ac:dyDescent="0.25">
      <c r="E122" s="14"/>
      <c r="F122" s="56">
        <v>1087</v>
      </c>
      <c r="G122" s="4" t="s">
        <v>32</v>
      </c>
      <c r="H122" s="33"/>
      <c r="I122" s="15"/>
      <c r="J122" s="24">
        <v>13738.1</v>
      </c>
      <c r="K122" s="24">
        <v>16346.5</v>
      </c>
      <c r="L122" s="24">
        <v>17425.099999999999</v>
      </c>
      <c r="N122" s="29"/>
    </row>
    <row r="123" spans="5:14" ht="15.75" x14ac:dyDescent="0.25">
      <c r="E123" s="14"/>
      <c r="F123" s="56">
        <v>1088</v>
      </c>
      <c r="G123" s="4" t="s">
        <v>92</v>
      </c>
      <c r="H123" s="33">
        <v>1359</v>
      </c>
      <c r="I123" s="15">
        <f t="shared" ref="I123:I186" si="4">H123/H$9*100</f>
        <v>4.0810308341548945E-2</v>
      </c>
      <c r="J123" s="24">
        <v>159.19999999999999</v>
      </c>
      <c r="K123" s="24">
        <v>159.19999999999999</v>
      </c>
      <c r="L123" s="24">
        <v>159.19999999999999</v>
      </c>
    </row>
    <row r="124" spans="5:14" ht="15.75" x14ac:dyDescent="0.25">
      <c r="E124" s="14"/>
      <c r="F124" s="56">
        <v>1089</v>
      </c>
      <c r="G124" s="4" t="s">
        <v>93</v>
      </c>
      <c r="H124" s="33">
        <v>2506</v>
      </c>
      <c r="I124" s="15">
        <f t="shared" si="4"/>
        <v>7.5254328700457451E-2</v>
      </c>
      <c r="J124" s="24">
        <v>293.5</v>
      </c>
      <c r="K124" s="24">
        <v>293.5</v>
      </c>
      <c r="L124" s="24">
        <v>293.5</v>
      </c>
    </row>
    <row r="125" spans="5:14" ht="15.75" x14ac:dyDescent="0.25">
      <c r="E125" s="14"/>
      <c r="F125" s="56">
        <v>1090</v>
      </c>
      <c r="G125" s="4" t="s">
        <v>94</v>
      </c>
      <c r="H125" s="33">
        <v>2327</v>
      </c>
      <c r="I125" s="15">
        <f t="shared" si="4"/>
        <v>6.9879019507567627E-2</v>
      </c>
      <c r="J125" s="24">
        <v>272.5</v>
      </c>
      <c r="K125" s="24">
        <v>272.5</v>
      </c>
      <c r="L125" s="24">
        <v>272.5</v>
      </c>
    </row>
    <row r="126" spans="5:14" ht="15.75" x14ac:dyDescent="0.25">
      <c r="E126" s="14"/>
      <c r="F126" s="56">
        <v>1091</v>
      </c>
      <c r="G126" s="4" t="s">
        <v>95</v>
      </c>
      <c r="H126" s="33">
        <v>1507</v>
      </c>
      <c r="I126" s="15">
        <f t="shared" si="4"/>
        <v>4.5254698065279077E-2</v>
      </c>
      <c r="J126" s="24">
        <v>176.5</v>
      </c>
      <c r="K126" s="24">
        <v>176.5</v>
      </c>
      <c r="L126" s="24">
        <v>176.5</v>
      </c>
    </row>
    <row r="127" spans="5:14" ht="15.75" x14ac:dyDescent="0.25">
      <c r="E127" s="14"/>
      <c r="F127" s="56">
        <v>1092</v>
      </c>
      <c r="G127" s="4" t="s">
        <v>96</v>
      </c>
      <c r="H127" s="33">
        <v>1299</v>
      </c>
      <c r="I127" s="15">
        <f t="shared" si="4"/>
        <v>3.9008528723820518E-2</v>
      </c>
      <c r="J127" s="24">
        <v>152.1</v>
      </c>
      <c r="K127" s="24">
        <v>152.1</v>
      </c>
      <c r="L127" s="24">
        <v>152.1</v>
      </c>
    </row>
    <row r="128" spans="5:14" ht="15.75" x14ac:dyDescent="0.25">
      <c r="E128" s="14"/>
      <c r="F128" s="56">
        <v>1093</v>
      </c>
      <c r="G128" s="4" t="s">
        <v>97</v>
      </c>
      <c r="H128" s="33">
        <v>2094</v>
      </c>
      <c r="I128" s="15">
        <f t="shared" si="4"/>
        <v>6.2882108658722222E-2</v>
      </c>
      <c r="J128" s="24">
        <v>245.2</v>
      </c>
      <c r="K128" s="24">
        <v>245.2</v>
      </c>
      <c r="L128" s="24">
        <v>245.2</v>
      </c>
    </row>
    <row r="129" spans="5:12" ht="15.75" x14ac:dyDescent="0.25">
      <c r="E129" s="14"/>
      <c r="F129" s="56">
        <v>1094</v>
      </c>
      <c r="G129" s="4" t="s">
        <v>98</v>
      </c>
      <c r="H129" s="33">
        <v>1510</v>
      </c>
      <c r="I129" s="15">
        <f t="shared" si="4"/>
        <v>4.5344787046165493E-2</v>
      </c>
      <c r="J129" s="24">
        <v>176.8</v>
      </c>
      <c r="K129" s="24">
        <v>176.8</v>
      </c>
      <c r="L129" s="24">
        <v>176.8</v>
      </c>
    </row>
    <row r="130" spans="5:12" ht="15.75" x14ac:dyDescent="0.25">
      <c r="E130" s="14"/>
      <c r="F130" s="56">
        <v>1095</v>
      </c>
      <c r="G130" s="4" t="s">
        <v>99</v>
      </c>
      <c r="H130" s="33">
        <v>2503</v>
      </c>
      <c r="I130" s="15">
        <f t="shared" si="4"/>
        <v>7.5164239719571022E-2</v>
      </c>
      <c r="J130" s="24">
        <v>293.10000000000002</v>
      </c>
      <c r="K130" s="24">
        <v>293.10000000000002</v>
      </c>
      <c r="L130" s="24">
        <v>293.10000000000002</v>
      </c>
    </row>
    <row r="131" spans="5:12" ht="15.75" x14ac:dyDescent="0.25">
      <c r="E131" s="14"/>
      <c r="F131" s="56">
        <v>1096</v>
      </c>
      <c r="G131" s="4" t="s">
        <v>100</v>
      </c>
      <c r="H131" s="33">
        <v>703</v>
      </c>
      <c r="I131" s="15">
        <f t="shared" si="4"/>
        <v>2.1110851187718112E-2</v>
      </c>
      <c r="J131" s="24">
        <v>82.3</v>
      </c>
      <c r="K131" s="24">
        <v>82.3</v>
      </c>
      <c r="L131" s="24">
        <v>82.3</v>
      </c>
    </row>
    <row r="132" spans="5:12" ht="15.75" x14ac:dyDescent="0.25">
      <c r="E132" s="14"/>
      <c r="F132" s="56">
        <v>1098</v>
      </c>
      <c r="G132" s="4" t="s">
        <v>101</v>
      </c>
      <c r="H132" s="33">
        <v>1945</v>
      </c>
      <c r="I132" s="15">
        <f t="shared" si="4"/>
        <v>5.8407689274696618E-2</v>
      </c>
      <c r="J132" s="24">
        <v>227.8</v>
      </c>
      <c r="K132" s="24">
        <v>227.8</v>
      </c>
      <c r="L132" s="24">
        <v>227.8</v>
      </c>
    </row>
    <row r="133" spans="5:12" ht="15.75" x14ac:dyDescent="0.25">
      <c r="E133" s="14"/>
      <c r="F133" s="56">
        <v>1097</v>
      </c>
      <c r="G133" s="4" t="s">
        <v>102</v>
      </c>
      <c r="H133" s="33">
        <v>2020</v>
      </c>
      <c r="I133" s="15">
        <f t="shared" si="4"/>
        <v>6.0659913796857153E-2</v>
      </c>
      <c r="J133" s="24">
        <v>236.6</v>
      </c>
      <c r="K133" s="24">
        <v>236.6</v>
      </c>
      <c r="L133" s="24">
        <v>236.6</v>
      </c>
    </row>
    <row r="134" spans="5:12" ht="15.75" x14ac:dyDescent="0.25">
      <c r="E134" s="14"/>
      <c r="F134" s="56">
        <v>1115</v>
      </c>
      <c r="G134" s="4" t="s">
        <v>91</v>
      </c>
      <c r="H134" s="33">
        <f>35718+1303</f>
        <v>37021</v>
      </c>
      <c r="I134" s="15">
        <f t="shared" si="4"/>
        <v>1.1117280537987371</v>
      </c>
      <c r="J134" s="24">
        <v>4335.7</v>
      </c>
      <c r="K134" s="24">
        <v>4335.7</v>
      </c>
      <c r="L134" s="24">
        <v>4335.7</v>
      </c>
    </row>
    <row r="135" spans="5:12" ht="15.75" x14ac:dyDescent="0.25">
      <c r="E135" s="14"/>
      <c r="F135" s="56">
        <v>1100</v>
      </c>
      <c r="G135" s="4" t="s">
        <v>103</v>
      </c>
      <c r="H135" s="33">
        <v>1161</v>
      </c>
      <c r="I135" s="15">
        <f t="shared" si="4"/>
        <v>3.4864435603045127E-2</v>
      </c>
      <c r="J135" s="24">
        <v>136</v>
      </c>
      <c r="K135" s="24">
        <v>136</v>
      </c>
      <c r="L135" s="24">
        <v>136</v>
      </c>
    </row>
    <row r="136" spans="5:12" ht="15.75" x14ac:dyDescent="0.25">
      <c r="E136" s="14"/>
      <c r="F136" s="56">
        <v>1101</v>
      </c>
      <c r="G136" s="4" t="s">
        <v>104</v>
      </c>
      <c r="H136" s="33">
        <v>5738</v>
      </c>
      <c r="I136" s="15">
        <f t="shared" si="4"/>
        <v>0.17231019077542889</v>
      </c>
      <c r="J136" s="24">
        <v>672</v>
      </c>
      <c r="K136" s="24">
        <v>672</v>
      </c>
      <c r="L136" s="24">
        <v>672</v>
      </c>
    </row>
    <row r="137" spans="5:12" ht="15.75" x14ac:dyDescent="0.25">
      <c r="E137" s="14"/>
      <c r="F137" s="56">
        <v>1099</v>
      </c>
      <c r="G137" s="4" t="s">
        <v>105</v>
      </c>
      <c r="H137" s="33">
        <v>1520</v>
      </c>
      <c r="I137" s="15">
        <f t="shared" si="4"/>
        <v>4.564508364912024E-2</v>
      </c>
      <c r="J137" s="24">
        <v>178</v>
      </c>
      <c r="K137" s="24">
        <v>178</v>
      </c>
      <c r="L137" s="24">
        <v>178</v>
      </c>
    </row>
    <row r="138" spans="5:12" ht="15.75" x14ac:dyDescent="0.25">
      <c r="E138" s="14"/>
      <c r="F138" s="56">
        <v>1102</v>
      </c>
      <c r="G138" s="4" t="s">
        <v>106</v>
      </c>
      <c r="H138" s="33">
        <v>4554</v>
      </c>
      <c r="I138" s="15">
        <f t="shared" si="4"/>
        <v>0.13675507298558787</v>
      </c>
      <c r="J138" s="24">
        <v>533.29999999999995</v>
      </c>
      <c r="K138" s="24">
        <v>533.29999999999995</v>
      </c>
      <c r="L138" s="24">
        <v>533.29999999999995</v>
      </c>
    </row>
    <row r="139" spans="5:12" ht="15.75" x14ac:dyDescent="0.25">
      <c r="E139" s="14"/>
      <c r="F139" s="56">
        <v>1103</v>
      </c>
      <c r="G139" s="4" t="s">
        <v>107</v>
      </c>
      <c r="H139" s="33">
        <v>1861</v>
      </c>
      <c r="I139" s="15">
        <f t="shared" si="4"/>
        <v>5.5885197809876816E-2</v>
      </c>
      <c r="J139" s="24">
        <v>218</v>
      </c>
      <c r="K139" s="24">
        <v>218</v>
      </c>
      <c r="L139" s="24">
        <v>218</v>
      </c>
    </row>
    <row r="140" spans="5:12" ht="15.75" x14ac:dyDescent="0.25">
      <c r="E140" s="14"/>
      <c r="F140" s="56">
        <v>1104</v>
      </c>
      <c r="G140" s="4" t="s">
        <v>108</v>
      </c>
      <c r="H140" s="33">
        <v>1649</v>
      </c>
      <c r="I140" s="15">
        <f t="shared" si="4"/>
        <v>4.9518909827236363E-2</v>
      </c>
      <c r="J140" s="24">
        <v>193.1</v>
      </c>
      <c r="K140" s="24">
        <v>193.1</v>
      </c>
      <c r="L140" s="24">
        <v>193.1</v>
      </c>
    </row>
    <row r="141" spans="5:12" ht="15.75" x14ac:dyDescent="0.25">
      <c r="E141" s="14"/>
      <c r="F141" s="56">
        <v>1105</v>
      </c>
      <c r="G141" s="4" t="s">
        <v>109</v>
      </c>
      <c r="H141" s="33">
        <v>2208</v>
      </c>
      <c r="I141" s="15">
        <f t="shared" si="4"/>
        <v>6.6305489932406245E-2</v>
      </c>
      <c r="J141" s="24">
        <v>258.60000000000002</v>
      </c>
      <c r="K141" s="24">
        <v>258.60000000000002</v>
      </c>
      <c r="L141" s="24">
        <v>258.60000000000002</v>
      </c>
    </row>
    <row r="142" spans="5:12" ht="15.75" x14ac:dyDescent="0.25">
      <c r="E142" s="14"/>
      <c r="F142" s="56">
        <v>1106</v>
      </c>
      <c r="G142" s="4" t="s">
        <v>110</v>
      </c>
      <c r="H142" s="33">
        <v>2884</v>
      </c>
      <c r="I142" s="15">
        <f t="shared" si="4"/>
        <v>8.6605540292146552E-2</v>
      </c>
      <c r="J142" s="24">
        <v>337.8</v>
      </c>
      <c r="K142" s="24">
        <v>337.8</v>
      </c>
      <c r="L142" s="24">
        <v>337.8</v>
      </c>
    </row>
    <row r="143" spans="5:12" ht="15.75" x14ac:dyDescent="0.25">
      <c r="E143" s="14"/>
      <c r="F143" s="56">
        <v>1107</v>
      </c>
      <c r="G143" s="4" t="s">
        <v>111</v>
      </c>
      <c r="H143" s="33">
        <v>848</v>
      </c>
      <c r="I143" s="15">
        <f t="shared" si="4"/>
        <v>2.5465151930561813E-2</v>
      </c>
      <c r="J143" s="24">
        <v>99.3</v>
      </c>
      <c r="K143" s="24">
        <v>99.3</v>
      </c>
      <c r="L143" s="24">
        <v>99.3</v>
      </c>
    </row>
    <row r="144" spans="5:12" ht="15.75" x14ac:dyDescent="0.25">
      <c r="E144" s="14"/>
      <c r="F144" s="56">
        <v>1108</v>
      </c>
      <c r="G144" s="4" t="s">
        <v>112</v>
      </c>
      <c r="H144" s="33">
        <v>734</v>
      </c>
      <c r="I144" s="15">
        <f t="shared" si="4"/>
        <v>2.2041770656877797E-2</v>
      </c>
      <c r="J144" s="24">
        <v>86</v>
      </c>
      <c r="K144" s="24">
        <v>86</v>
      </c>
      <c r="L144" s="24">
        <v>86</v>
      </c>
    </row>
    <row r="145" spans="5:12" ht="15.75" x14ac:dyDescent="0.25">
      <c r="E145" s="14"/>
      <c r="F145" s="56">
        <v>1109</v>
      </c>
      <c r="G145" s="4" t="s">
        <v>113</v>
      </c>
      <c r="H145" s="33">
        <v>1501</v>
      </c>
      <c r="I145" s="15">
        <f t="shared" si="4"/>
        <v>4.5074520103506238E-2</v>
      </c>
      <c r="J145" s="24">
        <v>175.8</v>
      </c>
      <c r="K145" s="24">
        <v>175.8</v>
      </c>
      <c r="L145" s="24">
        <v>175.8</v>
      </c>
    </row>
    <row r="146" spans="5:12" ht="15.75" x14ac:dyDescent="0.25">
      <c r="E146" s="14"/>
      <c r="F146" s="56">
        <v>1110</v>
      </c>
      <c r="G146" s="4" t="s">
        <v>114</v>
      </c>
      <c r="H146" s="33">
        <v>2325</v>
      </c>
      <c r="I146" s="15">
        <f t="shared" si="4"/>
        <v>6.9818960186976683E-2</v>
      </c>
      <c r="J146" s="24">
        <v>272.3</v>
      </c>
      <c r="K146" s="24">
        <v>272.3</v>
      </c>
      <c r="L146" s="24">
        <v>272.3</v>
      </c>
    </row>
    <row r="147" spans="5:12" ht="15.75" x14ac:dyDescent="0.25">
      <c r="E147" s="14"/>
      <c r="F147" s="56">
        <v>1111</v>
      </c>
      <c r="G147" s="4" t="s">
        <v>115</v>
      </c>
      <c r="H147" s="33">
        <v>636</v>
      </c>
      <c r="I147" s="15">
        <f t="shared" si="4"/>
        <v>1.9098863947921364E-2</v>
      </c>
      <c r="J147" s="24">
        <v>74.5</v>
      </c>
      <c r="K147" s="24">
        <v>74.5</v>
      </c>
      <c r="L147" s="24">
        <v>74.5</v>
      </c>
    </row>
    <row r="148" spans="5:12" ht="15.75" x14ac:dyDescent="0.25">
      <c r="E148" s="14"/>
      <c r="F148" s="56">
        <v>1112</v>
      </c>
      <c r="G148" s="4" t="s">
        <v>116</v>
      </c>
      <c r="H148" s="33">
        <v>578</v>
      </c>
      <c r="I148" s="15">
        <f t="shared" si="4"/>
        <v>1.735714365078388E-2</v>
      </c>
      <c r="J148" s="24">
        <v>67.7</v>
      </c>
      <c r="K148" s="24">
        <v>67.7</v>
      </c>
      <c r="L148" s="24">
        <v>67.7</v>
      </c>
    </row>
    <row r="149" spans="5:12" ht="15.75" x14ac:dyDescent="0.25">
      <c r="E149" s="14"/>
      <c r="F149" s="56">
        <v>1113</v>
      </c>
      <c r="G149" s="4" t="s">
        <v>117</v>
      </c>
      <c r="H149" s="33">
        <v>3970</v>
      </c>
      <c r="I149" s="15">
        <f t="shared" si="4"/>
        <v>0.11921775137303113</v>
      </c>
      <c r="J149" s="24">
        <v>464.9</v>
      </c>
      <c r="K149" s="24">
        <v>464.9</v>
      </c>
      <c r="L149" s="24">
        <v>464.9</v>
      </c>
    </row>
    <row r="150" spans="5:12" ht="15.75" x14ac:dyDescent="0.25">
      <c r="E150" s="14"/>
      <c r="F150" s="56">
        <v>1114</v>
      </c>
      <c r="G150" s="4" t="s">
        <v>118</v>
      </c>
      <c r="H150" s="33">
        <v>3213</v>
      </c>
      <c r="I150" s="15">
        <f t="shared" si="4"/>
        <v>9.6485298529357444E-2</v>
      </c>
      <c r="J150" s="24">
        <v>376.3</v>
      </c>
      <c r="K150" s="24">
        <v>376.3</v>
      </c>
      <c r="L150" s="24">
        <v>376.3</v>
      </c>
    </row>
    <row r="151" spans="5:12" ht="15.75" x14ac:dyDescent="0.25">
      <c r="E151" s="14"/>
      <c r="F151" s="56">
        <v>1116</v>
      </c>
      <c r="G151" s="4" t="s">
        <v>119</v>
      </c>
      <c r="H151" s="33">
        <v>2271</v>
      </c>
      <c r="I151" s="15">
        <f t="shared" si="4"/>
        <v>6.8197358531021088E-2</v>
      </c>
      <c r="J151" s="24">
        <v>266</v>
      </c>
      <c r="K151" s="24">
        <v>266</v>
      </c>
      <c r="L151" s="24">
        <v>266</v>
      </c>
    </row>
    <row r="152" spans="5:12" ht="15.75" x14ac:dyDescent="0.25">
      <c r="E152" s="14"/>
      <c r="F152" s="56">
        <v>1117</v>
      </c>
      <c r="G152" s="4" t="s">
        <v>120</v>
      </c>
      <c r="H152" s="33">
        <v>3143</v>
      </c>
      <c r="I152" s="15">
        <f t="shared" si="4"/>
        <v>9.4383222308674283E-2</v>
      </c>
      <c r="J152" s="24">
        <v>368.1</v>
      </c>
      <c r="K152" s="24">
        <v>368.1</v>
      </c>
      <c r="L152" s="24">
        <v>368.1</v>
      </c>
    </row>
    <row r="153" spans="5:12" ht="15.75" x14ac:dyDescent="0.25">
      <c r="E153" s="14"/>
      <c r="F153" s="56">
        <v>1118</v>
      </c>
      <c r="G153" s="4" t="s">
        <v>121</v>
      </c>
      <c r="H153" s="33">
        <v>5770</v>
      </c>
      <c r="I153" s="15">
        <f t="shared" si="4"/>
        <v>0.17327113990488405</v>
      </c>
      <c r="J153" s="24">
        <v>675.8</v>
      </c>
      <c r="K153" s="24">
        <v>675.8</v>
      </c>
      <c r="L153" s="24">
        <v>675.8</v>
      </c>
    </row>
    <row r="154" spans="5:12" ht="15.75" x14ac:dyDescent="0.25">
      <c r="E154" s="14"/>
      <c r="F154" s="56">
        <v>1119</v>
      </c>
      <c r="G154" s="4" t="s">
        <v>122</v>
      </c>
      <c r="H154" s="33">
        <v>1542</v>
      </c>
      <c r="I154" s="15">
        <f t="shared" si="4"/>
        <v>4.6305736175620657E-2</v>
      </c>
      <c r="J154" s="24">
        <v>180.6</v>
      </c>
      <c r="K154" s="24">
        <v>180.6</v>
      </c>
      <c r="L154" s="24">
        <v>180.6</v>
      </c>
    </row>
    <row r="155" spans="5:12" ht="15.75" x14ac:dyDescent="0.25">
      <c r="E155" s="14"/>
      <c r="F155" s="56">
        <v>1120</v>
      </c>
      <c r="G155" s="4" t="s">
        <v>123</v>
      </c>
      <c r="H155" s="33">
        <v>990</v>
      </c>
      <c r="I155" s="15">
        <f t="shared" si="4"/>
        <v>2.9729363692519099E-2</v>
      </c>
      <c r="J155" s="24">
        <v>115.9</v>
      </c>
      <c r="K155" s="24">
        <v>115.9</v>
      </c>
      <c r="L155" s="24">
        <v>115.9</v>
      </c>
    </row>
    <row r="156" spans="5:12" ht="15.75" x14ac:dyDescent="0.25">
      <c r="E156" s="14"/>
      <c r="F156" s="56">
        <v>1121</v>
      </c>
      <c r="G156" s="4" t="s">
        <v>124</v>
      </c>
      <c r="H156" s="33">
        <v>1921</v>
      </c>
      <c r="I156" s="15">
        <f t="shared" si="4"/>
        <v>5.768697742760525E-2</v>
      </c>
      <c r="J156" s="24">
        <v>225</v>
      </c>
      <c r="K156" s="24">
        <v>225</v>
      </c>
      <c r="L156" s="24">
        <v>225</v>
      </c>
    </row>
    <row r="157" spans="5:12" ht="15.75" x14ac:dyDescent="0.25">
      <c r="E157" s="14"/>
      <c r="F157" s="56">
        <v>1122</v>
      </c>
      <c r="G157" s="4" t="s">
        <v>125</v>
      </c>
      <c r="H157" s="33">
        <v>2868</v>
      </c>
      <c r="I157" s="15">
        <f t="shared" si="4"/>
        <v>8.6125065727418973E-2</v>
      </c>
      <c r="J157" s="24">
        <v>335.9</v>
      </c>
      <c r="K157" s="24">
        <v>335.9</v>
      </c>
      <c r="L157" s="24">
        <v>335.9</v>
      </c>
    </row>
    <row r="158" spans="5:12" ht="15.75" x14ac:dyDescent="0.25">
      <c r="E158" s="14"/>
      <c r="F158" s="56">
        <v>1123</v>
      </c>
      <c r="G158" s="4" t="s">
        <v>126</v>
      </c>
      <c r="H158" s="33">
        <v>3046</v>
      </c>
      <c r="I158" s="15">
        <f t="shared" si="4"/>
        <v>9.1470345260013311E-2</v>
      </c>
      <c r="J158" s="24">
        <v>356.7</v>
      </c>
      <c r="K158" s="24">
        <v>356.7</v>
      </c>
      <c r="L158" s="24">
        <v>356.7</v>
      </c>
    </row>
    <row r="159" spans="5:12" ht="15.75" x14ac:dyDescent="0.25">
      <c r="E159" s="14"/>
      <c r="F159" s="56">
        <v>1124</v>
      </c>
      <c r="G159" s="4" t="s">
        <v>127</v>
      </c>
      <c r="H159" s="33">
        <v>2145</v>
      </c>
      <c r="I159" s="15">
        <f t="shared" si="4"/>
        <v>6.4413621333791388E-2</v>
      </c>
      <c r="J159" s="24">
        <v>251.2</v>
      </c>
      <c r="K159" s="24">
        <v>251.2</v>
      </c>
      <c r="L159" s="24">
        <v>251.2</v>
      </c>
    </row>
    <row r="160" spans="5:12" ht="15.75" x14ac:dyDescent="0.25">
      <c r="E160" s="14"/>
      <c r="F160" s="56"/>
      <c r="G160" s="5"/>
      <c r="H160" s="18"/>
      <c r="I160" s="15"/>
      <c r="J160" s="24"/>
      <c r="K160" s="25"/>
      <c r="L160" s="25"/>
    </row>
    <row r="161" spans="5:12" ht="15.75" x14ac:dyDescent="0.25">
      <c r="E161" s="14"/>
      <c r="F161" s="53" t="s">
        <v>128</v>
      </c>
      <c r="G161" s="1" t="s">
        <v>5</v>
      </c>
      <c r="H161" s="34">
        <f>H163</f>
        <v>57638</v>
      </c>
      <c r="I161" s="15"/>
      <c r="J161" s="28">
        <f>J162+J163</f>
        <v>15508.7</v>
      </c>
      <c r="K161" s="28">
        <f>K162+K163</f>
        <v>17171.599999999999</v>
      </c>
      <c r="L161" s="28">
        <f>L162+L163</f>
        <v>17859.2</v>
      </c>
    </row>
    <row r="162" spans="5:12" ht="15.75" x14ac:dyDescent="0.25">
      <c r="E162" s="14"/>
      <c r="F162" s="54"/>
      <c r="G162" s="2" t="s">
        <v>7</v>
      </c>
      <c r="H162" s="35"/>
      <c r="I162" s="15"/>
      <c r="J162" s="28">
        <f>J164</f>
        <v>8758.5</v>
      </c>
      <c r="K162" s="28">
        <f>K164</f>
        <v>10421.4</v>
      </c>
      <c r="L162" s="28">
        <f>L164</f>
        <v>11109</v>
      </c>
    </row>
    <row r="163" spans="5:12" ht="15.75" x14ac:dyDescent="0.25">
      <c r="E163" s="14"/>
      <c r="F163" s="54"/>
      <c r="G163" s="2" t="s">
        <v>8</v>
      </c>
      <c r="H163" s="35">
        <f>SUM(H165:H191)</f>
        <v>57638</v>
      </c>
      <c r="I163" s="15"/>
      <c r="J163" s="28">
        <f>SUM(J165:J191)</f>
        <v>6750.2000000000007</v>
      </c>
      <c r="K163" s="28">
        <f>SUM(K165:K191)</f>
        <v>6750.2000000000007</v>
      </c>
      <c r="L163" s="28">
        <f>SUM(L165:L191)</f>
        <v>6750.2000000000007</v>
      </c>
    </row>
    <row r="164" spans="5:12" ht="15.75" x14ac:dyDescent="0.25">
      <c r="E164" s="14"/>
      <c r="F164" s="56">
        <v>1125</v>
      </c>
      <c r="G164" s="4" t="s">
        <v>32</v>
      </c>
      <c r="H164" s="33"/>
      <c r="I164" s="15"/>
      <c r="J164" s="24">
        <v>8758.5</v>
      </c>
      <c r="K164" s="24">
        <v>10421.4</v>
      </c>
      <c r="L164" s="24">
        <v>11109</v>
      </c>
    </row>
    <row r="165" spans="5:12" ht="15.75" x14ac:dyDescent="0.25">
      <c r="E165" s="14"/>
      <c r="F165" s="56">
        <v>1126</v>
      </c>
      <c r="G165" s="4" t="s">
        <v>129</v>
      </c>
      <c r="H165" s="33">
        <v>1520</v>
      </c>
      <c r="I165" s="15">
        <f t="shared" si="4"/>
        <v>4.564508364912024E-2</v>
      </c>
      <c r="J165" s="24">
        <v>178</v>
      </c>
      <c r="K165" s="24">
        <v>178</v>
      </c>
      <c r="L165" s="24">
        <v>178</v>
      </c>
    </row>
    <row r="166" spans="5:12" ht="15.75" x14ac:dyDescent="0.25">
      <c r="E166" s="14"/>
      <c r="F166" s="56">
        <v>1127</v>
      </c>
      <c r="G166" s="4" t="s">
        <v>130</v>
      </c>
      <c r="H166" s="33">
        <v>3141</v>
      </c>
      <c r="I166" s="15">
        <f t="shared" si="4"/>
        <v>9.4323162988083326E-2</v>
      </c>
      <c r="J166" s="24">
        <v>367.9</v>
      </c>
      <c r="K166" s="24">
        <v>367.9</v>
      </c>
      <c r="L166" s="24">
        <v>367.9</v>
      </c>
    </row>
    <row r="167" spans="5:12" ht="15.75" x14ac:dyDescent="0.25">
      <c r="E167" s="14"/>
      <c r="F167" s="56">
        <v>1128</v>
      </c>
      <c r="G167" s="4" t="s">
        <v>131</v>
      </c>
      <c r="H167" s="33">
        <v>3388</v>
      </c>
      <c r="I167" s="15">
        <f t="shared" si="4"/>
        <v>0.10174048908106537</v>
      </c>
      <c r="J167" s="24">
        <v>396.8</v>
      </c>
      <c r="K167" s="24">
        <v>396.8</v>
      </c>
      <c r="L167" s="24">
        <v>396.8</v>
      </c>
    </row>
    <row r="168" spans="5:12" ht="15.75" x14ac:dyDescent="0.25">
      <c r="E168" s="14"/>
      <c r="F168" s="56">
        <v>1142</v>
      </c>
      <c r="G168" s="4" t="s">
        <v>128</v>
      </c>
      <c r="H168" s="33">
        <v>4948</v>
      </c>
      <c r="I168" s="15">
        <f t="shared" si="4"/>
        <v>0.14858675914200456</v>
      </c>
      <c r="J168" s="24">
        <v>579.5</v>
      </c>
      <c r="K168" s="24">
        <v>579.5</v>
      </c>
      <c r="L168" s="24">
        <v>579.5</v>
      </c>
    </row>
    <row r="169" spans="5:12" ht="15.75" x14ac:dyDescent="0.25">
      <c r="E169" s="14"/>
      <c r="F169" s="56">
        <v>1129</v>
      </c>
      <c r="G169" s="4" t="s">
        <v>132</v>
      </c>
      <c r="H169" s="33">
        <v>1897</v>
      </c>
      <c r="I169" s="15">
        <f t="shared" si="4"/>
        <v>5.6966265580513875E-2</v>
      </c>
      <c r="J169" s="24">
        <v>222.2</v>
      </c>
      <c r="K169" s="24">
        <v>222.2</v>
      </c>
      <c r="L169" s="24">
        <v>222.2</v>
      </c>
    </row>
    <row r="170" spans="5:12" ht="15.75" x14ac:dyDescent="0.25">
      <c r="E170" s="14"/>
      <c r="F170" s="56">
        <v>1130</v>
      </c>
      <c r="G170" s="4" t="s">
        <v>133</v>
      </c>
      <c r="H170" s="33">
        <v>1240</v>
      </c>
      <c r="I170" s="15">
        <f t="shared" si="4"/>
        <v>3.7236778766387563E-2</v>
      </c>
      <c r="J170" s="24">
        <v>145.19999999999999</v>
      </c>
      <c r="K170" s="24">
        <v>145.19999999999999</v>
      </c>
      <c r="L170" s="24">
        <v>145.19999999999999</v>
      </c>
    </row>
    <row r="171" spans="5:12" ht="15.75" x14ac:dyDescent="0.25">
      <c r="E171" s="14"/>
      <c r="F171" s="56">
        <v>1131</v>
      </c>
      <c r="G171" s="4" t="s">
        <v>134</v>
      </c>
      <c r="H171" s="33">
        <v>2151</v>
      </c>
      <c r="I171" s="15">
        <f t="shared" si="4"/>
        <v>6.4593799295564219E-2</v>
      </c>
      <c r="J171" s="24">
        <v>251.9</v>
      </c>
      <c r="K171" s="24">
        <v>251.9</v>
      </c>
      <c r="L171" s="24">
        <v>251.9</v>
      </c>
    </row>
    <row r="172" spans="5:12" ht="15.75" x14ac:dyDescent="0.25">
      <c r="E172" s="14"/>
      <c r="F172" s="56">
        <v>1132</v>
      </c>
      <c r="G172" s="4" t="s">
        <v>135</v>
      </c>
      <c r="H172" s="33">
        <v>655</v>
      </c>
      <c r="I172" s="15">
        <f t="shared" si="4"/>
        <v>1.9669427493535365E-2</v>
      </c>
      <c r="J172" s="24">
        <v>76.7</v>
      </c>
      <c r="K172" s="24">
        <v>76.7</v>
      </c>
      <c r="L172" s="24">
        <v>76.7</v>
      </c>
    </row>
    <row r="173" spans="5:12" ht="15.75" x14ac:dyDescent="0.25">
      <c r="E173" s="14"/>
      <c r="F173" s="56">
        <v>1133</v>
      </c>
      <c r="G173" s="4" t="s">
        <v>136</v>
      </c>
      <c r="H173" s="33">
        <v>3030</v>
      </c>
      <c r="I173" s="15">
        <f t="shared" si="4"/>
        <v>9.0989870695285732E-2</v>
      </c>
      <c r="J173" s="24">
        <v>354.9</v>
      </c>
      <c r="K173" s="24">
        <v>354.9</v>
      </c>
      <c r="L173" s="24">
        <v>354.9</v>
      </c>
    </row>
    <row r="174" spans="5:12" ht="15.75" x14ac:dyDescent="0.25">
      <c r="E174" s="14"/>
      <c r="F174" s="56">
        <v>1134</v>
      </c>
      <c r="G174" s="4" t="s">
        <v>137</v>
      </c>
      <c r="H174" s="33">
        <v>2334</v>
      </c>
      <c r="I174" s="15">
        <f t="shared" si="4"/>
        <v>7.0089227129635945E-2</v>
      </c>
      <c r="J174" s="24">
        <v>273.3</v>
      </c>
      <c r="K174" s="24">
        <v>273.3</v>
      </c>
      <c r="L174" s="24">
        <v>273.3</v>
      </c>
    </row>
    <row r="175" spans="5:12" ht="15.75" x14ac:dyDescent="0.25">
      <c r="E175" s="14"/>
      <c r="F175" s="56">
        <v>1135</v>
      </c>
      <c r="G175" s="4" t="s">
        <v>138</v>
      </c>
      <c r="H175" s="33">
        <v>3317</v>
      </c>
      <c r="I175" s="15">
        <f t="shared" si="4"/>
        <v>9.9608383200086734E-2</v>
      </c>
      <c r="J175" s="24">
        <v>388.5</v>
      </c>
      <c r="K175" s="24">
        <v>388.5</v>
      </c>
      <c r="L175" s="24">
        <v>388.5</v>
      </c>
    </row>
    <row r="176" spans="5:12" ht="15.75" x14ac:dyDescent="0.25">
      <c r="E176" s="14"/>
      <c r="F176" s="56">
        <v>1136</v>
      </c>
      <c r="G176" s="4" t="s">
        <v>139</v>
      </c>
      <c r="H176" s="33">
        <v>964</v>
      </c>
      <c r="I176" s="15">
        <f t="shared" si="4"/>
        <v>2.894859252483678E-2</v>
      </c>
      <c r="J176" s="24">
        <v>112.9</v>
      </c>
      <c r="K176" s="24">
        <v>112.9</v>
      </c>
      <c r="L176" s="24">
        <v>112.9</v>
      </c>
    </row>
    <row r="177" spans="5:12" ht="15.75" x14ac:dyDescent="0.25">
      <c r="E177" s="14"/>
      <c r="F177" s="56">
        <v>1137</v>
      </c>
      <c r="G177" s="4" t="s">
        <v>140</v>
      </c>
      <c r="H177" s="33">
        <v>1800</v>
      </c>
      <c r="I177" s="15">
        <f t="shared" si="4"/>
        <v>5.4053388531852917E-2</v>
      </c>
      <c r="J177" s="24">
        <v>210.8</v>
      </c>
      <c r="K177" s="24">
        <v>210.8</v>
      </c>
      <c r="L177" s="24">
        <v>210.8</v>
      </c>
    </row>
    <row r="178" spans="5:12" ht="15.75" x14ac:dyDescent="0.25">
      <c r="E178" s="14"/>
      <c r="F178" s="56">
        <v>1138</v>
      </c>
      <c r="G178" s="4" t="s">
        <v>141</v>
      </c>
      <c r="H178" s="33">
        <v>4338</v>
      </c>
      <c r="I178" s="15">
        <f t="shared" si="4"/>
        <v>0.13026866636176551</v>
      </c>
      <c r="J178" s="24">
        <v>508</v>
      </c>
      <c r="K178" s="24">
        <v>508</v>
      </c>
      <c r="L178" s="24">
        <v>508</v>
      </c>
    </row>
    <row r="179" spans="5:12" ht="15.75" x14ac:dyDescent="0.25">
      <c r="E179" s="14"/>
      <c r="F179" s="56">
        <v>1139</v>
      </c>
      <c r="G179" s="4" t="s">
        <v>142</v>
      </c>
      <c r="H179" s="33">
        <v>1003</v>
      </c>
      <c r="I179" s="15">
        <f t="shared" si="4"/>
        <v>3.0119749276360262E-2</v>
      </c>
      <c r="J179" s="24">
        <v>117.5</v>
      </c>
      <c r="K179" s="24">
        <v>117.5</v>
      </c>
      <c r="L179" s="24">
        <v>117.5</v>
      </c>
    </row>
    <row r="180" spans="5:12" ht="15.75" x14ac:dyDescent="0.25">
      <c r="E180" s="14"/>
      <c r="F180" s="56">
        <v>1140</v>
      </c>
      <c r="G180" s="4" t="s">
        <v>143</v>
      </c>
      <c r="H180" s="33">
        <v>2733</v>
      </c>
      <c r="I180" s="15">
        <f t="shared" si="4"/>
        <v>8.2071061587530011E-2</v>
      </c>
      <c r="J180" s="24">
        <v>320</v>
      </c>
      <c r="K180" s="24">
        <v>320</v>
      </c>
      <c r="L180" s="24">
        <v>320</v>
      </c>
    </row>
    <row r="181" spans="5:12" ht="15.75" x14ac:dyDescent="0.25">
      <c r="E181" s="14"/>
      <c r="F181" s="56">
        <v>1141</v>
      </c>
      <c r="G181" s="4" t="s">
        <v>144</v>
      </c>
      <c r="H181" s="33">
        <v>1569</v>
      </c>
      <c r="I181" s="15">
        <f t="shared" si="4"/>
        <v>4.7116537003598455E-2</v>
      </c>
      <c r="J181" s="24">
        <v>183.8</v>
      </c>
      <c r="K181" s="24">
        <v>183.8</v>
      </c>
      <c r="L181" s="24">
        <v>183.8</v>
      </c>
    </row>
    <row r="182" spans="5:12" ht="15.75" x14ac:dyDescent="0.25">
      <c r="E182" s="14"/>
      <c r="F182" s="56">
        <v>1143</v>
      </c>
      <c r="G182" s="4" t="s">
        <v>145</v>
      </c>
      <c r="H182" s="33">
        <v>3002</v>
      </c>
      <c r="I182" s="15">
        <f t="shared" si="4"/>
        <v>9.0149040207012476E-2</v>
      </c>
      <c r="J182" s="24">
        <v>351.6</v>
      </c>
      <c r="K182" s="24">
        <v>351.6</v>
      </c>
      <c r="L182" s="24">
        <v>351.6</v>
      </c>
    </row>
    <row r="183" spans="5:12" ht="15.75" x14ac:dyDescent="0.25">
      <c r="E183" s="14"/>
      <c r="F183" s="56">
        <v>1144</v>
      </c>
      <c r="G183" s="4" t="s">
        <v>146</v>
      </c>
      <c r="H183" s="33">
        <v>1502</v>
      </c>
      <c r="I183" s="15">
        <f t="shared" si="4"/>
        <v>4.510454976380171E-2</v>
      </c>
      <c r="J183" s="24">
        <v>175.9</v>
      </c>
      <c r="K183" s="24">
        <v>175.9</v>
      </c>
      <c r="L183" s="24">
        <v>175.9</v>
      </c>
    </row>
    <row r="184" spans="5:12" ht="15.75" x14ac:dyDescent="0.25">
      <c r="E184" s="14"/>
      <c r="F184" s="56">
        <v>1145</v>
      </c>
      <c r="G184" s="4" t="s">
        <v>147</v>
      </c>
      <c r="H184" s="33">
        <v>1521</v>
      </c>
      <c r="I184" s="15">
        <f t="shared" si="4"/>
        <v>4.5675113309415712E-2</v>
      </c>
      <c r="J184" s="24">
        <v>178.1</v>
      </c>
      <c r="K184" s="24">
        <v>178.1</v>
      </c>
      <c r="L184" s="24">
        <v>178.1</v>
      </c>
    </row>
    <row r="185" spans="5:12" ht="15.75" x14ac:dyDescent="0.25">
      <c r="E185" s="14"/>
      <c r="F185" s="56">
        <v>1146</v>
      </c>
      <c r="G185" s="4" t="s">
        <v>148</v>
      </c>
      <c r="H185" s="33">
        <v>2149</v>
      </c>
      <c r="I185" s="15">
        <f t="shared" si="4"/>
        <v>6.4533739974973289E-2</v>
      </c>
      <c r="J185" s="24">
        <v>251.7</v>
      </c>
      <c r="K185" s="24">
        <v>251.7</v>
      </c>
      <c r="L185" s="24">
        <v>251.7</v>
      </c>
    </row>
    <row r="186" spans="5:12" ht="15.75" x14ac:dyDescent="0.25">
      <c r="E186" s="14"/>
      <c r="F186" s="56">
        <v>1147</v>
      </c>
      <c r="G186" s="4" t="s">
        <v>149</v>
      </c>
      <c r="H186" s="33">
        <v>954</v>
      </c>
      <c r="I186" s="15">
        <f t="shared" si="4"/>
        <v>2.8648295921882044E-2</v>
      </c>
      <c r="J186" s="24">
        <v>111.7</v>
      </c>
      <c r="K186" s="24">
        <v>111.7</v>
      </c>
      <c r="L186" s="24">
        <v>111.7</v>
      </c>
    </row>
    <row r="187" spans="5:12" ht="15.75" x14ac:dyDescent="0.25">
      <c r="E187" s="14"/>
      <c r="F187" s="56">
        <v>1148</v>
      </c>
      <c r="G187" s="4" t="s">
        <v>150</v>
      </c>
      <c r="H187" s="33">
        <v>1244</v>
      </c>
      <c r="I187" s="15">
        <f t="shared" ref="I187:I250" si="5">H187/H$9*100</f>
        <v>3.7356897407569457E-2</v>
      </c>
      <c r="J187" s="24">
        <v>145.69999999999999</v>
      </c>
      <c r="K187" s="24">
        <v>145.69999999999999</v>
      </c>
      <c r="L187" s="24">
        <v>145.69999999999999</v>
      </c>
    </row>
    <row r="188" spans="5:12" ht="15.75" x14ac:dyDescent="0.25">
      <c r="E188" s="14"/>
      <c r="F188" s="56">
        <v>1149</v>
      </c>
      <c r="G188" s="4" t="s">
        <v>151</v>
      </c>
      <c r="H188" s="33">
        <v>1872</v>
      </c>
      <c r="I188" s="15">
        <f t="shared" si="5"/>
        <v>5.6215524073127028E-2</v>
      </c>
      <c r="J188" s="24">
        <v>219.2</v>
      </c>
      <c r="K188" s="24">
        <v>219.2</v>
      </c>
      <c r="L188" s="24">
        <v>219.2</v>
      </c>
    </row>
    <row r="189" spans="5:12" ht="15.75" x14ac:dyDescent="0.25">
      <c r="E189" s="14"/>
      <c r="F189" s="56">
        <v>1150</v>
      </c>
      <c r="G189" s="4" t="s">
        <v>152</v>
      </c>
      <c r="H189" s="33">
        <v>2701</v>
      </c>
      <c r="I189" s="15">
        <f t="shared" si="5"/>
        <v>8.111011245807484E-2</v>
      </c>
      <c r="J189" s="24">
        <v>316.3</v>
      </c>
      <c r="K189" s="24">
        <v>316.3</v>
      </c>
      <c r="L189" s="24">
        <v>316.3</v>
      </c>
    </row>
    <row r="190" spans="5:12" ht="15.75" x14ac:dyDescent="0.25">
      <c r="E190" s="14"/>
      <c r="F190" s="56">
        <v>1151</v>
      </c>
      <c r="G190" s="4" t="s">
        <v>153</v>
      </c>
      <c r="H190" s="33">
        <v>1157</v>
      </c>
      <c r="I190" s="15">
        <f t="shared" si="5"/>
        <v>3.4744316961863232E-2</v>
      </c>
      <c r="J190" s="24">
        <v>135.5</v>
      </c>
      <c r="K190" s="24">
        <v>135.5</v>
      </c>
      <c r="L190" s="24">
        <v>135.5</v>
      </c>
    </row>
    <row r="191" spans="5:12" ht="15.75" x14ac:dyDescent="0.25">
      <c r="E191" s="14"/>
      <c r="F191" s="56">
        <v>1152</v>
      </c>
      <c r="G191" s="4" t="s">
        <v>154</v>
      </c>
      <c r="H191" s="33">
        <v>1508</v>
      </c>
      <c r="I191" s="15">
        <f t="shared" si="5"/>
        <v>4.5284727725574556E-2</v>
      </c>
      <c r="J191" s="24">
        <v>176.6</v>
      </c>
      <c r="K191" s="24">
        <v>176.6</v>
      </c>
      <c r="L191" s="24">
        <v>176.6</v>
      </c>
    </row>
    <row r="192" spans="5:12" ht="15.75" x14ac:dyDescent="0.25">
      <c r="E192" s="14"/>
      <c r="F192" s="56"/>
      <c r="G192" s="5"/>
      <c r="H192" s="18"/>
      <c r="I192" s="15"/>
      <c r="J192" s="24"/>
      <c r="K192" s="25"/>
      <c r="L192" s="25"/>
    </row>
    <row r="193" spans="5:12" ht="15.75" x14ac:dyDescent="0.25">
      <c r="E193" s="14"/>
      <c r="F193" s="53" t="s">
        <v>155</v>
      </c>
      <c r="G193" s="1" t="s">
        <v>5</v>
      </c>
      <c r="H193" s="34">
        <f>H195</f>
        <v>71493</v>
      </c>
      <c r="I193" s="15"/>
      <c r="J193" s="28">
        <f>J194+J195</f>
        <v>15865.2</v>
      </c>
      <c r="K193" s="28">
        <f>K194+K195</f>
        <v>17287.7</v>
      </c>
      <c r="L193" s="28">
        <f>L194+L195</f>
        <v>17876</v>
      </c>
    </row>
    <row r="194" spans="5:12" ht="15.75" x14ac:dyDescent="0.25">
      <c r="E194" s="14"/>
      <c r="F194" s="54"/>
      <c r="G194" s="2" t="s">
        <v>7</v>
      </c>
      <c r="H194" s="35"/>
      <c r="I194" s="15"/>
      <c r="J194" s="28">
        <f>J196</f>
        <v>7492.1</v>
      </c>
      <c r="K194" s="28">
        <f>K196</f>
        <v>8914.6</v>
      </c>
      <c r="L194" s="28">
        <f>L196</f>
        <v>9502.9</v>
      </c>
    </row>
    <row r="195" spans="5:12" ht="15.75" x14ac:dyDescent="0.25">
      <c r="E195" s="14"/>
      <c r="F195" s="54"/>
      <c r="G195" s="2" t="s">
        <v>8</v>
      </c>
      <c r="H195" s="35">
        <f>SUM(H197:H224)</f>
        <v>71493</v>
      </c>
      <c r="I195" s="15"/>
      <c r="J195" s="28">
        <f>SUM(J197:J224)</f>
        <v>8373.1</v>
      </c>
      <c r="K195" s="28">
        <f>SUM(K197:K224)</f>
        <v>8373.1</v>
      </c>
      <c r="L195" s="28">
        <f>SUM(L197:L224)</f>
        <v>8373.1</v>
      </c>
    </row>
    <row r="196" spans="5:12" ht="15.75" x14ac:dyDescent="0.25">
      <c r="E196" s="14"/>
      <c r="F196" s="56">
        <v>1153</v>
      </c>
      <c r="G196" s="4" t="s">
        <v>32</v>
      </c>
      <c r="H196" s="33"/>
      <c r="I196" s="15"/>
      <c r="J196" s="24">
        <v>7492.1</v>
      </c>
      <c r="K196" s="24">
        <v>8914.6</v>
      </c>
      <c r="L196" s="24">
        <v>9502.9</v>
      </c>
    </row>
    <row r="197" spans="5:12" ht="15.75" x14ac:dyDescent="0.25">
      <c r="E197" s="14"/>
      <c r="F197" s="56">
        <v>1154</v>
      </c>
      <c r="G197" s="4" t="s">
        <v>156</v>
      </c>
      <c r="H197" s="33">
        <v>1803</v>
      </c>
      <c r="I197" s="15">
        <f t="shared" si="5"/>
        <v>5.4143477512739333E-2</v>
      </c>
      <c r="J197" s="24">
        <v>211.2</v>
      </c>
      <c r="K197" s="24">
        <v>211.2</v>
      </c>
      <c r="L197" s="24">
        <v>211.2</v>
      </c>
    </row>
    <row r="198" spans="5:12" ht="15.75" x14ac:dyDescent="0.25">
      <c r="E198" s="14"/>
      <c r="F198" s="56">
        <v>1155</v>
      </c>
      <c r="G198" s="4" t="s">
        <v>157</v>
      </c>
      <c r="H198" s="33">
        <v>3195</v>
      </c>
      <c r="I198" s="15">
        <f t="shared" si="5"/>
        <v>9.5944764644038921E-2</v>
      </c>
      <c r="J198" s="24">
        <v>374.2</v>
      </c>
      <c r="K198" s="24">
        <v>374.2</v>
      </c>
      <c r="L198" s="24">
        <v>374.2</v>
      </c>
    </row>
    <row r="199" spans="5:12" ht="15.75" x14ac:dyDescent="0.25">
      <c r="E199" s="14"/>
      <c r="F199" s="56">
        <v>1156</v>
      </c>
      <c r="G199" s="4" t="s">
        <v>158</v>
      </c>
      <c r="H199" s="33">
        <v>1012</v>
      </c>
      <c r="I199" s="15">
        <f t="shared" si="5"/>
        <v>3.0390016219019527E-2</v>
      </c>
      <c r="J199" s="24">
        <v>118.5</v>
      </c>
      <c r="K199" s="24">
        <v>118.5</v>
      </c>
      <c r="L199" s="24">
        <v>118.5</v>
      </c>
    </row>
    <row r="200" spans="5:12" ht="15.75" x14ac:dyDescent="0.25">
      <c r="E200" s="14"/>
      <c r="F200" s="56">
        <v>1157</v>
      </c>
      <c r="G200" s="4" t="s">
        <v>159</v>
      </c>
      <c r="H200" s="33">
        <v>986</v>
      </c>
      <c r="I200" s="15">
        <f t="shared" si="5"/>
        <v>2.9609245051337208E-2</v>
      </c>
      <c r="J200" s="24">
        <v>115.5</v>
      </c>
      <c r="K200" s="24">
        <v>115.5</v>
      </c>
      <c r="L200" s="24">
        <v>115.5</v>
      </c>
    </row>
    <row r="201" spans="5:12" ht="15.75" x14ac:dyDescent="0.25">
      <c r="E201" s="14"/>
      <c r="F201" s="56">
        <v>1167</v>
      </c>
      <c r="G201" s="4" t="s">
        <v>155</v>
      </c>
      <c r="H201" s="33">
        <f>14462+112</f>
        <v>14574</v>
      </c>
      <c r="I201" s="15">
        <f t="shared" si="5"/>
        <v>0.43765226914623578</v>
      </c>
      <c r="J201" s="24">
        <v>1706.8</v>
      </c>
      <c r="K201" s="24">
        <v>1706.8</v>
      </c>
      <c r="L201" s="24">
        <v>1706.8</v>
      </c>
    </row>
    <row r="202" spans="5:12" ht="15.75" x14ac:dyDescent="0.25">
      <c r="E202" s="14"/>
      <c r="F202" s="56">
        <v>1158</v>
      </c>
      <c r="G202" s="4" t="s">
        <v>160</v>
      </c>
      <c r="H202" s="33">
        <v>1325</v>
      </c>
      <c r="I202" s="15">
        <f t="shared" si="5"/>
        <v>3.9789299891502837E-2</v>
      </c>
      <c r="J202" s="24">
        <v>155.19999999999999</v>
      </c>
      <c r="K202" s="24">
        <v>155.19999999999999</v>
      </c>
      <c r="L202" s="24">
        <v>155.19999999999999</v>
      </c>
    </row>
    <row r="203" spans="5:12" ht="15.75" x14ac:dyDescent="0.25">
      <c r="E203" s="14"/>
      <c r="F203" s="56">
        <v>1159</v>
      </c>
      <c r="G203" s="4" t="s">
        <v>161</v>
      </c>
      <c r="H203" s="33">
        <v>693</v>
      </c>
      <c r="I203" s="15">
        <f t="shared" si="5"/>
        <v>2.0810554584763372E-2</v>
      </c>
      <c r="J203" s="24">
        <v>81.2</v>
      </c>
      <c r="K203" s="24">
        <v>81.2</v>
      </c>
      <c r="L203" s="24">
        <v>81.2</v>
      </c>
    </row>
    <row r="204" spans="5:12" ht="15.75" x14ac:dyDescent="0.25">
      <c r="E204" s="14"/>
      <c r="F204" s="56">
        <v>1160</v>
      </c>
      <c r="G204" s="4" t="s">
        <v>162</v>
      </c>
      <c r="H204" s="33">
        <v>2565</v>
      </c>
      <c r="I204" s="15">
        <f t="shared" si="5"/>
        <v>7.7026078657890393E-2</v>
      </c>
      <c r="J204" s="24">
        <v>300.39999999999998</v>
      </c>
      <c r="K204" s="24">
        <v>300.39999999999998</v>
      </c>
      <c r="L204" s="24">
        <v>300.39999999999998</v>
      </c>
    </row>
    <row r="205" spans="5:12" ht="15.75" x14ac:dyDescent="0.25">
      <c r="E205" s="14"/>
      <c r="F205" s="56">
        <v>1161</v>
      </c>
      <c r="G205" s="4" t="s">
        <v>163</v>
      </c>
      <c r="H205" s="33">
        <v>1383</v>
      </c>
      <c r="I205" s="15">
        <f t="shared" si="5"/>
        <v>4.153102018864032E-2</v>
      </c>
      <c r="J205" s="24">
        <v>162</v>
      </c>
      <c r="K205" s="24">
        <v>162</v>
      </c>
      <c r="L205" s="24">
        <v>162</v>
      </c>
    </row>
    <row r="206" spans="5:12" ht="15.75" x14ac:dyDescent="0.25">
      <c r="E206" s="14"/>
      <c r="F206" s="56">
        <v>1162</v>
      </c>
      <c r="G206" s="4" t="s">
        <v>164</v>
      </c>
      <c r="H206" s="33">
        <v>1698</v>
      </c>
      <c r="I206" s="15">
        <f t="shared" si="5"/>
        <v>5.0990363181714585E-2</v>
      </c>
      <c r="J206" s="24">
        <v>198.9</v>
      </c>
      <c r="K206" s="24">
        <v>198.9</v>
      </c>
      <c r="L206" s="24">
        <v>198.9</v>
      </c>
    </row>
    <row r="207" spans="5:12" ht="15.75" x14ac:dyDescent="0.25">
      <c r="E207" s="14"/>
      <c r="F207" s="56">
        <v>1163</v>
      </c>
      <c r="G207" s="4" t="s">
        <v>165</v>
      </c>
      <c r="H207" s="33">
        <v>2505</v>
      </c>
      <c r="I207" s="15">
        <f t="shared" si="5"/>
        <v>7.5224299040161965E-2</v>
      </c>
      <c r="J207" s="24">
        <v>293.39999999999998</v>
      </c>
      <c r="K207" s="24">
        <v>293.39999999999998</v>
      </c>
      <c r="L207" s="24">
        <v>293.39999999999998</v>
      </c>
    </row>
    <row r="208" spans="5:12" ht="15.75" x14ac:dyDescent="0.25">
      <c r="E208" s="14"/>
      <c r="F208" s="56">
        <v>1164</v>
      </c>
      <c r="G208" s="4" t="s">
        <v>166</v>
      </c>
      <c r="H208" s="33">
        <v>1569</v>
      </c>
      <c r="I208" s="15">
        <f t="shared" si="5"/>
        <v>4.7116537003598455E-2</v>
      </c>
      <c r="J208" s="24">
        <v>183.8</v>
      </c>
      <c r="K208" s="24">
        <v>183.8</v>
      </c>
      <c r="L208" s="24">
        <v>183.8</v>
      </c>
    </row>
    <row r="209" spans="5:12" ht="15.75" x14ac:dyDescent="0.25">
      <c r="E209" s="14"/>
      <c r="F209" s="56">
        <v>1165</v>
      </c>
      <c r="G209" s="4" t="s">
        <v>167</v>
      </c>
      <c r="H209" s="33">
        <v>1603</v>
      </c>
      <c r="I209" s="15">
        <f t="shared" si="5"/>
        <v>4.8137545453644563E-2</v>
      </c>
      <c r="J209" s="24">
        <v>187.7</v>
      </c>
      <c r="K209" s="24">
        <v>187.7</v>
      </c>
      <c r="L209" s="24">
        <v>187.7</v>
      </c>
    </row>
    <row r="210" spans="5:12" ht="15.75" x14ac:dyDescent="0.25">
      <c r="E210" s="14"/>
      <c r="F210" s="56">
        <v>1166</v>
      </c>
      <c r="G210" s="4" t="s">
        <v>168</v>
      </c>
      <c r="H210" s="33">
        <v>1956</v>
      </c>
      <c r="I210" s="15">
        <f t="shared" si="5"/>
        <v>5.8738015537946831E-2</v>
      </c>
      <c r="J210" s="24">
        <v>229.1</v>
      </c>
      <c r="K210" s="24">
        <v>229.1</v>
      </c>
      <c r="L210" s="24">
        <v>229.1</v>
      </c>
    </row>
    <row r="211" spans="5:12" ht="15.75" x14ac:dyDescent="0.25">
      <c r="E211" s="14"/>
      <c r="F211" s="56">
        <v>1168</v>
      </c>
      <c r="G211" s="4" t="s">
        <v>169</v>
      </c>
      <c r="H211" s="33">
        <v>907</v>
      </c>
      <c r="I211" s="15">
        <f t="shared" si="5"/>
        <v>2.7236901887994776E-2</v>
      </c>
      <c r="J211" s="24">
        <v>106.2</v>
      </c>
      <c r="K211" s="24">
        <v>106.2</v>
      </c>
      <c r="L211" s="24">
        <v>106.2</v>
      </c>
    </row>
    <row r="212" spans="5:12" ht="15.75" x14ac:dyDescent="0.25">
      <c r="E212" s="14"/>
      <c r="F212" s="56">
        <v>1169</v>
      </c>
      <c r="G212" s="4" t="s">
        <v>170</v>
      </c>
      <c r="H212" s="33">
        <v>1175</v>
      </c>
      <c r="I212" s="15">
        <f t="shared" si="5"/>
        <v>3.5284850847181762E-2</v>
      </c>
      <c r="J212" s="24">
        <v>137.6</v>
      </c>
      <c r="K212" s="24">
        <v>137.6</v>
      </c>
      <c r="L212" s="24">
        <v>137.6</v>
      </c>
    </row>
    <row r="213" spans="5:12" ht="15.75" x14ac:dyDescent="0.25">
      <c r="E213" s="14"/>
      <c r="F213" s="56">
        <v>1171</v>
      </c>
      <c r="G213" s="4" t="s">
        <v>171</v>
      </c>
      <c r="H213" s="33">
        <v>3032</v>
      </c>
      <c r="I213" s="15">
        <f t="shared" si="5"/>
        <v>9.1049930015876676E-2</v>
      </c>
      <c r="J213" s="24">
        <v>355.1</v>
      </c>
      <c r="K213" s="24">
        <v>355.1</v>
      </c>
      <c r="L213" s="24">
        <v>355.1</v>
      </c>
    </row>
    <row r="214" spans="5:12" ht="15.75" x14ac:dyDescent="0.25">
      <c r="E214" s="14"/>
      <c r="F214" s="56">
        <v>1170</v>
      </c>
      <c r="G214" s="4" t="s">
        <v>172</v>
      </c>
      <c r="H214" s="33">
        <v>1657</v>
      </c>
      <c r="I214" s="15">
        <f t="shared" si="5"/>
        <v>4.9759147109600152E-2</v>
      </c>
      <c r="J214" s="24">
        <v>194.1</v>
      </c>
      <c r="K214" s="24">
        <v>194.1</v>
      </c>
      <c r="L214" s="24">
        <v>194.1</v>
      </c>
    </row>
    <row r="215" spans="5:12" ht="15.75" x14ac:dyDescent="0.25">
      <c r="E215" s="14"/>
      <c r="F215" s="56">
        <v>1172</v>
      </c>
      <c r="G215" s="4" t="s">
        <v>173</v>
      </c>
      <c r="H215" s="33">
        <v>2531</v>
      </c>
      <c r="I215" s="15">
        <f t="shared" si="5"/>
        <v>7.6005070207844291E-2</v>
      </c>
      <c r="J215" s="24">
        <v>296.39999999999998</v>
      </c>
      <c r="K215" s="24">
        <v>296.39999999999998</v>
      </c>
      <c r="L215" s="24">
        <v>296.39999999999998</v>
      </c>
    </row>
    <row r="216" spans="5:12" ht="15.75" x14ac:dyDescent="0.25">
      <c r="E216" s="14"/>
      <c r="F216" s="56">
        <v>1173</v>
      </c>
      <c r="G216" s="4" t="s">
        <v>174</v>
      </c>
      <c r="H216" s="33">
        <v>1615</v>
      </c>
      <c r="I216" s="15">
        <f t="shared" si="5"/>
        <v>4.8497901377190254E-2</v>
      </c>
      <c r="J216" s="24">
        <v>189.1</v>
      </c>
      <c r="K216" s="24">
        <v>189.1</v>
      </c>
      <c r="L216" s="24">
        <v>189.1</v>
      </c>
    </row>
    <row r="217" spans="5:12" ht="15.75" x14ac:dyDescent="0.25">
      <c r="E217" s="14"/>
      <c r="F217" s="56">
        <v>1174</v>
      </c>
      <c r="G217" s="4" t="s">
        <v>175</v>
      </c>
      <c r="H217" s="33">
        <v>2467</v>
      </c>
      <c r="I217" s="15">
        <f t="shared" si="5"/>
        <v>7.4083171948933962E-2</v>
      </c>
      <c r="J217" s="24">
        <v>288.89999999999998</v>
      </c>
      <c r="K217" s="24">
        <v>288.89999999999998</v>
      </c>
      <c r="L217" s="24">
        <v>288.89999999999998</v>
      </c>
    </row>
    <row r="218" spans="5:12" ht="15.75" x14ac:dyDescent="0.25">
      <c r="E218" s="14"/>
      <c r="F218" s="56">
        <v>1175</v>
      </c>
      <c r="G218" s="4" t="s">
        <v>176</v>
      </c>
      <c r="H218" s="33">
        <v>2272</v>
      </c>
      <c r="I218" s="15">
        <f t="shared" si="5"/>
        <v>6.822738819131656E-2</v>
      </c>
      <c r="J218" s="24">
        <v>266.10000000000002</v>
      </c>
      <c r="K218" s="24">
        <v>266.10000000000002</v>
      </c>
      <c r="L218" s="24">
        <v>266.10000000000002</v>
      </c>
    </row>
    <row r="219" spans="5:12" ht="15.75" x14ac:dyDescent="0.25">
      <c r="E219" s="14"/>
      <c r="F219" s="56">
        <v>1176</v>
      </c>
      <c r="G219" s="4" t="s">
        <v>177</v>
      </c>
      <c r="H219" s="33">
        <v>7144</v>
      </c>
      <c r="I219" s="15">
        <f t="shared" si="5"/>
        <v>0.21453189315086513</v>
      </c>
      <c r="J219" s="24">
        <v>836.7</v>
      </c>
      <c r="K219" s="24">
        <v>836.7</v>
      </c>
      <c r="L219" s="24">
        <v>836.7</v>
      </c>
    </row>
    <row r="220" spans="5:12" ht="15.75" x14ac:dyDescent="0.25">
      <c r="E220" s="14"/>
      <c r="F220" s="56">
        <v>1177</v>
      </c>
      <c r="G220" s="4" t="s">
        <v>178</v>
      </c>
      <c r="H220" s="33">
        <v>1401</v>
      </c>
      <c r="I220" s="15">
        <f t="shared" si="5"/>
        <v>4.207155407395885E-2</v>
      </c>
      <c r="J220" s="24">
        <v>164.1</v>
      </c>
      <c r="K220" s="24">
        <v>164.1</v>
      </c>
      <c r="L220" s="24">
        <v>164.1</v>
      </c>
    </row>
    <row r="221" spans="5:12" ht="15.75" x14ac:dyDescent="0.25">
      <c r="E221" s="14"/>
      <c r="F221" s="56">
        <v>1178</v>
      </c>
      <c r="G221" s="4" t="s">
        <v>179</v>
      </c>
      <c r="H221" s="33">
        <v>2272</v>
      </c>
      <c r="I221" s="15">
        <f t="shared" si="5"/>
        <v>6.822738819131656E-2</v>
      </c>
      <c r="J221" s="24">
        <v>266.10000000000002</v>
      </c>
      <c r="K221" s="24">
        <v>266.10000000000002</v>
      </c>
      <c r="L221" s="24">
        <v>266.10000000000002</v>
      </c>
    </row>
    <row r="222" spans="5:12" ht="15.75" x14ac:dyDescent="0.25">
      <c r="E222" s="14"/>
      <c r="F222" s="56">
        <v>1179</v>
      </c>
      <c r="G222" s="4" t="s">
        <v>180</v>
      </c>
      <c r="H222" s="33">
        <v>2700</v>
      </c>
      <c r="I222" s="15">
        <f t="shared" si="5"/>
        <v>8.1080082797779368E-2</v>
      </c>
      <c r="J222" s="24">
        <v>316.2</v>
      </c>
      <c r="K222" s="24">
        <v>316.2</v>
      </c>
      <c r="L222" s="24">
        <v>316.2</v>
      </c>
    </row>
    <row r="223" spans="5:12" ht="15.75" x14ac:dyDescent="0.25">
      <c r="E223" s="14"/>
      <c r="F223" s="56">
        <v>1180</v>
      </c>
      <c r="G223" s="4" t="s">
        <v>181</v>
      </c>
      <c r="H223" s="33">
        <v>4074</v>
      </c>
      <c r="I223" s="15">
        <f t="shared" si="5"/>
        <v>0.12234083604376043</v>
      </c>
      <c r="J223" s="24">
        <v>477.1</v>
      </c>
      <c r="K223" s="24">
        <v>477.1</v>
      </c>
      <c r="L223" s="24">
        <v>477.1</v>
      </c>
    </row>
    <row r="224" spans="5:12" ht="15.75" x14ac:dyDescent="0.25">
      <c r="E224" s="14"/>
      <c r="F224" s="56">
        <v>1181</v>
      </c>
      <c r="G224" s="4" t="s">
        <v>182</v>
      </c>
      <c r="H224" s="33">
        <v>1379</v>
      </c>
      <c r="I224" s="15">
        <f t="shared" si="5"/>
        <v>4.1410901547458426E-2</v>
      </c>
      <c r="J224" s="24">
        <v>161.5</v>
      </c>
      <c r="K224" s="24">
        <v>161.5</v>
      </c>
      <c r="L224" s="24">
        <v>161.5</v>
      </c>
    </row>
    <row r="225" spans="5:12" ht="15.75" x14ac:dyDescent="0.25">
      <c r="E225" s="14"/>
      <c r="F225" s="56"/>
      <c r="G225" s="5"/>
      <c r="H225" s="18"/>
      <c r="I225" s="15"/>
      <c r="J225" s="24"/>
      <c r="K225" s="25"/>
      <c r="L225" s="25"/>
    </row>
    <row r="226" spans="5:12" ht="15.75" x14ac:dyDescent="0.25">
      <c r="E226" s="14"/>
      <c r="F226" s="53" t="s">
        <v>183</v>
      </c>
      <c r="G226" s="1" t="s">
        <v>5</v>
      </c>
      <c r="H226" s="34">
        <f>H228</f>
        <v>86000</v>
      </c>
      <c r="I226" s="15"/>
      <c r="J226" s="28">
        <f>J227+J228</f>
        <v>20345.5</v>
      </c>
      <c r="K226" s="28">
        <f>K227+K228</f>
        <v>22296.1</v>
      </c>
      <c r="L226" s="28">
        <f>L227+L228</f>
        <v>23102.7</v>
      </c>
    </row>
    <row r="227" spans="5:12" ht="15.75" x14ac:dyDescent="0.25">
      <c r="E227" s="14"/>
      <c r="F227" s="54"/>
      <c r="G227" s="2" t="s">
        <v>7</v>
      </c>
      <c r="H227" s="35"/>
      <c r="I227" s="15"/>
      <c r="J227" s="28">
        <f>J229</f>
        <v>10273.799999999999</v>
      </c>
      <c r="K227" s="28">
        <f>K229</f>
        <v>12224.4</v>
      </c>
      <c r="L227" s="28">
        <f>L229</f>
        <v>13031</v>
      </c>
    </row>
    <row r="228" spans="5:12" ht="15.75" x14ac:dyDescent="0.25">
      <c r="E228" s="14"/>
      <c r="F228" s="54"/>
      <c r="G228" s="2" t="s">
        <v>8</v>
      </c>
      <c r="H228" s="35">
        <f>SUM(H230:H256)</f>
        <v>86000</v>
      </c>
      <c r="I228" s="15"/>
      <c r="J228" s="28">
        <f>SUM(J230:J256)</f>
        <v>10071.700000000001</v>
      </c>
      <c r="K228" s="28">
        <f>SUM(K230:K256)</f>
        <v>10071.700000000001</v>
      </c>
      <c r="L228" s="28">
        <f>SUM(L230:L256)</f>
        <v>10071.700000000001</v>
      </c>
    </row>
    <row r="229" spans="5:12" ht="15.75" x14ac:dyDescent="0.25">
      <c r="E229" s="14"/>
      <c r="F229" s="56">
        <v>1182</v>
      </c>
      <c r="G229" s="4" t="s">
        <v>32</v>
      </c>
      <c r="H229" s="33"/>
      <c r="I229" s="15"/>
      <c r="J229" s="24">
        <v>10273.799999999999</v>
      </c>
      <c r="K229" s="24">
        <v>12224.4</v>
      </c>
      <c r="L229" s="24">
        <v>13031</v>
      </c>
    </row>
    <row r="230" spans="5:12" ht="15.75" x14ac:dyDescent="0.25">
      <c r="E230" s="14"/>
      <c r="F230" s="56">
        <v>1183</v>
      </c>
      <c r="G230" s="4" t="s">
        <v>184</v>
      </c>
      <c r="H230" s="33">
        <v>2123</v>
      </c>
      <c r="I230" s="15">
        <f t="shared" si="5"/>
        <v>6.3752968807290963E-2</v>
      </c>
      <c r="J230" s="24">
        <v>248.6</v>
      </c>
      <c r="K230" s="24">
        <v>248.6</v>
      </c>
      <c r="L230" s="24">
        <v>248.6</v>
      </c>
    </row>
    <row r="231" spans="5:12" ht="15.75" x14ac:dyDescent="0.25">
      <c r="E231" s="14"/>
      <c r="F231" s="56">
        <v>1184</v>
      </c>
      <c r="G231" s="4" t="s">
        <v>130</v>
      </c>
      <c r="H231" s="33">
        <v>2340</v>
      </c>
      <c r="I231" s="15">
        <f t="shared" si="5"/>
        <v>7.026940509140879E-2</v>
      </c>
      <c r="J231" s="24">
        <v>274.10000000000002</v>
      </c>
      <c r="K231" s="24">
        <v>274.10000000000002</v>
      </c>
      <c r="L231" s="24">
        <v>274.10000000000002</v>
      </c>
    </row>
    <row r="232" spans="5:12" ht="15.75" x14ac:dyDescent="0.25">
      <c r="E232" s="14"/>
      <c r="F232" s="56">
        <v>1197</v>
      </c>
      <c r="G232" s="4" t="s">
        <v>185</v>
      </c>
      <c r="H232" s="33">
        <f>3998+271</f>
        <v>4269</v>
      </c>
      <c r="I232" s="15">
        <f t="shared" si="5"/>
        <v>0.12819661980137781</v>
      </c>
      <c r="J232" s="24">
        <v>500</v>
      </c>
      <c r="K232" s="24">
        <v>500</v>
      </c>
      <c r="L232" s="24">
        <v>500</v>
      </c>
    </row>
    <row r="233" spans="5:12" ht="15.75" x14ac:dyDescent="0.25">
      <c r="E233" s="14"/>
      <c r="F233" s="56">
        <v>1198</v>
      </c>
      <c r="G233" s="4" t="s">
        <v>183</v>
      </c>
      <c r="H233" s="33">
        <v>17576</v>
      </c>
      <c r="I233" s="15">
        <f t="shared" si="5"/>
        <v>0.5278013093532482</v>
      </c>
      <c r="J233" s="24">
        <v>2058.4</v>
      </c>
      <c r="K233" s="24">
        <v>2058.4</v>
      </c>
      <c r="L233" s="24">
        <v>2058.4</v>
      </c>
    </row>
    <row r="234" spans="5:12" ht="15.75" x14ac:dyDescent="0.25">
      <c r="E234" s="14"/>
      <c r="F234" s="56">
        <v>1185</v>
      </c>
      <c r="G234" s="4" t="s">
        <v>186</v>
      </c>
      <c r="H234" s="33">
        <v>3302</v>
      </c>
      <c r="I234" s="15">
        <f t="shared" si="5"/>
        <v>9.9157938295654627E-2</v>
      </c>
      <c r="J234" s="24">
        <v>386.7</v>
      </c>
      <c r="K234" s="24">
        <v>386.7</v>
      </c>
      <c r="L234" s="24">
        <v>386.7</v>
      </c>
    </row>
    <row r="235" spans="5:12" ht="15.75" x14ac:dyDescent="0.25">
      <c r="E235" s="14"/>
      <c r="F235" s="56">
        <v>1186</v>
      </c>
      <c r="G235" s="4" t="s">
        <v>187</v>
      </c>
      <c r="H235" s="33">
        <v>1586</v>
      </c>
      <c r="I235" s="15">
        <f t="shared" si="5"/>
        <v>4.7627041228621506E-2</v>
      </c>
      <c r="J235" s="24">
        <v>185.7</v>
      </c>
      <c r="K235" s="24">
        <v>185.7</v>
      </c>
      <c r="L235" s="24">
        <v>185.7</v>
      </c>
    </row>
    <row r="236" spans="5:12" ht="15.75" x14ac:dyDescent="0.25">
      <c r="E236" s="14"/>
      <c r="F236" s="56">
        <v>1189</v>
      </c>
      <c r="G236" s="4" t="s">
        <v>188</v>
      </c>
      <c r="H236" s="33">
        <v>1110</v>
      </c>
      <c r="I236" s="15">
        <f t="shared" si="5"/>
        <v>3.3332922927975961E-2</v>
      </c>
      <c r="J236" s="24">
        <v>130</v>
      </c>
      <c r="K236" s="24">
        <v>130</v>
      </c>
      <c r="L236" s="24">
        <v>130</v>
      </c>
    </row>
    <row r="237" spans="5:12" ht="15.75" x14ac:dyDescent="0.25">
      <c r="E237" s="14"/>
      <c r="F237" s="56">
        <v>1187</v>
      </c>
      <c r="G237" s="4" t="s">
        <v>189</v>
      </c>
      <c r="H237" s="33">
        <v>2753</v>
      </c>
      <c r="I237" s="15">
        <f t="shared" si="5"/>
        <v>8.2671654793439478E-2</v>
      </c>
      <c r="J237" s="24">
        <v>322.39999999999998</v>
      </c>
      <c r="K237" s="24">
        <v>322.39999999999998</v>
      </c>
      <c r="L237" s="24">
        <v>322.39999999999998</v>
      </c>
    </row>
    <row r="238" spans="5:12" ht="15.75" x14ac:dyDescent="0.25">
      <c r="E238" s="14"/>
      <c r="F238" s="56">
        <v>1188</v>
      </c>
      <c r="G238" s="4" t="s">
        <v>190</v>
      </c>
      <c r="H238" s="33">
        <v>1555</v>
      </c>
      <c r="I238" s="15">
        <f t="shared" si="5"/>
        <v>4.669612175946182E-2</v>
      </c>
      <c r="J238" s="24">
        <v>182.1</v>
      </c>
      <c r="K238" s="24">
        <v>182.1</v>
      </c>
      <c r="L238" s="24">
        <v>182.1</v>
      </c>
    </row>
    <row r="239" spans="5:12" ht="15.75" x14ac:dyDescent="0.25">
      <c r="E239" s="14"/>
      <c r="F239" s="56">
        <v>1191</v>
      </c>
      <c r="G239" s="4" t="s">
        <v>191</v>
      </c>
      <c r="H239" s="33">
        <v>2033</v>
      </c>
      <c r="I239" s="15">
        <f t="shared" si="5"/>
        <v>6.1050299380698315E-2</v>
      </c>
      <c r="J239" s="24">
        <v>238.1</v>
      </c>
      <c r="K239" s="24">
        <v>238.1</v>
      </c>
      <c r="L239" s="24">
        <v>238.1</v>
      </c>
    </row>
    <row r="240" spans="5:12" ht="15.75" x14ac:dyDescent="0.25">
      <c r="E240" s="14"/>
      <c r="F240" s="56">
        <v>1190</v>
      </c>
      <c r="G240" s="4" t="s">
        <v>192</v>
      </c>
      <c r="H240" s="33">
        <v>5005</v>
      </c>
      <c r="I240" s="15">
        <f t="shared" si="5"/>
        <v>0.15029844977884654</v>
      </c>
      <c r="J240" s="24">
        <v>586.20000000000005</v>
      </c>
      <c r="K240" s="24">
        <v>586.20000000000005</v>
      </c>
      <c r="L240" s="24">
        <v>586.20000000000005</v>
      </c>
    </row>
    <row r="241" spans="5:12" ht="15.75" x14ac:dyDescent="0.25">
      <c r="E241" s="14"/>
      <c r="F241" s="56">
        <v>1192</v>
      </c>
      <c r="G241" s="4" t="s">
        <v>193</v>
      </c>
      <c r="H241" s="33">
        <v>4449</v>
      </c>
      <c r="I241" s="15">
        <f t="shared" si="5"/>
        <v>0.13360195865456312</v>
      </c>
      <c r="J241" s="24">
        <v>521</v>
      </c>
      <c r="K241" s="24">
        <v>521</v>
      </c>
      <c r="L241" s="24">
        <v>521</v>
      </c>
    </row>
    <row r="242" spans="5:12" ht="15.75" x14ac:dyDescent="0.25">
      <c r="E242" s="14"/>
      <c r="F242" s="56">
        <v>1193</v>
      </c>
      <c r="G242" s="4" t="s">
        <v>194</v>
      </c>
      <c r="H242" s="33">
        <v>1114</v>
      </c>
      <c r="I242" s="15">
        <f t="shared" si="5"/>
        <v>3.3453041569157856E-2</v>
      </c>
      <c r="J242" s="24">
        <v>130.5</v>
      </c>
      <c r="K242" s="24">
        <v>130.5</v>
      </c>
      <c r="L242" s="24">
        <v>130.5</v>
      </c>
    </row>
    <row r="243" spans="5:12" ht="15.75" x14ac:dyDescent="0.25">
      <c r="E243" s="14"/>
      <c r="F243" s="56">
        <v>1194</v>
      </c>
      <c r="G243" s="4" t="s">
        <v>195</v>
      </c>
      <c r="H243" s="33">
        <v>1121</v>
      </c>
      <c r="I243" s="15">
        <f t="shared" si="5"/>
        <v>3.3663249191226173E-2</v>
      </c>
      <c r="J243" s="24">
        <v>131.30000000000001</v>
      </c>
      <c r="K243" s="24">
        <v>131.30000000000001</v>
      </c>
      <c r="L243" s="24">
        <v>131.30000000000001</v>
      </c>
    </row>
    <row r="244" spans="5:12" ht="15.75" x14ac:dyDescent="0.25">
      <c r="E244" s="14"/>
      <c r="F244" s="56">
        <v>1195</v>
      </c>
      <c r="G244" s="4" t="s">
        <v>196</v>
      </c>
      <c r="H244" s="33">
        <v>2805</v>
      </c>
      <c r="I244" s="15">
        <f t="shared" si="5"/>
        <v>8.4233197128804116E-2</v>
      </c>
      <c r="J244" s="24">
        <v>328.5</v>
      </c>
      <c r="K244" s="24">
        <v>328.5</v>
      </c>
      <c r="L244" s="24">
        <v>328.5</v>
      </c>
    </row>
    <row r="245" spans="5:12" ht="15.75" x14ac:dyDescent="0.25">
      <c r="E245" s="14"/>
      <c r="F245" s="56">
        <v>1196</v>
      </c>
      <c r="G245" s="4" t="s">
        <v>197</v>
      </c>
      <c r="H245" s="33">
        <v>3305</v>
      </c>
      <c r="I245" s="15">
        <f t="shared" si="5"/>
        <v>9.9248027276541029E-2</v>
      </c>
      <c r="J245" s="24">
        <v>387.1</v>
      </c>
      <c r="K245" s="24">
        <v>387.1</v>
      </c>
      <c r="L245" s="24">
        <v>387.1</v>
      </c>
    </row>
    <row r="246" spans="5:12" ht="15.75" x14ac:dyDescent="0.25">
      <c r="E246" s="14"/>
      <c r="F246" s="56">
        <v>1199</v>
      </c>
      <c r="G246" s="4" t="s">
        <v>198</v>
      </c>
      <c r="H246" s="33">
        <v>1351</v>
      </c>
      <c r="I246" s="15">
        <f t="shared" si="5"/>
        <v>4.0570071059185156E-2</v>
      </c>
      <c r="J246" s="24">
        <v>158.19999999999999</v>
      </c>
      <c r="K246" s="24">
        <v>158.19999999999999</v>
      </c>
      <c r="L246" s="24">
        <v>158.19999999999999</v>
      </c>
    </row>
    <row r="247" spans="5:12" ht="15.75" x14ac:dyDescent="0.25">
      <c r="E247" s="14"/>
      <c r="F247" s="56">
        <v>1200</v>
      </c>
      <c r="G247" s="4" t="s">
        <v>199</v>
      </c>
      <c r="H247" s="33">
        <v>1702</v>
      </c>
      <c r="I247" s="15">
        <f t="shared" si="5"/>
        <v>5.1110481822896479E-2</v>
      </c>
      <c r="J247" s="24">
        <v>199.3</v>
      </c>
      <c r="K247" s="24">
        <v>199.3</v>
      </c>
      <c r="L247" s="24">
        <v>199.3</v>
      </c>
    </row>
    <row r="248" spans="5:12" ht="15.75" x14ac:dyDescent="0.25">
      <c r="E248" s="14"/>
      <c r="F248" s="56">
        <v>1201</v>
      </c>
      <c r="G248" s="4" t="s">
        <v>200</v>
      </c>
      <c r="H248" s="33">
        <v>2073</v>
      </c>
      <c r="I248" s="15">
        <f t="shared" si="5"/>
        <v>6.2251485792517262E-2</v>
      </c>
      <c r="J248" s="24">
        <v>242.8</v>
      </c>
      <c r="K248" s="24">
        <v>242.8</v>
      </c>
      <c r="L248" s="24">
        <v>242.8</v>
      </c>
    </row>
    <row r="249" spans="5:12" ht="15.75" x14ac:dyDescent="0.25">
      <c r="E249" s="14"/>
      <c r="F249" s="56">
        <v>1202</v>
      </c>
      <c r="G249" s="4" t="s">
        <v>201</v>
      </c>
      <c r="H249" s="33">
        <v>4419</v>
      </c>
      <c r="I249" s="15">
        <f t="shared" si="5"/>
        <v>0.13270106884569888</v>
      </c>
      <c r="J249" s="24">
        <v>517.5</v>
      </c>
      <c r="K249" s="24">
        <v>517.5</v>
      </c>
      <c r="L249" s="24">
        <v>517.5</v>
      </c>
    </row>
    <row r="250" spans="5:12" ht="15.75" x14ac:dyDescent="0.25">
      <c r="E250" s="14"/>
      <c r="F250" s="56">
        <v>1203</v>
      </c>
      <c r="G250" s="4" t="s">
        <v>202</v>
      </c>
      <c r="H250" s="33">
        <v>2619</v>
      </c>
      <c r="I250" s="15">
        <f t="shared" si="5"/>
        <v>7.8647680313845988E-2</v>
      </c>
      <c r="J250" s="24">
        <v>306.7</v>
      </c>
      <c r="K250" s="24">
        <v>306.7</v>
      </c>
      <c r="L250" s="24">
        <v>306.7</v>
      </c>
    </row>
    <row r="251" spans="5:12" ht="15.75" x14ac:dyDescent="0.25">
      <c r="E251" s="14"/>
      <c r="F251" s="56">
        <v>1204</v>
      </c>
      <c r="G251" s="4" t="s">
        <v>203</v>
      </c>
      <c r="H251" s="33">
        <v>657</v>
      </c>
      <c r="I251" s="15">
        <f t="shared" ref="I251:I314" si="6">H251/H$9*100</f>
        <v>1.9729486814126312E-2</v>
      </c>
      <c r="J251" s="24">
        <v>76.900000000000006</v>
      </c>
      <c r="K251" s="24">
        <v>76.900000000000006</v>
      </c>
      <c r="L251" s="24">
        <v>76.900000000000006</v>
      </c>
    </row>
    <row r="252" spans="5:12" ht="15.75" x14ac:dyDescent="0.25">
      <c r="E252" s="14"/>
      <c r="F252" s="56">
        <v>1205</v>
      </c>
      <c r="G252" s="4" t="s">
        <v>204</v>
      </c>
      <c r="H252" s="33">
        <v>4019</v>
      </c>
      <c r="I252" s="15">
        <f t="shared" si="6"/>
        <v>0.12068920472750935</v>
      </c>
      <c r="J252" s="24">
        <v>470.7</v>
      </c>
      <c r="K252" s="24">
        <v>470.7</v>
      </c>
      <c r="L252" s="24">
        <v>470.7</v>
      </c>
    </row>
    <row r="253" spans="5:12" ht="15.75" x14ac:dyDescent="0.25">
      <c r="E253" s="14"/>
      <c r="F253" s="56">
        <v>1206</v>
      </c>
      <c r="G253" s="4" t="s">
        <v>205</v>
      </c>
      <c r="H253" s="33">
        <v>4213</v>
      </c>
      <c r="I253" s="15">
        <f t="shared" si="6"/>
        <v>0.12651495882483127</v>
      </c>
      <c r="J253" s="24">
        <v>493.4</v>
      </c>
      <c r="K253" s="24">
        <v>493.4</v>
      </c>
      <c r="L253" s="24">
        <v>493.4</v>
      </c>
    </row>
    <row r="254" spans="5:12" ht="15.75" x14ac:dyDescent="0.25">
      <c r="E254" s="14"/>
      <c r="F254" s="56">
        <v>1207</v>
      </c>
      <c r="G254" s="4" t="s">
        <v>206</v>
      </c>
      <c r="H254" s="33">
        <v>1603</v>
      </c>
      <c r="I254" s="15">
        <f t="shared" si="6"/>
        <v>4.8137545453644563E-2</v>
      </c>
      <c r="J254" s="24">
        <v>187.7</v>
      </c>
      <c r="K254" s="24">
        <v>187.7</v>
      </c>
      <c r="L254" s="24">
        <v>187.7</v>
      </c>
    </row>
    <row r="255" spans="5:12" ht="15.75" x14ac:dyDescent="0.25">
      <c r="E255" s="14"/>
      <c r="F255" s="56">
        <v>1208</v>
      </c>
      <c r="G255" s="4" t="s">
        <v>207</v>
      </c>
      <c r="H255" s="33">
        <v>2514</v>
      </c>
      <c r="I255" s="15">
        <f t="shared" si="6"/>
        <v>7.5494565982821227E-2</v>
      </c>
      <c r="J255" s="24">
        <v>294.39999999999998</v>
      </c>
      <c r="K255" s="24">
        <v>294.39999999999998</v>
      </c>
      <c r="L255" s="24">
        <v>294.39999999999998</v>
      </c>
    </row>
    <row r="256" spans="5:12" ht="15.75" x14ac:dyDescent="0.25">
      <c r="E256" s="14"/>
      <c r="F256" s="56">
        <v>1209</v>
      </c>
      <c r="G256" s="4" t="s">
        <v>208</v>
      </c>
      <c r="H256" s="33">
        <v>4384</v>
      </c>
      <c r="I256" s="15">
        <f t="shared" si="6"/>
        <v>0.1316500307353573</v>
      </c>
      <c r="J256" s="24">
        <v>513.4</v>
      </c>
      <c r="K256" s="24">
        <v>513.4</v>
      </c>
      <c r="L256" s="24">
        <v>513.4</v>
      </c>
    </row>
    <row r="257" spans="5:13" ht="15.75" x14ac:dyDescent="0.25">
      <c r="E257" s="14"/>
      <c r="F257" s="56"/>
      <c r="G257" s="4"/>
      <c r="H257" s="18"/>
      <c r="I257" s="15"/>
      <c r="J257" s="24"/>
      <c r="K257" s="25"/>
      <c r="L257" s="25"/>
    </row>
    <row r="258" spans="5:13" ht="28.5" x14ac:dyDescent="0.25">
      <c r="E258" s="14"/>
      <c r="F258" s="58" t="s">
        <v>209</v>
      </c>
      <c r="G258" s="1" t="s">
        <v>5</v>
      </c>
      <c r="H258" s="34">
        <f>H260</f>
        <v>150151</v>
      </c>
      <c r="I258" s="15"/>
      <c r="J258" s="28">
        <f>J259+J260</f>
        <v>32602</v>
      </c>
      <c r="K258" s="28">
        <f>K259+K260</f>
        <v>35453.100000000006</v>
      </c>
      <c r="L258" s="28">
        <f>L259+L260</f>
        <v>36632.199999999997</v>
      </c>
    </row>
    <row r="259" spans="5:13" ht="15.75" x14ac:dyDescent="0.25">
      <c r="E259" s="14"/>
      <c r="F259" s="59"/>
      <c r="G259" s="6" t="s">
        <v>7</v>
      </c>
      <c r="H259" s="40"/>
      <c r="I259" s="15"/>
      <c r="J259" s="28">
        <v>15016.9</v>
      </c>
      <c r="K259" s="28">
        <v>17868</v>
      </c>
      <c r="L259" s="28">
        <v>19047.099999999999</v>
      </c>
      <c r="M259" s="29"/>
    </row>
    <row r="260" spans="5:13" ht="15.75" x14ac:dyDescent="0.25">
      <c r="E260" s="14"/>
      <c r="F260" s="59"/>
      <c r="G260" s="6" t="s">
        <v>8</v>
      </c>
      <c r="H260" s="40">
        <f>SUM(H262:H287)</f>
        <v>150151</v>
      </c>
      <c r="I260" s="15"/>
      <c r="J260" s="28">
        <f>SUM(J262:J287)</f>
        <v>17585.100000000002</v>
      </c>
      <c r="K260" s="28">
        <f>SUM(K262:K287)</f>
        <v>17585.100000000002</v>
      </c>
      <c r="L260" s="28">
        <f>SUM(L262:L287)</f>
        <v>17585.100000000002</v>
      </c>
    </row>
    <row r="261" spans="5:13" ht="15.75" x14ac:dyDescent="0.25">
      <c r="E261" s="14"/>
      <c r="F261" s="60">
        <v>1210</v>
      </c>
      <c r="G261" s="7" t="s">
        <v>210</v>
      </c>
      <c r="H261" s="33"/>
      <c r="I261" s="15"/>
      <c r="J261" s="24">
        <f>J258</f>
        <v>32602</v>
      </c>
      <c r="K261" s="24">
        <f>K258</f>
        <v>35453.100000000006</v>
      </c>
      <c r="L261" s="24">
        <f>L258</f>
        <v>36632.199999999997</v>
      </c>
    </row>
    <row r="262" spans="5:13" ht="15.75" x14ac:dyDescent="0.25">
      <c r="E262" s="14"/>
      <c r="F262" s="60">
        <v>1214</v>
      </c>
      <c r="G262" s="7" t="s">
        <v>211</v>
      </c>
      <c r="H262" s="33">
        <v>3521</v>
      </c>
      <c r="I262" s="15">
        <f t="shared" si="6"/>
        <v>0.1057344339003634</v>
      </c>
      <c r="J262" s="24">
        <v>412.4</v>
      </c>
      <c r="K262" s="24">
        <v>412.4</v>
      </c>
      <c r="L262" s="24">
        <v>412.4</v>
      </c>
    </row>
    <row r="263" spans="5:13" ht="15.75" x14ac:dyDescent="0.25">
      <c r="E263" s="14"/>
      <c r="F263" s="60">
        <v>1215</v>
      </c>
      <c r="G263" s="7" t="s">
        <v>212</v>
      </c>
      <c r="H263" s="33">
        <v>8430</v>
      </c>
      <c r="I263" s="15">
        <f t="shared" si="6"/>
        <v>0.25315003629084443</v>
      </c>
      <c r="J263" s="24">
        <v>987.3</v>
      </c>
      <c r="K263" s="24">
        <v>987.3</v>
      </c>
      <c r="L263" s="24">
        <v>987.3</v>
      </c>
    </row>
    <row r="264" spans="5:13" ht="15.75" x14ac:dyDescent="0.25">
      <c r="E264" s="14"/>
      <c r="F264" s="60">
        <v>1216</v>
      </c>
      <c r="G264" s="7" t="s">
        <v>213</v>
      </c>
      <c r="H264" s="33">
        <v>4608</v>
      </c>
      <c r="I264" s="15">
        <f t="shared" si="6"/>
        <v>0.13837667464154346</v>
      </c>
      <c r="J264" s="24">
        <v>539.70000000000005</v>
      </c>
      <c r="K264" s="24">
        <v>539.70000000000005</v>
      </c>
      <c r="L264" s="24">
        <v>539.70000000000005</v>
      </c>
    </row>
    <row r="265" spans="5:13" ht="15.75" x14ac:dyDescent="0.25">
      <c r="E265" s="14"/>
      <c r="F265" s="60">
        <v>1217</v>
      </c>
      <c r="G265" s="7" t="s">
        <v>214</v>
      </c>
      <c r="H265" s="33">
        <v>3573</v>
      </c>
      <c r="I265" s="15">
        <f t="shared" si="6"/>
        <v>0.10729597623572802</v>
      </c>
      <c r="J265" s="24">
        <v>418.5</v>
      </c>
      <c r="K265" s="24">
        <v>418.5</v>
      </c>
      <c r="L265" s="24">
        <v>418.5</v>
      </c>
    </row>
    <row r="266" spans="5:13" ht="15.75" x14ac:dyDescent="0.25">
      <c r="E266" s="14"/>
      <c r="F266" s="60">
        <v>1218</v>
      </c>
      <c r="G266" s="7" t="s">
        <v>215</v>
      </c>
      <c r="H266" s="33">
        <v>1522</v>
      </c>
      <c r="I266" s="15">
        <f t="shared" si="6"/>
        <v>4.5705142969711184E-2</v>
      </c>
      <c r="J266" s="24">
        <v>178.3</v>
      </c>
      <c r="K266" s="24">
        <v>178.3</v>
      </c>
      <c r="L266" s="24">
        <v>178.3</v>
      </c>
    </row>
    <row r="267" spans="5:13" ht="15.75" x14ac:dyDescent="0.25">
      <c r="E267" s="14"/>
      <c r="F267" s="60">
        <v>1219</v>
      </c>
      <c r="G267" s="7" t="s">
        <v>216</v>
      </c>
      <c r="H267" s="33">
        <v>410</v>
      </c>
      <c r="I267" s="15">
        <f t="shared" si="6"/>
        <v>1.2312160721144274E-2</v>
      </c>
      <c r="J267" s="24">
        <v>48</v>
      </c>
      <c r="K267" s="24">
        <v>48</v>
      </c>
      <c r="L267" s="24">
        <v>48</v>
      </c>
    </row>
    <row r="268" spans="5:13" ht="15.75" x14ac:dyDescent="0.25">
      <c r="E268" s="14"/>
      <c r="F268" s="60">
        <v>1220</v>
      </c>
      <c r="G268" s="7" t="s">
        <v>217</v>
      </c>
      <c r="H268" s="33">
        <v>6977</v>
      </c>
      <c r="I268" s="15">
        <f t="shared" si="6"/>
        <v>0.20951693988152095</v>
      </c>
      <c r="J268" s="24">
        <v>817.1</v>
      </c>
      <c r="K268" s="24">
        <v>817.1</v>
      </c>
      <c r="L268" s="24">
        <v>817.1</v>
      </c>
    </row>
    <row r="269" spans="5:13" ht="15.75" x14ac:dyDescent="0.25">
      <c r="E269" s="14"/>
      <c r="F269" s="60">
        <v>1236</v>
      </c>
      <c r="G269" s="7" t="s">
        <v>218</v>
      </c>
      <c r="H269" s="33">
        <v>19332</v>
      </c>
      <c r="I269" s="15">
        <f t="shared" si="6"/>
        <v>0.58053339283210026</v>
      </c>
      <c r="J269" s="24">
        <v>2264.1</v>
      </c>
      <c r="K269" s="24">
        <v>2264.1</v>
      </c>
      <c r="L269" s="24">
        <v>2264.1</v>
      </c>
    </row>
    <row r="270" spans="5:13" ht="15.75" x14ac:dyDescent="0.25">
      <c r="E270" s="14"/>
      <c r="F270" s="60">
        <v>1221</v>
      </c>
      <c r="G270" s="7" t="s">
        <v>219</v>
      </c>
      <c r="H270" s="33">
        <v>728</v>
      </c>
      <c r="I270" s="15">
        <f t="shared" si="6"/>
        <v>2.1861592695104955E-2</v>
      </c>
      <c r="J270" s="24">
        <v>85.3</v>
      </c>
      <c r="K270" s="24">
        <v>85.3</v>
      </c>
      <c r="L270" s="24">
        <v>85.3</v>
      </c>
    </row>
    <row r="271" spans="5:13" ht="15.75" x14ac:dyDescent="0.25">
      <c r="E271" s="14"/>
      <c r="F271" s="60">
        <v>1222</v>
      </c>
      <c r="G271" s="7" t="s">
        <v>220</v>
      </c>
      <c r="H271" s="33">
        <v>2411</v>
      </c>
      <c r="I271" s="15">
        <f t="shared" si="6"/>
        <v>7.2401510972387423E-2</v>
      </c>
      <c r="J271" s="24">
        <v>282.39999999999998</v>
      </c>
      <c r="K271" s="24">
        <v>282.39999999999998</v>
      </c>
      <c r="L271" s="24">
        <v>282.39999999999998</v>
      </c>
    </row>
    <row r="272" spans="5:13" ht="15.75" x14ac:dyDescent="0.25">
      <c r="E272" s="14"/>
      <c r="F272" s="60">
        <v>1223</v>
      </c>
      <c r="G272" s="7" t="s">
        <v>221</v>
      </c>
      <c r="H272" s="33">
        <v>6771</v>
      </c>
      <c r="I272" s="15">
        <f t="shared" si="6"/>
        <v>0.20333082986065337</v>
      </c>
      <c r="J272" s="24">
        <v>793</v>
      </c>
      <c r="K272" s="24">
        <v>793</v>
      </c>
      <c r="L272" s="24">
        <v>793</v>
      </c>
    </row>
    <row r="273" spans="5:12" ht="15.75" x14ac:dyDescent="0.25">
      <c r="E273" s="14"/>
      <c r="F273" s="60">
        <v>1224</v>
      </c>
      <c r="G273" s="7" t="s">
        <v>222</v>
      </c>
      <c r="H273" s="33">
        <v>3298</v>
      </c>
      <c r="I273" s="15">
        <f t="shared" si="6"/>
        <v>9.9037819654472725E-2</v>
      </c>
      <c r="J273" s="24">
        <v>386.2</v>
      </c>
      <c r="K273" s="24">
        <v>386.2</v>
      </c>
      <c r="L273" s="24">
        <v>386.2</v>
      </c>
    </row>
    <row r="274" spans="5:12" ht="15.75" x14ac:dyDescent="0.25">
      <c r="E274" s="14"/>
      <c r="F274" s="60">
        <v>1225</v>
      </c>
      <c r="G274" s="7" t="s">
        <v>223</v>
      </c>
      <c r="H274" s="33">
        <v>4639</v>
      </c>
      <c r="I274" s="15">
        <f t="shared" si="6"/>
        <v>0.13930759411070315</v>
      </c>
      <c r="J274" s="24">
        <v>543.29999999999995</v>
      </c>
      <c r="K274" s="24">
        <v>543.29999999999995</v>
      </c>
      <c r="L274" s="24">
        <v>543.29999999999995</v>
      </c>
    </row>
    <row r="275" spans="5:12" ht="15.75" x14ac:dyDescent="0.25">
      <c r="E275" s="14"/>
      <c r="F275" s="60">
        <v>1235</v>
      </c>
      <c r="G275" s="7" t="s">
        <v>224</v>
      </c>
      <c r="H275" s="33">
        <v>23266</v>
      </c>
      <c r="I275" s="15">
        <f t="shared" si="6"/>
        <v>0.6986700764344943</v>
      </c>
      <c r="J275" s="24">
        <v>2724.8</v>
      </c>
      <c r="K275" s="24">
        <v>2724.8</v>
      </c>
      <c r="L275" s="24">
        <v>2724.8</v>
      </c>
    </row>
    <row r="276" spans="5:12" ht="15.75" x14ac:dyDescent="0.25">
      <c r="E276" s="14"/>
      <c r="F276" s="60">
        <v>1226</v>
      </c>
      <c r="G276" s="7" t="s">
        <v>225</v>
      </c>
      <c r="H276" s="33">
        <v>11509</v>
      </c>
      <c r="I276" s="15">
        <f t="shared" si="6"/>
        <v>0.34561136034060841</v>
      </c>
      <c r="J276" s="24">
        <v>1347.9</v>
      </c>
      <c r="K276" s="24">
        <v>1347.9</v>
      </c>
      <c r="L276" s="24">
        <v>1347.9</v>
      </c>
    </row>
    <row r="277" spans="5:12" ht="15.75" x14ac:dyDescent="0.25">
      <c r="E277" s="14"/>
      <c r="F277" s="60">
        <v>1227</v>
      </c>
      <c r="G277" s="7" t="s">
        <v>226</v>
      </c>
      <c r="H277" s="33">
        <v>1607</v>
      </c>
      <c r="I277" s="15">
        <f t="shared" si="6"/>
        <v>4.8257664094826458E-2</v>
      </c>
      <c r="J277" s="24">
        <v>188.2</v>
      </c>
      <c r="K277" s="24">
        <v>188.2</v>
      </c>
      <c r="L277" s="24">
        <v>188.2</v>
      </c>
    </row>
    <row r="278" spans="5:12" ht="15.75" x14ac:dyDescent="0.25">
      <c r="E278" s="14"/>
      <c r="F278" s="60">
        <v>1228</v>
      </c>
      <c r="G278" s="7" t="s">
        <v>227</v>
      </c>
      <c r="H278" s="33">
        <v>9284</v>
      </c>
      <c r="I278" s="15">
        <f t="shared" si="6"/>
        <v>0.27879536618317913</v>
      </c>
      <c r="J278" s="24">
        <v>1087.3</v>
      </c>
      <c r="K278" s="24">
        <v>1087.3</v>
      </c>
      <c r="L278" s="24">
        <v>1087.3</v>
      </c>
    </row>
    <row r="279" spans="5:12" ht="15.75" x14ac:dyDescent="0.25">
      <c r="E279" s="14"/>
      <c r="F279" s="60">
        <v>1229</v>
      </c>
      <c r="G279" s="7" t="s">
        <v>228</v>
      </c>
      <c r="H279" s="33">
        <v>907</v>
      </c>
      <c r="I279" s="15">
        <f t="shared" si="6"/>
        <v>2.7236901887994776E-2</v>
      </c>
      <c r="J279" s="24">
        <v>106.2</v>
      </c>
      <c r="K279" s="24">
        <v>106.2</v>
      </c>
      <c r="L279" s="24">
        <v>106.2</v>
      </c>
    </row>
    <row r="280" spans="5:12" ht="15.75" x14ac:dyDescent="0.25">
      <c r="E280" s="14"/>
      <c r="F280" s="60">
        <v>1230</v>
      </c>
      <c r="G280" s="7" t="s">
        <v>229</v>
      </c>
      <c r="H280" s="33">
        <v>4921</v>
      </c>
      <c r="I280" s="15">
        <f t="shared" si="6"/>
        <v>0.14777595831402676</v>
      </c>
      <c r="J280" s="24">
        <v>576.29999999999995</v>
      </c>
      <c r="K280" s="24">
        <v>576.29999999999995</v>
      </c>
      <c r="L280" s="24">
        <v>576.29999999999995</v>
      </c>
    </row>
    <row r="281" spans="5:12" ht="15.75" x14ac:dyDescent="0.25">
      <c r="E281" s="14"/>
      <c r="F281" s="60">
        <v>1231</v>
      </c>
      <c r="G281" s="7" t="s">
        <v>230</v>
      </c>
      <c r="H281" s="33">
        <v>3140</v>
      </c>
      <c r="I281" s="15">
        <f t="shared" si="6"/>
        <v>9.4293133327787854E-2</v>
      </c>
      <c r="J281" s="24">
        <v>367.7</v>
      </c>
      <c r="K281" s="24">
        <v>367.7</v>
      </c>
      <c r="L281" s="24">
        <v>367.7</v>
      </c>
    </row>
    <row r="282" spans="5:12" ht="15.75" x14ac:dyDescent="0.25">
      <c r="E282" s="14"/>
      <c r="F282" s="60">
        <v>1232</v>
      </c>
      <c r="G282" s="7" t="s">
        <v>231</v>
      </c>
      <c r="H282" s="33">
        <v>834</v>
      </c>
      <c r="I282" s="15">
        <f t="shared" si="6"/>
        <v>2.5044736686425182E-2</v>
      </c>
      <c r="J282" s="24">
        <v>97.7</v>
      </c>
      <c r="K282" s="24">
        <v>97.7</v>
      </c>
      <c r="L282" s="24">
        <v>97.7</v>
      </c>
    </row>
    <row r="283" spans="5:12" ht="15.75" x14ac:dyDescent="0.25">
      <c r="E283" s="14"/>
      <c r="F283" s="60">
        <v>1233</v>
      </c>
      <c r="G283" s="7" t="s">
        <v>232</v>
      </c>
      <c r="H283" s="33">
        <v>4454</v>
      </c>
      <c r="I283" s="15">
        <f t="shared" si="6"/>
        <v>0.13375210695604048</v>
      </c>
      <c r="J283" s="24">
        <v>521.6</v>
      </c>
      <c r="K283" s="24">
        <v>521.6</v>
      </c>
      <c r="L283" s="24">
        <v>521.6</v>
      </c>
    </row>
    <row r="284" spans="5:12" ht="15.75" x14ac:dyDescent="0.25">
      <c r="E284" s="14"/>
      <c r="F284" s="60">
        <v>1234</v>
      </c>
      <c r="G284" s="7" t="s">
        <v>233</v>
      </c>
      <c r="H284" s="33">
        <v>2108</v>
      </c>
      <c r="I284" s="15">
        <f t="shared" si="6"/>
        <v>6.3302523902858857E-2</v>
      </c>
      <c r="J284" s="24">
        <v>246.9</v>
      </c>
      <c r="K284" s="24">
        <v>246.9</v>
      </c>
      <c r="L284" s="24">
        <v>246.9</v>
      </c>
    </row>
    <row r="285" spans="5:12" ht="15.75" x14ac:dyDescent="0.25">
      <c r="E285" s="14"/>
      <c r="F285" s="60">
        <v>1238</v>
      </c>
      <c r="G285" s="7" t="s">
        <v>234</v>
      </c>
      <c r="H285" s="33">
        <v>1722</v>
      </c>
      <c r="I285" s="15">
        <f t="shared" si="6"/>
        <v>5.1711075028805953E-2</v>
      </c>
      <c r="J285" s="24">
        <v>201.7</v>
      </c>
      <c r="K285" s="24">
        <v>201.7</v>
      </c>
      <c r="L285" s="24">
        <v>201.7</v>
      </c>
    </row>
    <row r="286" spans="5:12" ht="15.75" x14ac:dyDescent="0.25">
      <c r="E286" s="14"/>
      <c r="F286" s="60">
        <v>1239</v>
      </c>
      <c r="G286" s="7" t="s">
        <v>235</v>
      </c>
      <c r="H286" s="33">
        <v>4898</v>
      </c>
      <c r="I286" s="15">
        <f t="shared" si="6"/>
        <v>0.14708527612723085</v>
      </c>
      <c r="J286" s="24">
        <v>573.6</v>
      </c>
      <c r="K286" s="24">
        <v>573.6</v>
      </c>
      <c r="L286" s="24">
        <v>573.6</v>
      </c>
    </row>
    <row r="287" spans="5:12" ht="15.75" x14ac:dyDescent="0.25">
      <c r="E287" s="14"/>
      <c r="F287" s="60">
        <v>1237</v>
      </c>
      <c r="G287" s="7" t="s">
        <v>236</v>
      </c>
      <c r="H287" s="33">
        <f>15047+234</f>
        <v>15281</v>
      </c>
      <c r="I287" s="15">
        <f t="shared" si="6"/>
        <v>0.45888323897513572</v>
      </c>
      <c r="J287" s="24">
        <v>1789.6</v>
      </c>
      <c r="K287" s="24">
        <v>1789.6</v>
      </c>
      <c r="L287" s="24">
        <v>1789.6</v>
      </c>
    </row>
    <row r="288" spans="5:12" ht="15.75" x14ac:dyDescent="0.25">
      <c r="E288" s="14"/>
      <c r="F288" s="56"/>
      <c r="G288" s="5"/>
      <c r="H288" s="18"/>
      <c r="I288" s="15"/>
      <c r="J288" s="24"/>
      <c r="K288" s="25"/>
      <c r="L288" s="25"/>
    </row>
    <row r="289" spans="5:12" ht="15.75" x14ac:dyDescent="0.25">
      <c r="E289" s="14"/>
      <c r="F289" s="53" t="s">
        <v>237</v>
      </c>
      <c r="G289" s="1" t="s">
        <v>5</v>
      </c>
      <c r="H289" s="34">
        <f>H291</f>
        <v>55830</v>
      </c>
      <c r="I289" s="15"/>
      <c r="J289" s="28">
        <f>J290+J291</f>
        <v>16313.4</v>
      </c>
      <c r="K289" s="28">
        <f>K290+K291</f>
        <v>18169.3</v>
      </c>
      <c r="L289" s="28">
        <f>L290+L291</f>
        <v>18936.8</v>
      </c>
    </row>
    <row r="290" spans="5:12" ht="15.75" x14ac:dyDescent="0.25">
      <c r="E290" s="14"/>
      <c r="F290" s="54"/>
      <c r="G290" s="2" t="s">
        <v>7</v>
      </c>
      <c r="H290" s="35"/>
      <c r="I290" s="15"/>
      <c r="J290" s="28">
        <f>J292</f>
        <v>9774.9</v>
      </c>
      <c r="K290" s="28">
        <f>K292</f>
        <v>11630.8</v>
      </c>
      <c r="L290" s="28">
        <f>L292</f>
        <v>12398.3</v>
      </c>
    </row>
    <row r="291" spans="5:12" ht="15.75" x14ac:dyDescent="0.25">
      <c r="E291" s="14"/>
      <c r="F291" s="54"/>
      <c r="G291" s="2" t="s">
        <v>8</v>
      </c>
      <c r="H291" s="35">
        <f>SUM(H293:H315)</f>
        <v>55830</v>
      </c>
      <c r="I291" s="15"/>
      <c r="J291" s="28">
        <f>SUM(J293:J315)</f>
        <v>6538.5</v>
      </c>
      <c r="K291" s="28">
        <f>SUM(K293:K315)</f>
        <v>6538.5</v>
      </c>
      <c r="L291" s="28">
        <f>SUM(L293:L315)</f>
        <v>6538.5</v>
      </c>
    </row>
    <row r="292" spans="5:12" ht="15.75" x14ac:dyDescent="0.25">
      <c r="E292" s="14"/>
      <c r="F292" s="56">
        <v>1240</v>
      </c>
      <c r="G292" s="4" t="s">
        <v>32</v>
      </c>
      <c r="H292" s="33"/>
      <c r="I292" s="15"/>
      <c r="J292" s="24">
        <v>9774.9</v>
      </c>
      <c r="K292" s="24">
        <v>11630.8</v>
      </c>
      <c r="L292" s="24">
        <v>12398.3</v>
      </c>
    </row>
    <row r="293" spans="5:12" ht="15.75" x14ac:dyDescent="0.25">
      <c r="E293" s="14"/>
      <c r="F293" s="56">
        <v>1241</v>
      </c>
      <c r="G293" s="4" t="s">
        <v>238</v>
      </c>
      <c r="H293" s="33">
        <v>1933</v>
      </c>
      <c r="I293" s="15">
        <f t="shared" si="6"/>
        <v>5.8047333351150927E-2</v>
      </c>
      <c r="J293" s="24">
        <v>226.4</v>
      </c>
      <c r="K293" s="24">
        <v>226.4</v>
      </c>
      <c r="L293" s="24">
        <v>226.4</v>
      </c>
    </row>
    <row r="294" spans="5:12" ht="15.75" x14ac:dyDescent="0.25">
      <c r="E294" s="14"/>
      <c r="F294" s="56">
        <v>1242</v>
      </c>
      <c r="G294" s="4" t="s">
        <v>239</v>
      </c>
      <c r="H294" s="33">
        <v>2303</v>
      </c>
      <c r="I294" s="15">
        <f t="shared" si="6"/>
        <v>6.9158307660476259E-2</v>
      </c>
      <c r="J294" s="24">
        <v>269.7</v>
      </c>
      <c r="K294" s="24">
        <v>269.7</v>
      </c>
      <c r="L294" s="24">
        <v>269.7</v>
      </c>
    </row>
    <row r="295" spans="5:12" ht="15.75" x14ac:dyDescent="0.25">
      <c r="E295" s="14"/>
      <c r="F295" s="56">
        <v>1243</v>
      </c>
      <c r="G295" s="4" t="s">
        <v>240</v>
      </c>
      <c r="H295" s="33">
        <v>1911</v>
      </c>
      <c r="I295" s="15">
        <f t="shared" si="6"/>
        <v>5.738668082465051E-2</v>
      </c>
      <c r="J295" s="24">
        <v>223.8</v>
      </c>
      <c r="K295" s="24">
        <v>223.8</v>
      </c>
      <c r="L295" s="24">
        <v>223.8</v>
      </c>
    </row>
    <row r="296" spans="5:12" ht="15.75" x14ac:dyDescent="0.25">
      <c r="E296" s="14"/>
      <c r="F296" s="56">
        <v>1255</v>
      </c>
      <c r="G296" s="4" t="s">
        <v>237</v>
      </c>
      <c r="H296" s="33">
        <f>12341+1693</f>
        <v>14034</v>
      </c>
      <c r="I296" s="15">
        <f t="shared" si="6"/>
        <v>0.42143625258667988</v>
      </c>
      <c r="J296" s="24">
        <v>1643.6</v>
      </c>
      <c r="K296" s="24">
        <v>1643.6</v>
      </c>
      <c r="L296" s="24">
        <v>1643.6</v>
      </c>
    </row>
    <row r="297" spans="5:12" ht="15.75" x14ac:dyDescent="0.25">
      <c r="E297" s="14"/>
      <c r="F297" s="56">
        <v>1244</v>
      </c>
      <c r="G297" s="4" t="s">
        <v>241</v>
      </c>
      <c r="H297" s="33">
        <v>1671</v>
      </c>
      <c r="I297" s="15">
        <f t="shared" si="6"/>
        <v>5.0179562353736787E-2</v>
      </c>
      <c r="J297" s="24">
        <v>195.7</v>
      </c>
      <c r="K297" s="24">
        <v>195.7</v>
      </c>
      <c r="L297" s="24">
        <v>195.7</v>
      </c>
    </row>
    <row r="298" spans="5:12" ht="15.75" x14ac:dyDescent="0.25">
      <c r="E298" s="14"/>
      <c r="F298" s="56">
        <v>1245</v>
      </c>
      <c r="G298" s="4" t="s">
        <v>242</v>
      </c>
      <c r="H298" s="33">
        <v>672</v>
      </c>
      <c r="I298" s="15">
        <f t="shared" si="6"/>
        <v>2.0179931718558419E-2</v>
      </c>
      <c r="J298" s="24">
        <v>78.7</v>
      </c>
      <c r="K298" s="24">
        <v>78.7</v>
      </c>
      <c r="L298" s="24">
        <v>78.7</v>
      </c>
    </row>
    <row r="299" spans="5:12" ht="15.75" x14ac:dyDescent="0.25">
      <c r="E299" s="14"/>
      <c r="F299" s="56">
        <v>1246</v>
      </c>
      <c r="G299" s="4" t="s">
        <v>243</v>
      </c>
      <c r="H299" s="33">
        <v>1637</v>
      </c>
      <c r="I299" s="15">
        <f t="shared" si="6"/>
        <v>4.9158553903690679E-2</v>
      </c>
      <c r="J299" s="24">
        <v>191.7</v>
      </c>
      <c r="K299" s="24">
        <v>191.7</v>
      </c>
      <c r="L299" s="24">
        <v>191.7</v>
      </c>
    </row>
    <row r="300" spans="5:12" ht="15.75" x14ac:dyDescent="0.25">
      <c r="E300" s="14"/>
      <c r="F300" s="56">
        <v>1247</v>
      </c>
      <c r="G300" s="4" t="s">
        <v>244</v>
      </c>
      <c r="H300" s="33">
        <v>2314</v>
      </c>
      <c r="I300" s="15">
        <f t="shared" si="6"/>
        <v>6.9488633923726464E-2</v>
      </c>
      <c r="J300" s="24">
        <v>271</v>
      </c>
      <c r="K300" s="24">
        <v>271</v>
      </c>
      <c r="L300" s="24">
        <v>271</v>
      </c>
    </row>
    <row r="301" spans="5:12" ht="15.75" x14ac:dyDescent="0.25">
      <c r="E301" s="14"/>
      <c r="F301" s="56">
        <v>1248</v>
      </c>
      <c r="G301" s="4" t="s">
        <v>245</v>
      </c>
      <c r="H301" s="33">
        <v>5128</v>
      </c>
      <c r="I301" s="15">
        <f t="shared" si="6"/>
        <v>0.15399209799518984</v>
      </c>
      <c r="J301" s="24">
        <v>600.6</v>
      </c>
      <c r="K301" s="24">
        <v>600.6</v>
      </c>
      <c r="L301" s="24">
        <v>600.6</v>
      </c>
    </row>
    <row r="302" spans="5:12" ht="15.75" x14ac:dyDescent="0.25">
      <c r="E302" s="14"/>
      <c r="F302" s="56">
        <v>1249</v>
      </c>
      <c r="G302" s="4" t="s">
        <v>246</v>
      </c>
      <c r="H302" s="33">
        <v>2149</v>
      </c>
      <c r="I302" s="15">
        <f t="shared" si="6"/>
        <v>6.4533739974973289E-2</v>
      </c>
      <c r="J302" s="24">
        <v>251.7</v>
      </c>
      <c r="K302" s="24">
        <v>251.7</v>
      </c>
      <c r="L302" s="24">
        <v>251.7</v>
      </c>
    </row>
    <row r="303" spans="5:12" ht="15.75" x14ac:dyDescent="0.25">
      <c r="E303" s="14"/>
      <c r="F303" s="56">
        <v>1250</v>
      </c>
      <c r="G303" s="4" t="s">
        <v>247</v>
      </c>
      <c r="H303" s="33">
        <v>1602</v>
      </c>
      <c r="I303" s="15">
        <f t="shared" si="6"/>
        <v>4.8107515793349091E-2</v>
      </c>
      <c r="J303" s="24">
        <v>187.6</v>
      </c>
      <c r="K303" s="24">
        <v>187.6</v>
      </c>
      <c r="L303" s="24">
        <v>187.6</v>
      </c>
    </row>
    <row r="304" spans="5:12" ht="15.75" x14ac:dyDescent="0.25">
      <c r="E304" s="14"/>
      <c r="F304" s="56">
        <v>1251</v>
      </c>
      <c r="G304" s="4" t="s">
        <v>248</v>
      </c>
      <c r="H304" s="33">
        <v>784</v>
      </c>
      <c r="I304" s="15">
        <f t="shared" si="6"/>
        <v>2.3543253671651488E-2</v>
      </c>
      <c r="J304" s="24">
        <v>91.8</v>
      </c>
      <c r="K304" s="24">
        <v>91.8</v>
      </c>
      <c r="L304" s="24">
        <v>91.8</v>
      </c>
    </row>
    <row r="305" spans="5:12" ht="15.75" x14ac:dyDescent="0.25">
      <c r="E305" s="14"/>
      <c r="F305" s="56">
        <v>1252</v>
      </c>
      <c r="G305" s="4" t="s">
        <v>249</v>
      </c>
      <c r="H305" s="33">
        <v>1840</v>
      </c>
      <c r="I305" s="15">
        <f t="shared" si="6"/>
        <v>5.5254574943671864E-2</v>
      </c>
      <c r="J305" s="24">
        <v>215.5</v>
      </c>
      <c r="K305" s="24">
        <v>215.5</v>
      </c>
      <c r="L305" s="24">
        <v>215.5</v>
      </c>
    </row>
    <row r="306" spans="5:12" ht="15.75" x14ac:dyDescent="0.25">
      <c r="E306" s="14"/>
      <c r="F306" s="56">
        <v>1253</v>
      </c>
      <c r="G306" s="4" t="s">
        <v>250</v>
      </c>
      <c r="H306" s="33">
        <v>1892</v>
      </c>
      <c r="I306" s="15">
        <f t="shared" si="6"/>
        <v>5.6816117279036502E-2</v>
      </c>
      <c r="J306" s="24">
        <v>221.6</v>
      </c>
      <c r="K306" s="24">
        <v>221.6</v>
      </c>
      <c r="L306" s="24">
        <v>221.6</v>
      </c>
    </row>
    <row r="307" spans="5:12" ht="15.75" x14ac:dyDescent="0.25">
      <c r="E307" s="14"/>
      <c r="F307" s="56">
        <v>1254</v>
      </c>
      <c r="G307" s="4" t="s">
        <v>251</v>
      </c>
      <c r="H307" s="33">
        <v>3238</v>
      </c>
      <c r="I307" s="15">
        <f t="shared" si="6"/>
        <v>9.7236040036744284E-2</v>
      </c>
      <c r="J307" s="24">
        <v>379.2</v>
      </c>
      <c r="K307" s="24">
        <v>379.2</v>
      </c>
      <c r="L307" s="24">
        <v>379.2</v>
      </c>
    </row>
    <row r="308" spans="5:12" ht="15.75" x14ac:dyDescent="0.25">
      <c r="E308" s="14"/>
      <c r="F308" s="56">
        <v>1256</v>
      </c>
      <c r="G308" s="4" t="s">
        <v>252</v>
      </c>
      <c r="H308" s="33">
        <v>1517</v>
      </c>
      <c r="I308" s="15">
        <f t="shared" si="6"/>
        <v>4.555499466823381E-2</v>
      </c>
      <c r="J308" s="24">
        <v>177.7</v>
      </c>
      <c r="K308" s="24">
        <v>177.7</v>
      </c>
      <c r="L308" s="24">
        <v>177.7</v>
      </c>
    </row>
    <row r="309" spans="5:12" ht="15.75" x14ac:dyDescent="0.25">
      <c r="E309" s="14"/>
      <c r="F309" s="56">
        <v>1257</v>
      </c>
      <c r="G309" s="4" t="s">
        <v>253</v>
      </c>
      <c r="H309" s="33">
        <v>2338</v>
      </c>
      <c r="I309" s="15">
        <f t="shared" si="6"/>
        <v>7.0209345770817846E-2</v>
      </c>
      <c r="J309" s="24">
        <v>273.8</v>
      </c>
      <c r="K309" s="24">
        <v>273.8</v>
      </c>
      <c r="L309" s="24">
        <v>273.8</v>
      </c>
    </row>
    <row r="310" spans="5:12" ht="15.75" x14ac:dyDescent="0.25">
      <c r="E310" s="14"/>
      <c r="F310" s="56">
        <v>1258</v>
      </c>
      <c r="G310" s="4" t="s">
        <v>254</v>
      </c>
      <c r="H310" s="33">
        <v>1983</v>
      </c>
      <c r="I310" s="15">
        <f t="shared" si="6"/>
        <v>5.9548816365924621E-2</v>
      </c>
      <c r="J310" s="24">
        <v>232.2</v>
      </c>
      <c r="K310" s="24">
        <v>232.2</v>
      </c>
      <c r="L310" s="24">
        <v>232.2</v>
      </c>
    </row>
    <row r="311" spans="5:12" ht="15.75" x14ac:dyDescent="0.25">
      <c r="E311" s="14"/>
      <c r="F311" s="56">
        <v>1259</v>
      </c>
      <c r="G311" s="4" t="s">
        <v>255</v>
      </c>
      <c r="H311" s="33">
        <v>3570</v>
      </c>
      <c r="I311" s="15">
        <f t="shared" si="6"/>
        <v>0.10720588725484159</v>
      </c>
      <c r="J311" s="24">
        <v>418.1</v>
      </c>
      <c r="K311" s="24">
        <v>418.1</v>
      </c>
      <c r="L311" s="24">
        <v>418.1</v>
      </c>
    </row>
    <row r="312" spans="5:12" ht="15.75" x14ac:dyDescent="0.25">
      <c r="E312" s="14"/>
      <c r="F312" s="56">
        <v>1260</v>
      </c>
      <c r="G312" s="4" t="s">
        <v>256</v>
      </c>
      <c r="H312" s="33">
        <v>803</v>
      </c>
      <c r="I312" s="15">
        <f t="shared" si="6"/>
        <v>2.4113817217265493E-2</v>
      </c>
      <c r="J312" s="24">
        <v>94</v>
      </c>
      <c r="K312" s="24">
        <v>94</v>
      </c>
      <c r="L312" s="24">
        <v>94</v>
      </c>
    </row>
    <row r="313" spans="5:12" ht="15.75" x14ac:dyDescent="0.25">
      <c r="E313" s="14"/>
      <c r="F313" s="56">
        <v>1261</v>
      </c>
      <c r="G313" s="4" t="s">
        <v>257</v>
      </c>
      <c r="H313" s="33">
        <v>740</v>
      </c>
      <c r="I313" s="15">
        <f t="shared" si="6"/>
        <v>2.2221948618650639E-2</v>
      </c>
      <c r="J313" s="24">
        <v>86.7</v>
      </c>
      <c r="K313" s="24">
        <v>86.7</v>
      </c>
      <c r="L313" s="24">
        <v>86.7</v>
      </c>
    </row>
    <row r="314" spans="5:12" ht="15.75" x14ac:dyDescent="0.25">
      <c r="E314" s="14"/>
      <c r="F314" s="56">
        <v>1262</v>
      </c>
      <c r="G314" s="4" t="s">
        <v>258</v>
      </c>
      <c r="H314" s="33">
        <v>1057</v>
      </c>
      <c r="I314" s="15">
        <f t="shared" si="6"/>
        <v>3.1741350932315844E-2</v>
      </c>
      <c r="J314" s="24">
        <v>123.8</v>
      </c>
      <c r="K314" s="24">
        <v>123.8</v>
      </c>
      <c r="L314" s="24">
        <v>123.8</v>
      </c>
    </row>
    <row r="315" spans="5:12" ht="15.75" x14ac:dyDescent="0.25">
      <c r="E315" s="14"/>
      <c r="F315" s="56">
        <v>1263</v>
      </c>
      <c r="G315" s="4" t="s">
        <v>259</v>
      </c>
      <c r="H315" s="33">
        <v>714</v>
      </c>
      <c r="I315" s="15">
        <f t="shared" ref="I315:I378" si="7">H315/H$9*100</f>
        <v>2.144117745096832E-2</v>
      </c>
      <c r="J315" s="24">
        <v>83.6</v>
      </c>
      <c r="K315" s="24">
        <v>83.6</v>
      </c>
      <c r="L315" s="24">
        <v>83.6</v>
      </c>
    </row>
    <row r="316" spans="5:12" ht="15.75" x14ac:dyDescent="0.25">
      <c r="E316" s="14"/>
      <c r="F316" s="56"/>
      <c r="G316" s="5"/>
      <c r="H316" s="18"/>
      <c r="I316" s="15"/>
      <c r="J316" s="24"/>
      <c r="K316" s="25"/>
      <c r="L316" s="25"/>
    </row>
    <row r="317" spans="5:12" ht="15.75" x14ac:dyDescent="0.25">
      <c r="E317" s="14"/>
      <c r="F317" s="53" t="s">
        <v>260</v>
      </c>
      <c r="G317" s="1" t="s">
        <v>5</v>
      </c>
      <c r="H317" s="34">
        <f>H319</f>
        <v>73242</v>
      </c>
      <c r="I317" s="15"/>
      <c r="J317" s="28">
        <f>J318+J319</f>
        <v>14339.699999999999</v>
      </c>
      <c r="K317" s="28">
        <f>K318+K319</f>
        <v>15433.699999999999</v>
      </c>
      <c r="L317" s="28">
        <f>L318+L319</f>
        <v>15886.099999999999</v>
      </c>
    </row>
    <row r="318" spans="5:12" ht="15.75" x14ac:dyDescent="0.25">
      <c r="E318" s="14"/>
      <c r="F318" s="54"/>
      <c r="G318" s="2" t="s">
        <v>7</v>
      </c>
      <c r="H318" s="35"/>
      <c r="I318" s="15"/>
      <c r="J318" s="28">
        <f>J320</f>
        <v>5762</v>
      </c>
      <c r="K318" s="28">
        <f>K320</f>
        <v>6856</v>
      </c>
      <c r="L318" s="28">
        <f>L320</f>
        <v>7308.4</v>
      </c>
    </row>
    <row r="319" spans="5:12" ht="15.75" x14ac:dyDescent="0.25">
      <c r="E319" s="14"/>
      <c r="F319" s="54"/>
      <c r="G319" s="2" t="s">
        <v>8</v>
      </c>
      <c r="H319" s="35">
        <f>SUM(H321:H345)</f>
        <v>73242</v>
      </c>
      <c r="I319" s="15"/>
      <c r="J319" s="28">
        <f>SUM(J321:J345)</f>
        <v>8577.6999999999989</v>
      </c>
      <c r="K319" s="28">
        <f>SUM(K321:K345)</f>
        <v>8577.6999999999989</v>
      </c>
      <c r="L319" s="28">
        <f>SUM(L321:L345)</f>
        <v>8577.6999999999989</v>
      </c>
    </row>
    <row r="320" spans="5:12" ht="15.75" x14ac:dyDescent="0.25">
      <c r="E320" s="14"/>
      <c r="F320" s="56">
        <v>1264</v>
      </c>
      <c r="G320" s="4" t="s">
        <v>32</v>
      </c>
      <c r="H320" s="33"/>
      <c r="I320" s="15"/>
      <c r="J320" s="24">
        <v>5762</v>
      </c>
      <c r="K320" s="24">
        <v>6856</v>
      </c>
      <c r="L320" s="24">
        <v>7308.4</v>
      </c>
    </row>
    <row r="321" spans="5:12" ht="15.75" x14ac:dyDescent="0.25">
      <c r="E321" s="14"/>
      <c r="F321" s="56">
        <v>1265</v>
      </c>
      <c r="G321" s="4" t="s">
        <v>261</v>
      </c>
      <c r="H321" s="33">
        <v>3546</v>
      </c>
      <c r="I321" s="15">
        <f t="shared" si="7"/>
        <v>0.10648517540775024</v>
      </c>
      <c r="J321" s="24">
        <v>415.3</v>
      </c>
      <c r="K321" s="24">
        <v>415.3</v>
      </c>
      <c r="L321" s="24">
        <v>415.3</v>
      </c>
    </row>
    <row r="322" spans="5:12" ht="15.75" x14ac:dyDescent="0.25">
      <c r="E322" s="14"/>
      <c r="F322" s="56">
        <v>1266</v>
      </c>
      <c r="G322" s="4" t="s">
        <v>262</v>
      </c>
      <c r="H322" s="33">
        <v>1766</v>
      </c>
      <c r="I322" s="15">
        <f t="shared" si="7"/>
        <v>5.3032380081806794E-2</v>
      </c>
      <c r="J322" s="24">
        <v>206.8</v>
      </c>
      <c r="K322" s="24">
        <v>206.8</v>
      </c>
      <c r="L322" s="24">
        <v>206.8</v>
      </c>
    </row>
    <row r="323" spans="5:12" ht="15.75" x14ac:dyDescent="0.25">
      <c r="E323" s="14"/>
      <c r="F323" s="56">
        <v>1267</v>
      </c>
      <c r="G323" s="4" t="s">
        <v>263</v>
      </c>
      <c r="H323" s="33">
        <v>3438</v>
      </c>
      <c r="I323" s="15">
        <f t="shared" si="7"/>
        <v>0.10324197209583906</v>
      </c>
      <c r="J323" s="24">
        <v>402.6</v>
      </c>
      <c r="K323" s="24">
        <v>402.6</v>
      </c>
      <c r="L323" s="24">
        <v>402.6</v>
      </c>
    </row>
    <row r="324" spans="5:12" ht="15.75" x14ac:dyDescent="0.25">
      <c r="E324" s="14"/>
      <c r="F324" s="56">
        <v>1268</v>
      </c>
      <c r="G324" s="4" t="s">
        <v>264</v>
      </c>
      <c r="H324" s="33">
        <v>2724</v>
      </c>
      <c r="I324" s="15">
        <f t="shared" si="7"/>
        <v>8.1800794644870736E-2</v>
      </c>
      <c r="J324" s="24">
        <v>319</v>
      </c>
      <c r="K324" s="24">
        <v>319</v>
      </c>
      <c r="L324" s="24">
        <v>319</v>
      </c>
    </row>
    <row r="325" spans="5:12" ht="15.75" x14ac:dyDescent="0.25">
      <c r="E325" s="14"/>
      <c r="F325" s="56">
        <v>1269</v>
      </c>
      <c r="G325" s="4" t="s">
        <v>265</v>
      </c>
      <c r="H325" s="33">
        <v>2529</v>
      </c>
      <c r="I325" s="15">
        <f t="shared" si="7"/>
        <v>7.5945010887253347E-2</v>
      </c>
      <c r="J325" s="24">
        <v>296.2</v>
      </c>
      <c r="K325" s="24">
        <v>296.2</v>
      </c>
      <c r="L325" s="24">
        <v>296.2</v>
      </c>
    </row>
    <row r="326" spans="5:12" ht="15.75" x14ac:dyDescent="0.25">
      <c r="E326" s="14"/>
      <c r="F326" s="56">
        <v>1270</v>
      </c>
      <c r="G326" s="4" t="s">
        <v>266</v>
      </c>
      <c r="H326" s="33">
        <v>1502</v>
      </c>
      <c r="I326" s="15">
        <f t="shared" si="7"/>
        <v>4.510454976380171E-2</v>
      </c>
      <c r="J326" s="24">
        <v>175.9</v>
      </c>
      <c r="K326" s="24">
        <v>175.9</v>
      </c>
      <c r="L326" s="24">
        <v>175.9</v>
      </c>
    </row>
    <row r="327" spans="5:12" ht="15.75" x14ac:dyDescent="0.25">
      <c r="E327" s="14"/>
      <c r="F327" s="56">
        <v>1284</v>
      </c>
      <c r="G327" s="4" t="s">
        <v>260</v>
      </c>
      <c r="H327" s="33">
        <f>7168+1092</f>
        <v>8260</v>
      </c>
      <c r="I327" s="15">
        <f t="shared" si="7"/>
        <v>0.24804499404061392</v>
      </c>
      <c r="J327" s="24">
        <v>967.4</v>
      </c>
      <c r="K327" s="24">
        <v>967.4</v>
      </c>
      <c r="L327" s="24">
        <v>967.4</v>
      </c>
    </row>
    <row r="328" spans="5:12" ht="15.75" x14ac:dyDescent="0.25">
      <c r="E328" s="14"/>
      <c r="F328" s="56">
        <v>1271</v>
      </c>
      <c r="G328" s="4" t="s">
        <v>267</v>
      </c>
      <c r="H328" s="33">
        <v>2638</v>
      </c>
      <c r="I328" s="15">
        <f t="shared" si="7"/>
        <v>7.9218243859459983E-2</v>
      </c>
      <c r="J328" s="24">
        <v>309</v>
      </c>
      <c r="K328" s="24">
        <v>309</v>
      </c>
      <c r="L328" s="24">
        <v>309</v>
      </c>
    </row>
    <row r="329" spans="5:12" ht="15.75" x14ac:dyDescent="0.25">
      <c r="E329" s="14"/>
      <c r="F329" s="56">
        <v>1272</v>
      </c>
      <c r="G329" s="4" t="s">
        <v>268</v>
      </c>
      <c r="H329" s="33">
        <v>1155</v>
      </c>
      <c r="I329" s="15">
        <f t="shared" si="7"/>
        <v>3.4684257641272281E-2</v>
      </c>
      <c r="J329" s="24">
        <v>135.30000000000001</v>
      </c>
      <c r="K329" s="24">
        <v>135.30000000000001</v>
      </c>
      <c r="L329" s="24">
        <v>135.30000000000001</v>
      </c>
    </row>
    <row r="330" spans="5:12" ht="15.75" x14ac:dyDescent="0.25">
      <c r="E330" s="14"/>
      <c r="F330" s="56">
        <v>1273</v>
      </c>
      <c r="G330" s="4" t="s">
        <v>269</v>
      </c>
      <c r="H330" s="33">
        <v>3228</v>
      </c>
      <c r="I330" s="15">
        <f t="shared" si="7"/>
        <v>9.6935743433789551E-2</v>
      </c>
      <c r="J330" s="24">
        <v>378</v>
      </c>
      <c r="K330" s="24">
        <v>378</v>
      </c>
      <c r="L330" s="24">
        <v>378</v>
      </c>
    </row>
    <row r="331" spans="5:12" ht="15.75" x14ac:dyDescent="0.25">
      <c r="E331" s="14"/>
      <c r="F331" s="56">
        <v>1274</v>
      </c>
      <c r="G331" s="4" t="s">
        <v>270</v>
      </c>
      <c r="H331" s="33">
        <v>6005</v>
      </c>
      <c r="I331" s="15">
        <f t="shared" si="7"/>
        <v>0.1803281100743204</v>
      </c>
      <c r="J331" s="24">
        <v>703.3</v>
      </c>
      <c r="K331" s="24">
        <v>703.3</v>
      </c>
      <c r="L331" s="24">
        <v>703.3</v>
      </c>
    </row>
    <row r="332" spans="5:12" ht="15.75" x14ac:dyDescent="0.25">
      <c r="E332" s="14"/>
      <c r="F332" s="56">
        <v>1275</v>
      </c>
      <c r="G332" s="4" t="s">
        <v>271</v>
      </c>
      <c r="H332" s="33">
        <v>4003</v>
      </c>
      <c r="I332" s="15">
        <f t="shared" si="7"/>
        <v>0.12020873016278179</v>
      </c>
      <c r="J332" s="24">
        <v>468.8</v>
      </c>
      <c r="K332" s="24">
        <v>468.8</v>
      </c>
      <c r="L332" s="24">
        <v>468.8</v>
      </c>
    </row>
    <row r="333" spans="5:12" ht="15.75" x14ac:dyDescent="0.25">
      <c r="E333" s="14"/>
      <c r="F333" s="56">
        <v>1276</v>
      </c>
      <c r="G333" s="4" t="s">
        <v>272</v>
      </c>
      <c r="H333" s="33">
        <v>2502</v>
      </c>
      <c r="I333" s="15">
        <f t="shared" si="7"/>
        <v>7.513421005927555E-2</v>
      </c>
      <c r="J333" s="24">
        <v>293</v>
      </c>
      <c r="K333" s="24">
        <v>293</v>
      </c>
      <c r="L333" s="24">
        <v>293</v>
      </c>
    </row>
    <row r="334" spans="5:12" ht="15.75" x14ac:dyDescent="0.25">
      <c r="E334" s="14"/>
      <c r="F334" s="56">
        <v>1277</v>
      </c>
      <c r="G334" s="4" t="s">
        <v>273</v>
      </c>
      <c r="H334" s="33">
        <v>1523</v>
      </c>
      <c r="I334" s="15">
        <f t="shared" si="7"/>
        <v>4.5735172630006656E-2</v>
      </c>
      <c r="J334" s="24">
        <v>178.4</v>
      </c>
      <c r="K334" s="24">
        <v>178.4</v>
      </c>
      <c r="L334" s="24">
        <v>178.4</v>
      </c>
    </row>
    <row r="335" spans="5:12" ht="15.75" x14ac:dyDescent="0.25">
      <c r="E335" s="14"/>
      <c r="F335" s="56">
        <v>1278</v>
      </c>
      <c r="G335" s="4" t="s">
        <v>274</v>
      </c>
      <c r="H335" s="33">
        <v>2841</v>
      </c>
      <c r="I335" s="15">
        <f t="shared" si="7"/>
        <v>8.5314264899441175E-2</v>
      </c>
      <c r="J335" s="24">
        <v>332.7</v>
      </c>
      <c r="K335" s="24">
        <v>332.7</v>
      </c>
      <c r="L335" s="24">
        <v>332.7</v>
      </c>
    </row>
    <row r="336" spans="5:12" ht="15.75" x14ac:dyDescent="0.25">
      <c r="E336" s="14"/>
      <c r="F336" s="56">
        <v>1279</v>
      </c>
      <c r="G336" s="4" t="s">
        <v>275</v>
      </c>
      <c r="H336" s="33">
        <v>1501</v>
      </c>
      <c r="I336" s="15">
        <f t="shared" si="7"/>
        <v>4.5074520103506238E-2</v>
      </c>
      <c r="J336" s="24">
        <v>175.8</v>
      </c>
      <c r="K336" s="24">
        <v>175.8</v>
      </c>
      <c r="L336" s="24">
        <v>175.8</v>
      </c>
    </row>
    <row r="337" spans="5:12" ht="15.75" x14ac:dyDescent="0.25">
      <c r="E337" s="14"/>
      <c r="F337" s="56">
        <v>1281</v>
      </c>
      <c r="G337" s="4" t="s">
        <v>276</v>
      </c>
      <c r="H337" s="33">
        <v>4171</v>
      </c>
      <c r="I337" s="15">
        <f t="shared" si="7"/>
        <v>0.12525371309242139</v>
      </c>
      <c r="J337" s="24">
        <v>488.5</v>
      </c>
      <c r="K337" s="24">
        <v>488.5</v>
      </c>
      <c r="L337" s="24">
        <v>488.5</v>
      </c>
    </row>
    <row r="338" spans="5:12" ht="15.75" x14ac:dyDescent="0.25">
      <c r="E338" s="14"/>
      <c r="F338" s="56">
        <v>1280</v>
      </c>
      <c r="G338" s="4" t="s">
        <v>277</v>
      </c>
      <c r="H338" s="33">
        <v>5246</v>
      </c>
      <c r="I338" s="15">
        <f t="shared" si="7"/>
        <v>0.15753559791005575</v>
      </c>
      <c r="J338" s="24">
        <v>614.4</v>
      </c>
      <c r="K338" s="24">
        <v>614.4</v>
      </c>
      <c r="L338" s="24">
        <v>614.4</v>
      </c>
    </row>
    <row r="339" spans="5:12" ht="15.75" x14ac:dyDescent="0.25">
      <c r="E339" s="14"/>
      <c r="F339" s="56">
        <v>1282</v>
      </c>
      <c r="G339" s="4" t="s">
        <v>278</v>
      </c>
      <c r="H339" s="33">
        <v>2250</v>
      </c>
      <c r="I339" s="15">
        <f t="shared" si="7"/>
        <v>6.7566735664816149E-2</v>
      </c>
      <c r="J339" s="24">
        <v>263.5</v>
      </c>
      <c r="K339" s="24">
        <v>263.5</v>
      </c>
      <c r="L339" s="24">
        <v>263.5</v>
      </c>
    </row>
    <row r="340" spans="5:12" ht="15.75" x14ac:dyDescent="0.25">
      <c r="E340" s="14"/>
      <c r="F340" s="56">
        <v>1283</v>
      </c>
      <c r="G340" s="4" t="s">
        <v>279</v>
      </c>
      <c r="H340" s="33">
        <v>2221</v>
      </c>
      <c r="I340" s="15">
        <f t="shared" si="7"/>
        <v>6.6695875516247394E-2</v>
      </c>
      <c r="J340" s="24">
        <v>260.10000000000002</v>
      </c>
      <c r="K340" s="24">
        <v>260.10000000000002</v>
      </c>
      <c r="L340" s="24">
        <v>260.10000000000002</v>
      </c>
    </row>
    <row r="341" spans="5:12" ht="15.75" x14ac:dyDescent="0.25">
      <c r="E341" s="14"/>
      <c r="F341" s="56">
        <v>1285</v>
      </c>
      <c r="G341" s="4" t="s">
        <v>280</v>
      </c>
      <c r="H341" s="33">
        <v>2530</v>
      </c>
      <c r="I341" s="15">
        <f t="shared" si="7"/>
        <v>7.5975040547548819E-2</v>
      </c>
      <c r="J341" s="24">
        <v>296.3</v>
      </c>
      <c r="K341" s="24">
        <v>296.3</v>
      </c>
      <c r="L341" s="24">
        <v>296.3</v>
      </c>
    </row>
    <row r="342" spans="5:12" ht="15.75" x14ac:dyDescent="0.25">
      <c r="E342" s="14"/>
      <c r="F342" s="56">
        <v>1286</v>
      </c>
      <c r="G342" s="4" t="s">
        <v>281</v>
      </c>
      <c r="H342" s="33">
        <v>1673</v>
      </c>
      <c r="I342" s="15">
        <f t="shared" si="7"/>
        <v>5.0239621674327731E-2</v>
      </c>
      <c r="J342" s="24">
        <v>195.9</v>
      </c>
      <c r="K342" s="24">
        <v>195.9</v>
      </c>
      <c r="L342" s="24">
        <v>195.9</v>
      </c>
    </row>
    <row r="343" spans="5:12" ht="15.75" x14ac:dyDescent="0.25">
      <c r="E343" s="14"/>
      <c r="F343" s="56">
        <v>1287</v>
      </c>
      <c r="G343" s="4" t="s">
        <v>282</v>
      </c>
      <c r="H343" s="33">
        <v>1176</v>
      </c>
      <c r="I343" s="15">
        <f t="shared" si="7"/>
        <v>3.5314880507477241E-2</v>
      </c>
      <c r="J343" s="24">
        <v>137.69999999999999</v>
      </c>
      <c r="K343" s="24">
        <v>137.69999999999999</v>
      </c>
      <c r="L343" s="24">
        <v>137.69999999999999</v>
      </c>
    </row>
    <row r="344" spans="5:12" ht="15.75" x14ac:dyDescent="0.25">
      <c r="E344" s="14"/>
      <c r="F344" s="56">
        <v>1288</v>
      </c>
      <c r="G344" s="4" t="s">
        <v>283</v>
      </c>
      <c r="H344" s="33">
        <v>2961</v>
      </c>
      <c r="I344" s="15">
        <f t="shared" si="7"/>
        <v>8.8917824134898044E-2</v>
      </c>
      <c r="J344" s="24">
        <v>346.8</v>
      </c>
      <c r="K344" s="24">
        <v>346.8</v>
      </c>
      <c r="L344" s="24">
        <v>346.8</v>
      </c>
    </row>
    <row r="345" spans="5:12" ht="15.75" x14ac:dyDescent="0.25">
      <c r="E345" s="14"/>
      <c r="F345" s="56">
        <v>1289</v>
      </c>
      <c r="G345" s="4" t="s">
        <v>284</v>
      </c>
      <c r="H345" s="33">
        <v>1853</v>
      </c>
      <c r="I345" s="15">
        <f t="shared" si="7"/>
        <v>5.5644960527513027E-2</v>
      </c>
      <c r="J345" s="24">
        <v>217</v>
      </c>
      <c r="K345" s="24">
        <v>217</v>
      </c>
      <c r="L345" s="24">
        <v>217</v>
      </c>
    </row>
    <row r="346" spans="5:12" ht="15.75" x14ac:dyDescent="0.25">
      <c r="E346" s="14"/>
      <c r="F346" s="56"/>
      <c r="G346" s="5"/>
      <c r="H346" s="18"/>
      <c r="I346" s="15"/>
      <c r="J346" s="24"/>
      <c r="K346" s="25"/>
      <c r="L346" s="25"/>
    </row>
    <row r="347" spans="5:12" ht="15.75" x14ac:dyDescent="0.25">
      <c r="E347" s="14"/>
      <c r="F347" s="53" t="s">
        <v>285</v>
      </c>
      <c r="G347" s="1" t="s">
        <v>5</v>
      </c>
      <c r="H347" s="34">
        <f>H349</f>
        <v>41020</v>
      </c>
      <c r="I347" s="15"/>
      <c r="J347" s="28">
        <f>J348+J349</f>
        <v>10774.7</v>
      </c>
      <c r="K347" s="28">
        <f>K348+K349</f>
        <v>11908.3</v>
      </c>
      <c r="L347" s="28">
        <f>L348+L349</f>
        <v>12377.1</v>
      </c>
    </row>
    <row r="348" spans="5:12" ht="15.75" x14ac:dyDescent="0.25">
      <c r="E348" s="14"/>
      <c r="F348" s="54"/>
      <c r="G348" s="2" t="s">
        <v>7</v>
      </c>
      <c r="H348" s="35"/>
      <c r="I348" s="15"/>
      <c r="J348" s="28">
        <f>J350</f>
        <v>5970.7</v>
      </c>
      <c r="K348" s="28">
        <f>K350</f>
        <v>7104.3</v>
      </c>
      <c r="L348" s="28">
        <f>L350</f>
        <v>7573.1</v>
      </c>
    </row>
    <row r="349" spans="5:12" ht="15.75" x14ac:dyDescent="0.25">
      <c r="E349" s="14"/>
      <c r="F349" s="54"/>
      <c r="G349" s="2" t="s">
        <v>8</v>
      </c>
      <c r="H349" s="35">
        <f>SUM(H351:H372)</f>
        <v>41020</v>
      </c>
      <c r="I349" s="15"/>
      <c r="J349" s="28">
        <f>SUM(J351:J372)</f>
        <v>4804</v>
      </c>
      <c r="K349" s="28">
        <f>SUM(K351:K372)</f>
        <v>4804</v>
      </c>
      <c r="L349" s="28">
        <f>SUM(L351:L372)</f>
        <v>4804</v>
      </c>
    </row>
    <row r="350" spans="5:12" ht="15.75" x14ac:dyDescent="0.25">
      <c r="E350" s="14"/>
      <c r="F350" s="56">
        <v>1290</v>
      </c>
      <c r="G350" s="4" t="s">
        <v>32</v>
      </c>
      <c r="H350" s="33"/>
      <c r="I350" s="15"/>
      <c r="J350" s="24">
        <v>5970.7</v>
      </c>
      <c r="K350" s="24">
        <v>7104.3</v>
      </c>
      <c r="L350" s="24">
        <v>7573.1</v>
      </c>
    </row>
    <row r="351" spans="5:12" ht="15.75" x14ac:dyDescent="0.25">
      <c r="E351" s="14"/>
      <c r="F351" s="56">
        <v>1291</v>
      </c>
      <c r="G351" s="4" t="s">
        <v>286</v>
      </c>
      <c r="H351" s="33">
        <v>1358</v>
      </c>
      <c r="I351" s="15">
        <f t="shared" si="7"/>
        <v>4.0780278681253473E-2</v>
      </c>
      <c r="J351" s="24">
        <v>159</v>
      </c>
      <c r="K351" s="24">
        <v>159</v>
      </c>
      <c r="L351" s="24">
        <v>159</v>
      </c>
    </row>
    <row r="352" spans="5:12" ht="15.75" x14ac:dyDescent="0.25">
      <c r="E352" s="14"/>
      <c r="F352" s="56">
        <v>1292</v>
      </c>
      <c r="G352" s="4" t="s">
        <v>287</v>
      </c>
      <c r="H352" s="33">
        <v>3113</v>
      </c>
      <c r="I352" s="15">
        <f t="shared" si="7"/>
        <v>9.3482332499810056E-2</v>
      </c>
      <c r="J352" s="24">
        <v>364.6</v>
      </c>
      <c r="K352" s="24">
        <v>364.6</v>
      </c>
      <c r="L352" s="24">
        <v>364.6</v>
      </c>
    </row>
    <row r="353" spans="5:12" ht="15.75" x14ac:dyDescent="0.25">
      <c r="E353" s="14"/>
      <c r="F353" s="56">
        <v>1293</v>
      </c>
      <c r="G353" s="4" t="s">
        <v>65</v>
      </c>
      <c r="H353" s="33">
        <v>723</v>
      </c>
      <c r="I353" s="15">
        <f t="shared" si="7"/>
        <v>2.1711444393627585E-2</v>
      </c>
      <c r="J353" s="24">
        <v>84.7</v>
      </c>
      <c r="K353" s="24">
        <v>84.7</v>
      </c>
      <c r="L353" s="24">
        <v>84.7</v>
      </c>
    </row>
    <row r="354" spans="5:12" ht="15.75" x14ac:dyDescent="0.25">
      <c r="E354" s="14"/>
      <c r="F354" s="56">
        <v>1294</v>
      </c>
      <c r="G354" s="4" t="s">
        <v>288</v>
      </c>
      <c r="H354" s="33">
        <v>1700</v>
      </c>
      <c r="I354" s="15">
        <f t="shared" si="7"/>
        <v>5.1050422502305529E-2</v>
      </c>
      <c r="J354" s="24">
        <v>199.1</v>
      </c>
      <c r="K354" s="24">
        <v>199.1</v>
      </c>
      <c r="L354" s="24">
        <v>199.1</v>
      </c>
    </row>
    <row r="355" spans="5:12" ht="15.75" x14ac:dyDescent="0.25">
      <c r="E355" s="14"/>
      <c r="F355" s="56">
        <v>1295</v>
      </c>
      <c r="G355" s="4" t="s">
        <v>289</v>
      </c>
      <c r="H355" s="33">
        <v>1046</v>
      </c>
      <c r="I355" s="15">
        <f t="shared" si="7"/>
        <v>3.1411024669065639E-2</v>
      </c>
      <c r="J355" s="24">
        <v>122.5</v>
      </c>
      <c r="K355" s="24">
        <v>122.5</v>
      </c>
      <c r="L355" s="24">
        <v>122.5</v>
      </c>
    </row>
    <row r="356" spans="5:12" ht="15.75" x14ac:dyDescent="0.25">
      <c r="E356" s="14"/>
      <c r="F356" s="56">
        <v>1296</v>
      </c>
      <c r="G356" s="4" t="s">
        <v>290</v>
      </c>
      <c r="H356" s="33">
        <v>1381</v>
      </c>
      <c r="I356" s="15">
        <f t="shared" si="7"/>
        <v>4.1470960868049377E-2</v>
      </c>
      <c r="J356" s="24">
        <v>161.69999999999999</v>
      </c>
      <c r="K356" s="24">
        <v>161.69999999999999</v>
      </c>
      <c r="L356" s="24">
        <v>161.69999999999999</v>
      </c>
    </row>
    <row r="357" spans="5:12" ht="15.75" x14ac:dyDescent="0.25">
      <c r="E357" s="14"/>
      <c r="F357" s="56">
        <v>1297</v>
      </c>
      <c r="G357" s="4" t="s">
        <v>291</v>
      </c>
      <c r="H357" s="33">
        <v>1106</v>
      </c>
      <c r="I357" s="15">
        <f t="shared" si="7"/>
        <v>3.3212804286794066E-2</v>
      </c>
      <c r="J357" s="24">
        <v>129.5</v>
      </c>
      <c r="K357" s="24">
        <v>129.5</v>
      </c>
      <c r="L357" s="24">
        <v>129.5</v>
      </c>
    </row>
    <row r="358" spans="5:12" ht="15.75" x14ac:dyDescent="0.25">
      <c r="E358" s="14"/>
      <c r="F358" s="56">
        <v>1298</v>
      </c>
      <c r="G358" s="4" t="s">
        <v>285</v>
      </c>
      <c r="H358" s="33">
        <v>1548</v>
      </c>
      <c r="I358" s="15">
        <f t="shared" si="7"/>
        <v>4.6485914137393503E-2</v>
      </c>
      <c r="J358" s="24">
        <v>181.3</v>
      </c>
      <c r="K358" s="24">
        <v>181.3</v>
      </c>
      <c r="L358" s="24">
        <v>181.3</v>
      </c>
    </row>
    <row r="359" spans="5:12" ht="15.75" x14ac:dyDescent="0.25">
      <c r="E359" s="14"/>
      <c r="F359" s="56">
        <v>1299</v>
      </c>
      <c r="G359" s="4" t="s">
        <v>292</v>
      </c>
      <c r="H359" s="33">
        <v>532</v>
      </c>
      <c r="I359" s="15">
        <f t="shared" si="7"/>
        <v>1.5975779277192081E-2</v>
      </c>
      <c r="J359" s="24">
        <v>62.3</v>
      </c>
      <c r="K359" s="24">
        <v>62.3</v>
      </c>
      <c r="L359" s="24">
        <v>62.3</v>
      </c>
    </row>
    <row r="360" spans="5:12" ht="15.75" x14ac:dyDescent="0.25">
      <c r="E360" s="14"/>
      <c r="F360" s="56">
        <v>1300</v>
      </c>
      <c r="G360" s="4" t="s">
        <v>293</v>
      </c>
      <c r="H360" s="33">
        <v>1723</v>
      </c>
      <c r="I360" s="15">
        <f t="shared" si="7"/>
        <v>5.1741104689101425E-2</v>
      </c>
      <c r="J360" s="24">
        <v>201.8</v>
      </c>
      <c r="K360" s="24">
        <v>201.8</v>
      </c>
      <c r="L360" s="24">
        <v>201.8</v>
      </c>
    </row>
    <row r="361" spans="5:12" ht="15.75" x14ac:dyDescent="0.25">
      <c r="E361" s="14"/>
      <c r="F361" s="56">
        <v>1301</v>
      </c>
      <c r="G361" s="4" t="s">
        <v>165</v>
      </c>
      <c r="H361" s="33">
        <v>819</v>
      </c>
      <c r="I361" s="15">
        <f t="shared" si="7"/>
        <v>2.4594291781993075E-2</v>
      </c>
      <c r="J361" s="24">
        <v>95.9</v>
      </c>
      <c r="K361" s="24">
        <v>95.9</v>
      </c>
      <c r="L361" s="24">
        <v>95.9</v>
      </c>
    </row>
    <row r="362" spans="5:12" ht="15.75" x14ac:dyDescent="0.25">
      <c r="E362" s="14"/>
      <c r="F362" s="56">
        <v>1302</v>
      </c>
      <c r="G362" s="4" t="s">
        <v>294</v>
      </c>
      <c r="H362" s="33">
        <v>1656</v>
      </c>
      <c r="I362" s="15">
        <f t="shared" si="7"/>
        <v>4.972911744930468E-2</v>
      </c>
      <c r="J362" s="24">
        <v>193.9</v>
      </c>
      <c r="K362" s="24">
        <v>193.9</v>
      </c>
      <c r="L362" s="24">
        <v>193.9</v>
      </c>
    </row>
    <row r="363" spans="5:12" ht="15.75" x14ac:dyDescent="0.25">
      <c r="E363" s="14"/>
      <c r="F363" s="56">
        <v>1303</v>
      </c>
      <c r="G363" s="4" t="s">
        <v>295</v>
      </c>
      <c r="H363" s="33">
        <v>9211</v>
      </c>
      <c r="I363" s="15">
        <f t="shared" si="7"/>
        <v>0.27660320098160951</v>
      </c>
      <c r="J363" s="24">
        <v>1078.8</v>
      </c>
      <c r="K363" s="24">
        <v>1078.8</v>
      </c>
      <c r="L363" s="24">
        <v>1078.8</v>
      </c>
    </row>
    <row r="364" spans="5:12" ht="15.75" x14ac:dyDescent="0.25">
      <c r="E364" s="14"/>
      <c r="F364" s="56">
        <v>1304</v>
      </c>
      <c r="G364" s="4" t="s">
        <v>296</v>
      </c>
      <c r="H364" s="33">
        <v>596</v>
      </c>
      <c r="I364" s="15">
        <f t="shared" si="7"/>
        <v>1.7897677536102406E-2</v>
      </c>
      <c r="J364" s="24">
        <v>69.8</v>
      </c>
      <c r="K364" s="24">
        <v>69.8</v>
      </c>
      <c r="L364" s="24">
        <v>69.8</v>
      </c>
    </row>
    <row r="365" spans="5:12" ht="15.75" x14ac:dyDescent="0.25">
      <c r="E365" s="14"/>
      <c r="F365" s="56">
        <v>1305</v>
      </c>
      <c r="G365" s="4" t="s">
        <v>297</v>
      </c>
      <c r="H365" s="33">
        <v>1363</v>
      </c>
      <c r="I365" s="15">
        <f t="shared" si="7"/>
        <v>4.093042698273084E-2</v>
      </c>
      <c r="J365" s="24">
        <v>159.6</v>
      </c>
      <c r="K365" s="24">
        <v>159.6</v>
      </c>
      <c r="L365" s="24">
        <v>159.6</v>
      </c>
    </row>
    <row r="366" spans="5:12" ht="15.75" x14ac:dyDescent="0.25">
      <c r="E366" s="14"/>
      <c r="F366" s="56">
        <v>1306</v>
      </c>
      <c r="G366" s="4" t="s">
        <v>298</v>
      </c>
      <c r="H366" s="33">
        <v>1064</v>
      </c>
      <c r="I366" s="15">
        <f t="shared" si="7"/>
        <v>3.1951558554384162E-2</v>
      </c>
      <c r="J366" s="24">
        <v>124.6</v>
      </c>
      <c r="K366" s="24">
        <v>124.6</v>
      </c>
      <c r="L366" s="24">
        <v>124.6</v>
      </c>
    </row>
    <row r="367" spans="5:12" ht="15.75" x14ac:dyDescent="0.25">
      <c r="E367" s="14"/>
      <c r="F367" s="56">
        <v>1307</v>
      </c>
      <c r="G367" s="4" t="s">
        <v>299</v>
      </c>
      <c r="H367" s="33">
        <v>943</v>
      </c>
      <c r="I367" s="15">
        <f t="shared" si="7"/>
        <v>2.8317969658631828E-2</v>
      </c>
      <c r="J367" s="24">
        <v>110.4</v>
      </c>
      <c r="K367" s="24">
        <v>110.4</v>
      </c>
      <c r="L367" s="24">
        <v>110.4</v>
      </c>
    </row>
    <row r="368" spans="5:12" ht="15.75" x14ac:dyDescent="0.25">
      <c r="E368" s="14"/>
      <c r="F368" s="56">
        <v>1308</v>
      </c>
      <c r="G368" s="4" t="s">
        <v>300</v>
      </c>
      <c r="H368" s="33">
        <v>1674</v>
      </c>
      <c r="I368" s="15">
        <f t="shared" si="7"/>
        <v>5.026965133462321E-2</v>
      </c>
      <c r="J368" s="24">
        <v>196.1</v>
      </c>
      <c r="K368" s="24">
        <v>196.1</v>
      </c>
      <c r="L368" s="24">
        <v>196.1</v>
      </c>
    </row>
    <row r="369" spans="5:12" ht="15.75" x14ac:dyDescent="0.25">
      <c r="E369" s="14"/>
      <c r="F369" s="56">
        <v>1309</v>
      </c>
      <c r="G369" s="4" t="s">
        <v>301</v>
      </c>
      <c r="H369" s="33">
        <v>1768</v>
      </c>
      <c r="I369" s="15">
        <f t="shared" si="7"/>
        <v>5.3092439402397752E-2</v>
      </c>
      <c r="J369" s="24">
        <v>207.1</v>
      </c>
      <c r="K369" s="24">
        <v>207.1</v>
      </c>
      <c r="L369" s="24">
        <v>207.1</v>
      </c>
    </row>
    <row r="370" spans="5:12" ht="15.75" x14ac:dyDescent="0.25">
      <c r="E370" s="14"/>
      <c r="F370" s="56">
        <v>1310</v>
      </c>
      <c r="G370" s="4" t="s">
        <v>302</v>
      </c>
      <c r="H370" s="33">
        <v>3139</v>
      </c>
      <c r="I370" s="15">
        <f t="shared" si="7"/>
        <v>9.4263103667492382E-2</v>
      </c>
      <c r="J370" s="24">
        <v>367.6</v>
      </c>
      <c r="K370" s="24">
        <v>367.6</v>
      </c>
      <c r="L370" s="24">
        <v>367.6</v>
      </c>
    </row>
    <row r="371" spans="5:12" ht="15.75" x14ac:dyDescent="0.25">
      <c r="E371" s="14"/>
      <c r="F371" s="56">
        <v>1311</v>
      </c>
      <c r="G371" s="4" t="s">
        <v>303</v>
      </c>
      <c r="H371" s="33">
        <v>636</v>
      </c>
      <c r="I371" s="15">
        <f t="shared" si="7"/>
        <v>1.9098863947921364E-2</v>
      </c>
      <c r="J371" s="24">
        <v>74.5</v>
      </c>
      <c r="K371" s="24">
        <v>74.5</v>
      </c>
      <c r="L371" s="24">
        <v>74.5</v>
      </c>
    </row>
    <row r="372" spans="5:12" ht="15.75" x14ac:dyDescent="0.25">
      <c r="E372" s="14"/>
      <c r="F372" s="56">
        <v>1312</v>
      </c>
      <c r="G372" s="4" t="s">
        <v>304</v>
      </c>
      <c r="H372" s="33">
        <v>3921</v>
      </c>
      <c r="I372" s="15">
        <f t="shared" si="7"/>
        <v>0.11774629801855294</v>
      </c>
      <c r="J372" s="24">
        <v>459.2</v>
      </c>
      <c r="K372" s="24">
        <v>459.2</v>
      </c>
      <c r="L372" s="24">
        <v>459.2</v>
      </c>
    </row>
    <row r="373" spans="5:12" ht="15.75" x14ac:dyDescent="0.25">
      <c r="E373" s="14"/>
      <c r="F373" s="56"/>
      <c r="G373" s="5"/>
      <c r="H373" s="18"/>
      <c r="I373" s="15"/>
      <c r="J373" s="24"/>
      <c r="K373" s="25"/>
      <c r="L373" s="25"/>
    </row>
    <row r="374" spans="5:12" ht="15.75" x14ac:dyDescent="0.25">
      <c r="E374" s="14"/>
      <c r="F374" s="53" t="s">
        <v>305</v>
      </c>
      <c r="G374" s="1" t="s">
        <v>5</v>
      </c>
      <c r="H374" s="34">
        <f>H376</f>
        <v>80921</v>
      </c>
      <c r="I374" s="15"/>
      <c r="J374" s="28">
        <f>J375+J376</f>
        <v>19434.2</v>
      </c>
      <c r="K374" s="28">
        <f>K375+K376</f>
        <v>21324.7</v>
      </c>
      <c r="L374" s="28">
        <f>L375+L376</f>
        <v>22106.5</v>
      </c>
    </row>
    <row r="375" spans="5:12" ht="15.75" x14ac:dyDescent="0.25">
      <c r="E375" s="14"/>
      <c r="F375" s="54"/>
      <c r="G375" s="2" t="s">
        <v>7</v>
      </c>
      <c r="H375" s="35"/>
      <c r="I375" s="15"/>
      <c r="J375" s="28">
        <f>J377</f>
        <v>9957.2000000000007</v>
      </c>
      <c r="K375" s="28">
        <f>K377</f>
        <v>11847.7</v>
      </c>
      <c r="L375" s="28">
        <f>L377</f>
        <v>12629.5</v>
      </c>
    </row>
    <row r="376" spans="5:12" ht="15.75" x14ac:dyDescent="0.25">
      <c r="E376" s="14"/>
      <c r="F376" s="54"/>
      <c r="G376" s="2" t="s">
        <v>8</v>
      </c>
      <c r="H376" s="35">
        <f>SUM(H378:H405)</f>
        <v>80921</v>
      </c>
      <c r="I376" s="15"/>
      <c r="J376" s="28">
        <f>SUM(J378:J406)</f>
        <v>9477</v>
      </c>
      <c r="K376" s="28">
        <f>SUM(K378:K406)</f>
        <v>9477</v>
      </c>
      <c r="L376" s="28">
        <f>SUM(L378:L406)</f>
        <v>9477</v>
      </c>
    </row>
    <row r="377" spans="5:12" ht="15.75" x14ac:dyDescent="0.25">
      <c r="E377" s="14"/>
      <c r="F377" s="56">
        <v>1313</v>
      </c>
      <c r="G377" s="4" t="s">
        <v>32</v>
      </c>
      <c r="H377" s="33"/>
      <c r="I377" s="15"/>
      <c r="J377" s="24">
        <v>9957.2000000000007</v>
      </c>
      <c r="K377" s="24">
        <v>11847.7</v>
      </c>
      <c r="L377" s="24">
        <v>12629.5</v>
      </c>
    </row>
    <row r="378" spans="5:12" ht="15.75" x14ac:dyDescent="0.25">
      <c r="E378" s="14"/>
      <c r="F378" s="56">
        <v>1314</v>
      </c>
      <c r="G378" s="4" t="s">
        <v>306</v>
      </c>
      <c r="H378" s="33">
        <v>491</v>
      </c>
      <c r="I378" s="15">
        <f t="shared" si="7"/>
        <v>1.4744563205077655E-2</v>
      </c>
      <c r="J378" s="24">
        <v>57.5</v>
      </c>
      <c r="K378" s="24">
        <v>57.5</v>
      </c>
      <c r="L378" s="24">
        <v>57.5</v>
      </c>
    </row>
    <row r="379" spans="5:12" ht="15.75" x14ac:dyDescent="0.25">
      <c r="E379" s="14"/>
      <c r="F379" s="56">
        <v>1315</v>
      </c>
      <c r="G379" s="4" t="s">
        <v>307</v>
      </c>
      <c r="H379" s="33">
        <v>1519</v>
      </c>
      <c r="I379" s="15">
        <f t="shared" ref="I379:I442" si="8">H379/H$9*100</f>
        <v>4.5615053988824761E-2</v>
      </c>
      <c r="J379" s="24">
        <v>177.9</v>
      </c>
      <c r="K379" s="24">
        <v>177.9</v>
      </c>
      <c r="L379" s="24">
        <v>177.9</v>
      </c>
    </row>
    <row r="380" spans="5:12" ht="15.75" x14ac:dyDescent="0.25">
      <c r="E380" s="14"/>
      <c r="F380" s="56">
        <v>1316</v>
      </c>
      <c r="G380" s="4" t="s">
        <v>36</v>
      </c>
      <c r="H380" s="33">
        <v>4871</v>
      </c>
      <c r="I380" s="15">
        <f t="shared" si="8"/>
        <v>0.14627447529925308</v>
      </c>
      <c r="J380" s="24">
        <v>570.5</v>
      </c>
      <c r="K380" s="24">
        <v>570.5</v>
      </c>
      <c r="L380" s="24">
        <v>570.5</v>
      </c>
    </row>
    <row r="381" spans="5:12" ht="15.75" x14ac:dyDescent="0.25">
      <c r="E381" s="14"/>
      <c r="F381" s="56">
        <v>1317</v>
      </c>
      <c r="G381" s="4" t="s">
        <v>308</v>
      </c>
      <c r="H381" s="33">
        <v>3102</v>
      </c>
      <c r="I381" s="15">
        <f t="shared" si="8"/>
        <v>9.3152006236559851E-2</v>
      </c>
      <c r="J381" s="24">
        <v>363.3</v>
      </c>
      <c r="K381" s="24">
        <v>363.3</v>
      </c>
      <c r="L381" s="24">
        <v>363.3</v>
      </c>
    </row>
    <row r="382" spans="5:12" ht="15.75" x14ac:dyDescent="0.25">
      <c r="E382" s="14"/>
      <c r="F382" s="56">
        <v>1318</v>
      </c>
      <c r="G382" s="4" t="s">
        <v>309</v>
      </c>
      <c r="H382" s="33">
        <v>1202</v>
      </c>
      <c r="I382" s="15">
        <f t="shared" si="8"/>
        <v>3.609565167515956E-2</v>
      </c>
      <c r="J382" s="24">
        <v>140.80000000000001</v>
      </c>
      <c r="K382" s="24">
        <v>140.80000000000001</v>
      </c>
      <c r="L382" s="24">
        <v>140.80000000000001</v>
      </c>
    </row>
    <row r="383" spans="5:12" ht="15.75" x14ac:dyDescent="0.25">
      <c r="E383" s="14"/>
      <c r="F383" s="56">
        <v>1319</v>
      </c>
      <c r="G383" s="4" t="s">
        <v>305</v>
      </c>
      <c r="H383" s="33">
        <v>2695</v>
      </c>
      <c r="I383" s="15">
        <f t="shared" si="8"/>
        <v>8.0929934496301995E-2</v>
      </c>
      <c r="J383" s="24">
        <v>315.60000000000002</v>
      </c>
      <c r="K383" s="24">
        <v>315.60000000000002</v>
      </c>
      <c r="L383" s="24">
        <v>315.60000000000002</v>
      </c>
    </row>
    <row r="384" spans="5:12" ht="15.75" x14ac:dyDescent="0.25">
      <c r="E384" s="14"/>
      <c r="F384" s="56">
        <v>1320</v>
      </c>
      <c r="G384" s="4" t="s">
        <v>310</v>
      </c>
      <c r="H384" s="33">
        <v>1194</v>
      </c>
      <c r="I384" s="15">
        <f t="shared" si="8"/>
        <v>3.5855414392795763E-2</v>
      </c>
      <c r="J384" s="24">
        <v>139.80000000000001</v>
      </c>
      <c r="K384" s="24">
        <v>139.80000000000001</v>
      </c>
      <c r="L384" s="24">
        <v>139.80000000000001</v>
      </c>
    </row>
    <row r="385" spans="5:12" ht="15.75" x14ac:dyDescent="0.25">
      <c r="E385" s="14"/>
      <c r="F385" s="56">
        <v>1321</v>
      </c>
      <c r="G385" s="4" t="s">
        <v>311</v>
      </c>
      <c r="H385" s="33">
        <v>2071</v>
      </c>
      <c r="I385" s="15">
        <f t="shared" si="8"/>
        <v>6.2191426471926319E-2</v>
      </c>
      <c r="J385" s="24">
        <v>242.5</v>
      </c>
      <c r="K385" s="24">
        <v>242.5</v>
      </c>
      <c r="L385" s="24">
        <v>242.5</v>
      </c>
    </row>
    <row r="386" spans="5:12" ht="15.75" x14ac:dyDescent="0.25">
      <c r="E386" s="14"/>
      <c r="F386" s="56">
        <v>1322</v>
      </c>
      <c r="G386" s="4" t="s">
        <v>312</v>
      </c>
      <c r="H386" s="33">
        <v>1592</v>
      </c>
      <c r="I386" s="15">
        <f t="shared" si="8"/>
        <v>4.7807219190394351E-2</v>
      </c>
      <c r="J386" s="24">
        <v>186.4</v>
      </c>
      <c r="K386" s="24">
        <v>186.4</v>
      </c>
      <c r="L386" s="24">
        <v>186.4</v>
      </c>
    </row>
    <row r="387" spans="5:12" ht="15.75" x14ac:dyDescent="0.25">
      <c r="E387" s="14"/>
      <c r="F387" s="56">
        <v>1323</v>
      </c>
      <c r="G387" s="4" t="s">
        <v>313</v>
      </c>
      <c r="H387" s="33">
        <v>1634</v>
      </c>
      <c r="I387" s="15">
        <f t="shared" si="8"/>
        <v>4.9068464922804256E-2</v>
      </c>
      <c r="J387" s="24">
        <v>191.4</v>
      </c>
      <c r="K387" s="24">
        <v>191.4</v>
      </c>
      <c r="L387" s="24">
        <v>191.4</v>
      </c>
    </row>
    <row r="388" spans="5:12" ht="15.75" x14ac:dyDescent="0.25">
      <c r="E388" s="14"/>
      <c r="F388" s="56">
        <v>1324</v>
      </c>
      <c r="G388" s="4" t="s">
        <v>314</v>
      </c>
      <c r="H388" s="33">
        <v>2207</v>
      </c>
      <c r="I388" s="15">
        <f t="shared" si="8"/>
        <v>6.6275460272110759E-2</v>
      </c>
      <c r="J388" s="24">
        <v>258.5</v>
      </c>
      <c r="K388" s="24">
        <v>258.5</v>
      </c>
      <c r="L388" s="24">
        <v>258.5</v>
      </c>
    </row>
    <row r="389" spans="5:12" ht="15.75" x14ac:dyDescent="0.25">
      <c r="E389" s="14"/>
      <c r="F389" s="56">
        <v>1325</v>
      </c>
      <c r="G389" s="4" t="s">
        <v>315</v>
      </c>
      <c r="H389" s="33">
        <v>1509</v>
      </c>
      <c r="I389" s="15">
        <f t="shared" si="8"/>
        <v>4.5314757385870028E-2</v>
      </c>
      <c r="J389" s="24">
        <v>176.7</v>
      </c>
      <c r="K389" s="24">
        <v>176.7</v>
      </c>
      <c r="L389" s="24">
        <v>176.7</v>
      </c>
    </row>
    <row r="390" spans="5:12" ht="15.75" x14ac:dyDescent="0.25">
      <c r="E390" s="14"/>
      <c r="F390" s="56">
        <v>1326</v>
      </c>
      <c r="G390" s="4" t="s">
        <v>316</v>
      </c>
      <c r="H390" s="33">
        <v>3045</v>
      </c>
      <c r="I390" s="15">
        <f t="shared" si="8"/>
        <v>9.1440315599717839E-2</v>
      </c>
      <c r="J390" s="24">
        <v>356.6</v>
      </c>
      <c r="K390" s="24">
        <v>356.6</v>
      </c>
      <c r="L390" s="24">
        <v>356.6</v>
      </c>
    </row>
    <row r="391" spans="5:12" ht="15.75" x14ac:dyDescent="0.25">
      <c r="E391" s="14"/>
      <c r="F391" s="56">
        <v>1327</v>
      </c>
      <c r="G391" s="4" t="s">
        <v>317</v>
      </c>
      <c r="H391" s="33">
        <v>1368</v>
      </c>
      <c r="I391" s="15">
        <f t="shared" si="8"/>
        <v>4.1080575284208214E-2</v>
      </c>
      <c r="J391" s="24">
        <v>160.19999999999999</v>
      </c>
      <c r="K391" s="24">
        <v>160.19999999999999</v>
      </c>
      <c r="L391" s="24">
        <v>160.19999999999999</v>
      </c>
    </row>
    <row r="392" spans="5:12" ht="15.75" x14ac:dyDescent="0.25">
      <c r="E392" s="14"/>
      <c r="F392" s="56">
        <v>1328</v>
      </c>
      <c r="G392" s="4" t="s">
        <v>318</v>
      </c>
      <c r="H392" s="33">
        <v>3104</v>
      </c>
      <c r="I392" s="15">
        <f t="shared" si="8"/>
        <v>9.3212065557150794E-2</v>
      </c>
      <c r="J392" s="24">
        <v>363.5</v>
      </c>
      <c r="K392" s="24">
        <v>363.5</v>
      </c>
      <c r="L392" s="24">
        <v>363.5</v>
      </c>
    </row>
    <row r="393" spans="5:12" ht="15.75" x14ac:dyDescent="0.25">
      <c r="E393" s="14"/>
      <c r="F393" s="56">
        <v>1329</v>
      </c>
      <c r="G393" s="4" t="s">
        <v>319</v>
      </c>
      <c r="H393" s="33">
        <v>2796</v>
      </c>
      <c r="I393" s="15">
        <f t="shared" si="8"/>
        <v>8.3962930186144855E-2</v>
      </c>
      <c r="J393" s="24">
        <v>327.5</v>
      </c>
      <c r="K393" s="24">
        <v>327.5</v>
      </c>
      <c r="L393" s="24">
        <v>327.5</v>
      </c>
    </row>
    <row r="394" spans="5:12" ht="15.75" x14ac:dyDescent="0.25">
      <c r="E394" s="14"/>
      <c r="F394" s="56">
        <v>1330</v>
      </c>
      <c r="G394" s="4" t="s">
        <v>320</v>
      </c>
      <c r="H394" s="33">
        <v>17158</v>
      </c>
      <c r="I394" s="15">
        <f t="shared" si="8"/>
        <v>0.51524891134974016</v>
      </c>
      <c r="J394" s="24">
        <v>2009.5</v>
      </c>
      <c r="K394" s="24">
        <v>2009.5</v>
      </c>
      <c r="L394" s="24">
        <v>2009.5</v>
      </c>
    </row>
    <row r="395" spans="5:12" ht="15.75" x14ac:dyDescent="0.25">
      <c r="E395" s="14"/>
      <c r="F395" s="56">
        <v>1331</v>
      </c>
      <c r="G395" s="4" t="s">
        <v>321</v>
      </c>
      <c r="H395" s="33">
        <v>728</v>
      </c>
      <c r="I395" s="15">
        <f t="shared" si="8"/>
        <v>2.1861592695104955E-2</v>
      </c>
      <c r="J395" s="24">
        <v>85.3</v>
      </c>
      <c r="K395" s="24">
        <v>85.3</v>
      </c>
      <c r="L395" s="24">
        <v>85.3</v>
      </c>
    </row>
    <row r="396" spans="5:12" ht="15.75" x14ac:dyDescent="0.25">
      <c r="E396" s="14"/>
      <c r="F396" s="56">
        <v>1332</v>
      </c>
      <c r="G396" s="4" t="s">
        <v>322</v>
      </c>
      <c r="H396" s="33">
        <v>7503</v>
      </c>
      <c r="I396" s="15">
        <f t="shared" si="8"/>
        <v>0.22531254119694022</v>
      </c>
      <c r="J396" s="24">
        <v>878.7</v>
      </c>
      <c r="K396" s="24">
        <v>878.7</v>
      </c>
      <c r="L396" s="24">
        <v>878.7</v>
      </c>
    </row>
    <row r="397" spans="5:12" ht="15.75" x14ac:dyDescent="0.25">
      <c r="E397" s="14"/>
      <c r="F397" s="56">
        <v>1333</v>
      </c>
      <c r="G397" s="4" t="s">
        <v>323</v>
      </c>
      <c r="H397" s="33">
        <v>867</v>
      </c>
      <c r="I397" s="15">
        <f t="shared" si="8"/>
        <v>2.6035715476175815E-2</v>
      </c>
      <c r="J397" s="24">
        <v>101.5</v>
      </c>
      <c r="K397" s="24">
        <v>101.5</v>
      </c>
      <c r="L397" s="24">
        <v>101.5</v>
      </c>
    </row>
    <row r="398" spans="5:12" ht="15.75" x14ac:dyDescent="0.25">
      <c r="E398" s="14"/>
      <c r="F398" s="56">
        <v>1334</v>
      </c>
      <c r="G398" s="4" t="s">
        <v>324</v>
      </c>
      <c r="H398" s="33">
        <v>1013</v>
      </c>
      <c r="I398" s="15">
        <f t="shared" si="8"/>
        <v>3.0420045879314999E-2</v>
      </c>
      <c r="J398" s="24">
        <v>118.6</v>
      </c>
      <c r="K398" s="24">
        <v>118.6</v>
      </c>
      <c r="L398" s="24">
        <v>118.6</v>
      </c>
    </row>
    <row r="399" spans="5:12" ht="15.75" x14ac:dyDescent="0.25">
      <c r="E399" s="14"/>
      <c r="F399" s="56">
        <v>1335</v>
      </c>
      <c r="G399" s="4" t="s">
        <v>325</v>
      </c>
      <c r="H399" s="33">
        <v>1780</v>
      </c>
      <c r="I399" s="15">
        <f t="shared" si="8"/>
        <v>5.3452795325943429E-2</v>
      </c>
      <c r="J399" s="24">
        <v>208.5</v>
      </c>
      <c r="K399" s="24">
        <v>208.5</v>
      </c>
      <c r="L399" s="24">
        <v>208.5</v>
      </c>
    </row>
    <row r="400" spans="5:12" ht="15.75" x14ac:dyDescent="0.25">
      <c r="E400" s="14"/>
      <c r="F400" s="56">
        <v>1336</v>
      </c>
      <c r="G400" s="4" t="s">
        <v>326</v>
      </c>
      <c r="H400" s="33">
        <v>1504</v>
      </c>
      <c r="I400" s="15">
        <f t="shared" si="8"/>
        <v>4.5164609084392654E-2</v>
      </c>
      <c r="J400" s="24">
        <v>176.1</v>
      </c>
      <c r="K400" s="24">
        <v>176.1</v>
      </c>
      <c r="L400" s="24">
        <v>176.1</v>
      </c>
    </row>
    <row r="401" spans="5:12" ht="15.75" x14ac:dyDescent="0.25">
      <c r="E401" s="14"/>
      <c r="F401" s="56">
        <v>1337</v>
      </c>
      <c r="G401" s="4" t="s">
        <v>327</v>
      </c>
      <c r="H401" s="33">
        <v>801</v>
      </c>
      <c r="I401" s="15">
        <f t="shared" si="8"/>
        <v>2.4053757896674546E-2</v>
      </c>
      <c r="J401" s="24">
        <v>93.8</v>
      </c>
      <c r="K401" s="24">
        <v>93.8</v>
      </c>
      <c r="L401" s="24">
        <v>93.8</v>
      </c>
    </row>
    <row r="402" spans="5:12" ht="15.75" x14ac:dyDescent="0.25">
      <c r="E402" s="14"/>
      <c r="F402" s="56">
        <v>1338</v>
      </c>
      <c r="G402" s="4" t="s">
        <v>328</v>
      </c>
      <c r="H402" s="33">
        <v>4367</v>
      </c>
      <c r="I402" s="15">
        <f t="shared" si="8"/>
        <v>0.13113952651033425</v>
      </c>
      <c r="J402" s="24">
        <v>511.4</v>
      </c>
      <c r="K402" s="24">
        <v>511.4</v>
      </c>
      <c r="L402" s="24">
        <v>511.4</v>
      </c>
    </row>
    <row r="403" spans="5:12" ht="15.75" x14ac:dyDescent="0.25">
      <c r="E403" s="14"/>
      <c r="F403" s="56">
        <v>1339</v>
      </c>
      <c r="G403" s="4" t="s">
        <v>329</v>
      </c>
      <c r="H403" s="33">
        <v>4214</v>
      </c>
      <c r="I403" s="15">
        <f t="shared" si="8"/>
        <v>0.12654498848512677</v>
      </c>
      <c r="J403" s="24">
        <v>493.5</v>
      </c>
      <c r="K403" s="24">
        <v>493.5</v>
      </c>
      <c r="L403" s="24">
        <v>493.5</v>
      </c>
    </row>
    <row r="404" spans="5:12" ht="15.75" x14ac:dyDescent="0.25">
      <c r="E404" s="14"/>
      <c r="F404" s="56">
        <v>1340</v>
      </c>
      <c r="G404" s="4" t="s">
        <v>330</v>
      </c>
      <c r="H404" s="33">
        <v>4205</v>
      </c>
      <c r="I404" s="15">
        <f t="shared" si="8"/>
        <v>0.12627472154246749</v>
      </c>
      <c r="J404" s="24">
        <v>492.5</v>
      </c>
      <c r="K404" s="24">
        <v>492.5</v>
      </c>
      <c r="L404" s="24">
        <v>492.5</v>
      </c>
    </row>
    <row r="405" spans="5:12" ht="15.75" x14ac:dyDescent="0.25">
      <c r="E405" s="14"/>
      <c r="F405" s="56">
        <v>1341</v>
      </c>
      <c r="G405" s="4" t="s">
        <v>331</v>
      </c>
      <c r="H405" s="33">
        <v>2381</v>
      </c>
      <c r="I405" s="15">
        <f t="shared" si="8"/>
        <v>7.1500621163523209E-2</v>
      </c>
      <c r="J405" s="24">
        <v>278.89999999999998</v>
      </c>
      <c r="K405" s="24">
        <v>278.89999999999998</v>
      </c>
      <c r="L405" s="24">
        <v>278.89999999999998</v>
      </c>
    </row>
    <row r="406" spans="5:12" ht="15.75" x14ac:dyDescent="0.25">
      <c r="E406" s="14"/>
      <c r="F406" s="56"/>
      <c r="G406" s="5"/>
      <c r="H406" s="18"/>
      <c r="I406" s="15"/>
      <c r="J406" s="24"/>
      <c r="K406" s="24"/>
      <c r="L406" s="24"/>
    </row>
    <row r="407" spans="5:12" ht="15.75" x14ac:dyDescent="0.25">
      <c r="E407" s="14"/>
      <c r="F407" s="53" t="s">
        <v>332</v>
      </c>
      <c r="G407" s="1" t="s">
        <v>5</v>
      </c>
      <c r="H407" s="34">
        <f>H409</f>
        <v>35232</v>
      </c>
      <c r="I407" s="15"/>
      <c r="J407" s="28">
        <f>J408+J409</f>
        <v>9554.5</v>
      </c>
      <c r="K407" s="28">
        <f>K408+K409</f>
        <v>10585.099999999999</v>
      </c>
      <c r="L407" s="28">
        <f>L408+L409</f>
        <v>11011.3</v>
      </c>
    </row>
    <row r="408" spans="5:12" ht="15.75" x14ac:dyDescent="0.25">
      <c r="E408" s="14"/>
      <c r="F408" s="54"/>
      <c r="G408" s="2" t="s">
        <v>7</v>
      </c>
      <c r="H408" s="35"/>
      <c r="I408" s="15"/>
      <c r="J408" s="28">
        <f>J410</f>
        <v>5428.3</v>
      </c>
      <c r="K408" s="28">
        <f>K410</f>
        <v>6458.9</v>
      </c>
      <c r="L408" s="28">
        <f>L410</f>
        <v>6885.1</v>
      </c>
    </row>
    <row r="409" spans="5:12" ht="15.75" x14ac:dyDescent="0.25">
      <c r="E409" s="14"/>
      <c r="F409" s="54"/>
      <c r="G409" s="2" t="s">
        <v>8</v>
      </c>
      <c r="H409" s="35">
        <f>SUM(H411:H421)</f>
        <v>35232</v>
      </c>
      <c r="I409" s="15"/>
      <c r="J409" s="28">
        <f>SUM(J411:J421)</f>
        <v>4126.2</v>
      </c>
      <c r="K409" s="28">
        <f>SUM(K411:K421)</f>
        <v>4126.2</v>
      </c>
      <c r="L409" s="28">
        <f>SUM(L411:L421)</f>
        <v>4126.2</v>
      </c>
    </row>
    <row r="410" spans="5:12" ht="15.75" x14ac:dyDescent="0.25">
      <c r="E410" s="14"/>
      <c r="F410" s="56">
        <v>1342</v>
      </c>
      <c r="G410" s="4" t="s">
        <v>32</v>
      </c>
      <c r="H410" s="33"/>
      <c r="I410" s="15"/>
      <c r="J410" s="24">
        <v>5428.3</v>
      </c>
      <c r="K410" s="24">
        <v>6458.9</v>
      </c>
      <c r="L410" s="24">
        <v>6885.1</v>
      </c>
    </row>
    <row r="411" spans="5:12" ht="15.75" x14ac:dyDescent="0.25">
      <c r="E411" s="14"/>
      <c r="F411" s="56">
        <v>1343</v>
      </c>
      <c r="G411" s="4" t="s">
        <v>333</v>
      </c>
      <c r="H411" s="33">
        <v>4050</v>
      </c>
      <c r="I411" s="15">
        <f t="shared" si="8"/>
        <v>0.12162012419666905</v>
      </c>
      <c r="J411" s="24">
        <v>474.3</v>
      </c>
      <c r="K411" s="24">
        <v>474.3</v>
      </c>
      <c r="L411" s="24">
        <v>474.3</v>
      </c>
    </row>
    <row r="412" spans="5:12" ht="15.75" x14ac:dyDescent="0.25">
      <c r="E412" s="14"/>
      <c r="F412" s="56">
        <v>1344</v>
      </c>
      <c r="G412" s="4" t="s">
        <v>265</v>
      </c>
      <c r="H412" s="33">
        <v>3801</v>
      </c>
      <c r="I412" s="15">
        <f t="shared" si="8"/>
        <v>0.11414273878309607</v>
      </c>
      <c r="J412" s="24">
        <v>445.2</v>
      </c>
      <c r="K412" s="24">
        <v>445.2</v>
      </c>
      <c r="L412" s="24">
        <v>445.2</v>
      </c>
    </row>
    <row r="413" spans="5:12" ht="15.75" x14ac:dyDescent="0.25">
      <c r="E413" s="14"/>
      <c r="F413" s="56">
        <v>1345</v>
      </c>
      <c r="G413" s="4" t="s">
        <v>334</v>
      </c>
      <c r="H413" s="33">
        <v>5927</v>
      </c>
      <c r="I413" s="15">
        <f t="shared" si="8"/>
        <v>0.17798579657127345</v>
      </c>
      <c r="J413" s="24">
        <v>694.1</v>
      </c>
      <c r="K413" s="24">
        <v>694.1</v>
      </c>
      <c r="L413" s="24">
        <v>694.1</v>
      </c>
    </row>
    <row r="414" spans="5:12" ht="15.75" x14ac:dyDescent="0.25">
      <c r="E414" s="14"/>
      <c r="F414" s="56">
        <v>1346</v>
      </c>
      <c r="G414" s="4" t="s">
        <v>335</v>
      </c>
      <c r="H414" s="33">
        <v>3302</v>
      </c>
      <c r="I414" s="15">
        <f t="shared" si="8"/>
        <v>9.9157938295654627E-2</v>
      </c>
      <c r="J414" s="24">
        <v>386.7</v>
      </c>
      <c r="K414" s="24">
        <v>386.7</v>
      </c>
      <c r="L414" s="24">
        <v>386.7</v>
      </c>
    </row>
    <row r="415" spans="5:12" ht="15.75" x14ac:dyDescent="0.25">
      <c r="E415" s="14"/>
      <c r="F415" s="56">
        <v>1347</v>
      </c>
      <c r="G415" s="4" t="s">
        <v>336</v>
      </c>
      <c r="H415" s="33">
        <v>2393</v>
      </c>
      <c r="I415" s="15">
        <f t="shared" si="8"/>
        <v>7.18609770870689E-2</v>
      </c>
      <c r="J415" s="24">
        <v>280.3</v>
      </c>
      <c r="K415" s="24">
        <v>280.3</v>
      </c>
      <c r="L415" s="24">
        <v>280.3</v>
      </c>
    </row>
    <row r="416" spans="5:12" ht="15.75" x14ac:dyDescent="0.25">
      <c r="E416" s="14"/>
      <c r="F416" s="56">
        <v>1348</v>
      </c>
      <c r="G416" s="4" t="s">
        <v>337</v>
      </c>
      <c r="H416" s="33">
        <v>716</v>
      </c>
      <c r="I416" s="15">
        <f t="shared" si="8"/>
        <v>2.1501236771559271E-2</v>
      </c>
      <c r="J416" s="24">
        <v>83.9</v>
      </c>
      <c r="K416" s="24">
        <v>83.9</v>
      </c>
      <c r="L416" s="24">
        <v>83.9</v>
      </c>
    </row>
    <row r="417" spans="5:12" ht="15.75" x14ac:dyDescent="0.25">
      <c r="E417" s="14"/>
      <c r="F417" s="56">
        <v>1349</v>
      </c>
      <c r="G417" s="4" t="s">
        <v>338</v>
      </c>
      <c r="H417" s="33">
        <v>2652</v>
      </c>
      <c r="I417" s="15">
        <f t="shared" si="8"/>
        <v>7.9638659103596618E-2</v>
      </c>
      <c r="J417" s="24">
        <v>310.60000000000002</v>
      </c>
      <c r="K417" s="24">
        <v>310.60000000000002</v>
      </c>
      <c r="L417" s="24">
        <v>310.60000000000002</v>
      </c>
    </row>
    <row r="418" spans="5:12" ht="15.75" x14ac:dyDescent="0.25">
      <c r="E418" s="14"/>
      <c r="F418" s="56">
        <v>1350</v>
      </c>
      <c r="G418" s="4" t="s">
        <v>339</v>
      </c>
      <c r="H418" s="33">
        <v>2772</v>
      </c>
      <c r="I418" s="15">
        <f t="shared" si="8"/>
        <v>8.3242218339053486E-2</v>
      </c>
      <c r="J418" s="24">
        <v>324.60000000000002</v>
      </c>
      <c r="K418" s="24">
        <v>324.60000000000002</v>
      </c>
      <c r="L418" s="24">
        <v>324.60000000000002</v>
      </c>
    </row>
    <row r="419" spans="5:12" ht="15.75" x14ac:dyDescent="0.25">
      <c r="E419" s="14"/>
      <c r="F419" s="56">
        <v>1351</v>
      </c>
      <c r="G419" s="4" t="s">
        <v>340</v>
      </c>
      <c r="H419" s="33">
        <v>2618</v>
      </c>
      <c r="I419" s="15">
        <f t="shared" si="8"/>
        <v>7.8617650653550517E-2</v>
      </c>
      <c r="J419" s="24">
        <v>306.60000000000002</v>
      </c>
      <c r="K419" s="24">
        <v>306.60000000000002</v>
      </c>
      <c r="L419" s="24">
        <v>306.60000000000002</v>
      </c>
    </row>
    <row r="420" spans="5:12" ht="15.75" x14ac:dyDescent="0.25">
      <c r="E420" s="14"/>
      <c r="F420" s="56">
        <v>1352</v>
      </c>
      <c r="G420" s="4" t="s">
        <v>341</v>
      </c>
      <c r="H420" s="33">
        <v>3501</v>
      </c>
      <c r="I420" s="15">
        <f t="shared" si="8"/>
        <v>0.1051338406944539</v>
      </c>
      <c r="J420" s="24">
        <v>410</v>
      </c>
      <c r="K420" s="24">
        <v>410</v>
      </c>
      <c r="L420" s="24">
        <v>410</v>
      </c>
    </row>
    <row r="421" spans="5:12" ht="15.75" x14ac:dyDescent="0.25">
      <c r="E421" s="14"/>
      <c r="F421" s="56">
        <v>1353</v>
      </c>
      <c r="G421" s="4" t="s">
        <v>342</v>
      </c>
      <c r="H421" s="33">
        <v>3500</v>
      </c>
      <c r="I421" s="15">
        <f t="shared" si="8"/>
        <v>0.10510381103415845</v>
      </c>
      <c r="J421" s="24">
        <v>409.9</v>
      </c>
      <c r="K421" s="24">
        <v>409.9</v>
      </c>
      <c r="L421" s="24">
        <v>409.9</v>
      </c>
    </row>
    <row r="422" spans="5:12" ht="15.75" x14ac:dyDescent="0.25">
      <c r="E422" s="14"/>
      <c r="F422" s="56"/>
      <c r="G422" s="5"/>
      <c r="H422" s="18"/>
      <c r="I422" s="15"/>
      <c r="J422" s="24"/>
      <c r="K422" s="24"/>
      <c r="L422" s="24"/>
    </row>
    <row r="423" spans="5:12" ht="15.75" x14ac:dyDescent="0.25">
      <c r="E423" s="14"/>
      <c r="F423" s="53" t="s">
        <v>343</v>
      </c>
      <c r="G423" s="1" t="s">
        <v>5</v>
      </c>
      <c r="H423" s="34">
        <f>H425</f>
        <v>78721</v>
      </c>
      <c r="I423" s="15"/>
      <c r="J423" s="28">
        <f>J424+J425</f>
        <v>21847.800000000003</v>
      </c>
      <c r="K423" s="28">
        <f>K424+K425</f>
        <v>24245.5</v>
      </c>
      <c r="L423" s="28">
        <f>L424+L425</f>
        <v>25237</v>
      </c>
    </row>
    <row r="424" spans="5:12" ht="15.75" x14ac:dyDescent="0.25">
      <c r="E424" s="14"/>
      <c r="F424" s="54"/>
      <c r="G424" s="2" t="s">
        <v>7</v>
      </c>
      <c r="H424" s="35"/>
      <c r="I424" s="15"/>
      <c r="J424" s="28">
        <f>J426</f>
        <v>12628.5</v>
      </c>
      <c r="K424" s="28">
        <f>K426</f>
        <v>15026.2</v>
      </c>
      <c r="L424" s="28">
        <f>L426</f>
        <v>16017.7</v>
      </c>
    </row>
    <row r="425" spans="5:12" ht="15.75" x14ac:dyDescent="0.25">
      <c r="E425" s="14"/>
      <c r="F425" s="54"/>
      <c r="G425" s="2" t="s">
        <v>8</v>
      </c>
      <c r="H425" s="35">
        <f>SUM(H427:H458)</f>
        <v>78721</v>
      </c>
      <c r="I425" s="15"/>
      <c r="J425" s="28">
        <f>SUM(J427:J458)</f>
        <v>9219.3000000000011</v>
      </c>
      <c r="K425" s="28">
        <f>SUM(K427:K458)</f>
        <v>9219.3000000000011</v>
      </c>
      <c r="L425" s="28">
        <f>SUM(L427:L458)</f>
        <v>9219.3000000000011</v>
      </c>
    </row>
    <row r="426" spans="5:12" ht="15.75" x14ac:dyDescent="0.25">
      <c r="E426" s="14"/>
      <c r="F426" s="56">
        <v>1354</v>
      </c>
      <c r="G426" s="4" t="s">
        <v>32</v>
      </c>
      <c r="H426" s="33"/>
      <c r="I426" s="15"/>
      <c r="J426" s="24">
        <v>12628.5</v>
      </c>
      <c r="K426" s="24">
        <v>15026.2</v>
      </c>
      <c r="L426" s="24">
        <v>16017.7</v>
      </c>
    </row>
    <row r="427" spans="5:12" ht="15.75" x14ac:dyDescent="0.25">
      <c r="E427" s="14"/>
      <c r="F427" s="56">
        <v>1355</v>
      </c>
      <c r="G427" s="4" t="s">
        <v>344</v>
      </c>
      <c r="H427" s="33">
        <v>633</v>
      </c>
      <c r="I427" s="15">
        <f t="shared" si="8"/>
        <v>1.9008774967034941E-2</v>
      </c>
      <c r="J427" s="24">
        <v>74.099999999999994</v>
      </c>
      <c r="K427" s="24">
        <v>74.099999999999994</v>
      </c>
      <c r="L427" s="24">
        <v>74.099999999999994</v>
      </c>
    </row>
    <row r="428" spans="5:12" ht="15.75" x14ac:dyDescent="0.25">
      <c r="E428" s="14"/>
      <c r="F428" s="56">
        <v>1356</v>
      </c>
      <c r="G428" s="4" t="s">
        <v>345</v>
      </c>
      <c r="H428" s="33">
        <v>1093</v>
      </c>
      <c r="I428" s="15">
        <f t="shared" si="8"/>
        <v>3.282241870295291E-2</v>
      </c>
      <c r="J428" s="24">
        <v>128</v>
      </c>
      <c r="K428" s="24">
        <v>128</v>
      </c>
      <c r="L428" s="24">
        <v>128</v>
      </c>
    </row>
    <row r="429" spans="5:12" ht="15.75" x14ac:dyDescent="0.25">
      <c r="E429" s="14"/>
      <c r="F429" s="56">
        <v>1357</v>
      </c>
      <c r="G429" s="4" t="s">
        <v>346</v>
      </c>
      <c r="H429" s="33">
        <v>654</v>
      </c>
      <c r="I429" s="15">
        <f t="shared" si="8"/>
        <v>1.963939783323989E-2</v>
      </c>
      <c r="J429" s="24">
        <v>76.599999999999994</v>
      </c>
      <c r="K429" s="24">
        <v>76.599999999999994</v>
      </c>
      <c r="L429" s="24">
        <v>76.599999999999994</v>
      </c>
    </row>
    <row r="430" spans="5:12" ht="15.75" x14ac:dyDescent="0.25">
      <c r="E430" s="14"/>
      <c r="F430" s="56">
        <v>1358</v>
      </c>
      <c r="G430" s="4" t="s">
        <v>347</v>
      </c>
      <c r="H430" s="33">
        <v>1556</v>
      </c>
      <c r="I430" s="15">
        <f t="shared" si="8"/>
        <v>4.6726151419757292E-2</v>
      </c>
      <c r="J430" s="24">
        <v>182.2</v>
      </c>
      <c r="K430" s="24">
        <v>182.2</v>
      </c>
      <c r="L430" s="24">
        <v>182.2</v>
      </c>
    </row>
    <row r="431" spans="5:12" ht="15.75" x14ac:dyDescent="0.25">
      <c r="E431" s="14"/>
      <c r="F431" s="56">
        <v>1359</v>
      </c>
      <c r="G431" s="4" t="s">
        <v>348</v>
      </c>
      <c r="H431" s="33">
        <v>4912</v>
      </c>
      <c r="I431" s="15">
        <f t="shared" si="8"/>
        <v>0.14750569137136751</v>
      </c>
      <c r="J431" s="24">
        <v>575.29999999999995</v>
      </c>
      <c r="K431" s="24">
        <v>575.29999999999995</v>
      </c>
      <c r="L431" s="24">
        <v>575.29999999999995</v>
      </c>
    </row>
    <row r="432" spans="5:12" ht="15.75" x14ac:dyDescent="0.25">
      <c r="E432" s="14"/>
      <c r="F432" s="56">
        <v>1360</v>
      </c>
      <c r="G432" s="4" t="s">
        <v>349</v>
      </c>
      <c r="H432" s="33">
        <v>1508</v>
      </c>
      <c r="I432" s="15">
        <f t="shared" si="8"/>
        <v>4.5284727725574556E-2</v>
      </c>
      <c r="J432" s="24">
        <v>176.6</v>
      </c>
      <c r="K432" s="24">
        <v>176.6</v>
      </c>
      <c r="L432" s="24">
        <v>176.6</v>
      </c>
    </row>
    <row r="433" spans="5:12" ht="15.75" x14ac:dyDescent="0.25">
      <c r="E433" s="14"/>
      <c r="F433" s="56">
        <v>1361</v>
      </c>
      <c r="G433" s="4" t="s">
        <v>350</v>
      </c>
      <c r="H433" s="33">
        <v>1647</v>
      </c>
      <c r="I433" s="15">
        <f t="shared" si="8"/>
        <v>4.9458850506645419E-2</v>
      </c>
      <c r="J433" s="24">
        <v>192.9</v>
      </c>
      <c r="K433" s="24">
        <v>192.9</v>
      </c>
      <c r="L433" s="24">
        <v>192.9</v>
      </c>
    </row>
    <row r="434" spans="5:12" ht="15.75" x14ac:dyDescent="0.25">
      <c r="E434" s="14"/>
      <c r="F434" s="56">
        <v>1362</v>
      </c>
      <c r="G434" s="4" t="s">
        <v>351</v>
      </c>
      <c r="H434" s="33">
        <v>1243</v>
      </c>
      <c r="I434" s="15">
        <f t="shared" si="8"/>
        <v>3.7326867747273978E-2</v>
      </c>
      <c r="J434" s="24">
        <v>145.6</v>
      </c>
      <c r="K434" s="24">
        <v>145.6</v>
      </c>
      <c r="L434" s="24">
        <v>145.6</v>
      </c>
    </row>
    <row r="435" spans="5:12" ht="15.75" x14ac:dyDescent="0.25">
      <c r="E435" s="14"/>
      <c r="F435" s="56">
        <v>1363</v>
      </c>
      <c r="G435" s="4" t="s">
        <v>352</v>
      </c>
      <c r="H435" s="33">
        <v>1078</v>
      </c>
      <c r="I435" s="15">
        <f t="shared" si="8"/>
        <v>3.2371973798520796E-2</v>
      </c>
      <c r="J435" s="24">
        <v>126.3</v>
      </c>
      <c r="K435" s="24">
        <v>126.3</v>
      </c>
      <c r="L435" s="24">
        <v>126.3</v>
      </c>
    </row>
    <row r="436" spans="5:12" ht="15.75" x14ac:dyDescent="0.25">
      <c r="E436" s="14"/>
      <c r="F436" s="56">
        <v>1364</v>
      </c>
      <c r="G436" s="4" t="s">
        <v>353</v>
      </c>
      <c r="H436" s="33">
        <v>549</v>
      </c>
      <c r="I436" s="15">
        <f t="shared" si="8"/>
        <v>1.6486283502215138E-2</v>
      </c>
      <c r="J436" s="24">
        <v>64.3</v>
      </c>
      <c r="K436" s="24">
        <v>64.3</v>
      </c>
      <c r="L436" s="24">
        <v>64.3</v>
      </c>
    </row>
    <row r="437" spans="5:12" ht="15.75" x14ac:dyDescent="0.25">
      <c r="E437" s="14"/>
      <c r="F437" s="56">
        <v>1365</v>
      </c>
      <c r="G437" s="4" t="s">
        <v>354</v>
      </c>
      <c r="H437" s="33">
        <v>1154</v>
      </c>
      <c r="I437" s="15">
        <f t="shared" si="8"/>
        <v>3.4654227980976809E-2</v>
      </c>
      <c r="J437" s="24">
        <v>135.19999999999999</v>
      </c>
      <c r="K437" s="24">
        <v>135.19999999999999</v>
      </c>
      <c r="L437" s="24">
        <v>135.19999999999999</v>
      </c>
    </row>
    <row r="438" spans="5:12" ht="15.75" x14ac:dyDescent="0.25">
      <c r="E438" s="14"/>
      <c r="F438" s="56">
        <v>1366</v>
      </c>
      <c r="G438" s="4" t="s">
        <v>355</v>
      </c>
      <c r="H438" s="33">
        <v>1923</v>
      </c>
      <c r="I438" s="15">
        <f t="shared" si="8"/>
        <v>5.7747036748196194E-2</v>
      </c>
      <c r="J438" s="24">
        <v>225.2</v>
      </c>
      <c r="K438" s="24">
        <v>225.2</v>
      </c>
      <c r="L438" s="24">
        <v>225.2</v>
      </c>
    </row>
    <row r="439" spans="5:12" ht="15.75" x14ac:dyDescent="0.25">
      <c r="E439" s="14"/>
      <c r="F439" s="56">
        <v>1375</v>
      </c>
      <c r="G439" s="4" t="s">
        <v>356</v>
      </c>
      <c r="H439" s="33">
        <f>7388+1447</f>
        <v>8835</v>
      </c>
      <c r="I439" s="15">
        <f t="shared" si="8"/>
        <v>0.26531204871051139</v>
      </c>
      <c r="J439" s="24">
        <v>1034.7</v>
      </c>
      <c r="K439" s="24">
        <v>1034.7</v>
      </c>
      <c r="L439" s="24">
        <v>1034.7</v>
      </c>
    </row>
    <row r="440" spans="5:12" ht="15.75" x14ac:dyDescent="0.25">
      <c r="E440" s="14"/>
      <c r="F440" s="56">
        <v>1376</v>
      </c>
      <c r="G440" s="4" t="s">
        <v>343</v>
      </c>
      <c r="H440" s="33">
        <f>18289+1625</f>
        <v>19914</v>
      </c>
      <c r="I440" s="15">
        <f t="shared" si="8"/>
        <v>0.59801065512406604</v>
      </c>
      <c r="J440" s="24">
        <v>2332.1999999999998</v>
      </c>
      <c r="K440" s="24">
        <v>2332.1999999999998</v>
      </c>
      <c r="L440" s="24">
        <v>2332.1999999999998</v>
      </c>
    </row>
    <row r="441" spans="5:12" ht="15.75" x14ac:dyDescent="0.25">
      <c r="E441" s="14"/>
      <c r="F441" s="56">
        <v>1367</v>
      </c>
      <c r="G441" s="4" t="s">
        <v>357</v>
      </c>
      <c r="H441" s="33">
        <v>2662</v>
      </c>
      <c r="I441" s="15">
        <f t="shared" si="8"/>
        <v>7.9938955706551351E-2</v>
      </c>
      <c r="J441" s="24">
        <v>311.8</v>
      </c>
      <c r="K441" s="24">
        <v>311.8</v>
      </c>
      <c r="L441" s="24">
        <v>311.8</v>
      </c>
    </row>
    <row r="442" spans="5:12" ht="15.75" x14ac:dyDescent="0.25">
      <c r="E442" s="14"/>
      <c r="F442" s="56">
        <v>1368</v>
      </c>
      <c r="G442" s="4" t="s">
        <v>358</v>
      </c>
      <c r="H442" s="33">
        <v>1285</v>
      </c>
      <c r="I442" s="15">
        <f t="shared" si="8"/>
        <v>3.8588113479683883E-2</v>
      </c>
      <c r="J442" s="24">
        <v>150.5</v>
      </c>
      <c r="K442" s="24">
        <v>150.5</v>
      </c>
      <c r="L442" s="24">
        <v>150.5</v>
      </c>
    </row>
    <row r="443" spans="5:12" ht="15.75" x14ac:dyDescent="0.25">
      <c r="E443" s="14"/>
      <c r="F443" s="56">
        <v>1369</v>
      </c>
      <c r="G443" s="4" t="s">
        <v>359</v>
      </c>
      <c r="H443" s="33">
        <v>984</v>
      </c>
      <c r="I443" s="15">
        <f t="shared" ref="I443:I506" si="9">H443/H$9*100</f>
        <v>2.9549185730746261E-2</v>
      </c>
      <c r="J443" s="24">
        <v>115.2</v>
      </c>
      <c r="K443" s="24">
        <v>115.2</v>
      </c>
      <c r="L443" s="24">
        <v>115.2</v>
      </c>
    </row>
    <row r="444" spans="5:12" ht="15.75" x14ac:dyDescent="0.25">
      <c r="E444" s="14"/>
      <c r="F444" s="56">
        <v>1370</v>
      </c>
      <c r="G444" s="4" t="s">
        <v>360</v>
      </c>
      <c r="H444" s="33">
        <v>3105</v>
      </c>
      <c r="I444" s="15">
        <f t="shared" si="9"/>
        <v>9.324209521744628E-2</v>
      </c>
      <c r="J444" s="24">
        <v>363.6</v>
      </c>
      <c r="K444" s="24">
        <v>363.6</v>
      </c>
      <c r="L444" s="24">
        <v>363.6</v>
      </c>
    </row>
    <row r="445" spans="5:12" ht="15.75" x14ac:dyDescent="0.25">
      <c r="E445" s="14"/>
      <c r="F445" s="56">
        <v>1371</v>
      </c>
      <c r="G445" s="4" t="s">
        <v>361</v>
      </c>
      <c r="H445" s="33">
        <v>1002</v>
      </c>
      <c r="I445" s="15">
        <f t="shared" si="9"/>
        <v>3.008971961606479E-2</v>
      </c>
      <c r="J445" s="24">
        <v>117.3</v>
      </c>
      <c r="K445" s="24">
        <v>117.3</v>
      </c>
      <c r="L445" s="24">
        <v>117.3</v>
      </c>
    </row>
    <row r="446" spans="5:12" ht="15.75" x14ac:dyDescent="0.25">
      <c r="E446" s="14"/>
      <c r="F446" s="56">
        <v>1372</v>
      </c>
      <c r="G446" s="4" t="s">
        <v>362</v>
      </c>
      <c r="H446" s="33">
        <v>1506</v>
      </c>
      <c r="I446" s="15">
        <f t="shared" si="9"/>
        <v>4.5224668404983605E-2</v>
      </c>
      <c r="J446" s="24">
        <v>176.4</v>
      </c>
      <c r="K446" s="24">
        <v>176.4</v>
      </c>
      <c r="L446" s="24">
        <v>176.4</v>
      </c>
    </row>
    <row r="447" spans="5:12" ht="15.75" x14ac:dyDescent="0.25">
      <c r="E447" s="14"/>
      <c r="F447" s="56">
        <v>1373</v>
      </c>
      <c r="G447" s="4" t="s">
        <v>363</v>
      </c>
      <c r="H447" s="33">
        <v>1752</v>
      </c>
      <c r="I447" s="15">
        <f t="shared" si="9"/>
        <v>5.2611964837670167E-2</v>
      </c>
      <c r="J447" s="24">
        <v>205.2</v>
      </c>
      <c r="K447" s="24">
        <v>205.2</v>
      </c>
      <c r="L447" s="24">
        <v>205.2</v>
      </c>
    </row>
    <row r="448" spans="5:12" ht="15.75" x14ac:dyDescent="0.25">
      <c r="E448" s="14"/>
      <c r="F448" s="56">
        <v>1374</v>
      </c>
      <c r="G448" s="4" t="s">
        <v>364</v>
      </c>
      <c r="H448" s="33">
        <v>1294</v>
      </c>
      <c r="I448" s="15">
        <f t="shared" si="9"/>
        <v>3.8858380422343144E-2</v>
      </c>
      <c r="J448" s="24">
        <v>151.5</v>
      </c>
      <c r="K448" s="24">
        <v>151.5</v>
      </c>
      <c r="L448" s="24">
        <v>151.5</v>
      </c>
    </row>
    <row r="449" spans="5:12" ht="15.75" x14ac:dyDescent="0.25">
      <c r="E449" s="14"/>
      <c r="F449" s="56">
        <v>1377</v>
      </c>
      <c r="G449" s="4" t="s">
        <v>365</v>
      </c>
      <c r="H449" s="33">
        <v>2204</v>
      </c>
      <c r="I449" s="15">
        <f t="shared" si="9"/>
        <v>6.6185371291224343E-2</v>
      </c>
      <c r="J449" s="24">
        <v>258.10000000000002</v>
      </c>
      <c r="K449" s="24">
        <v>258.10000000000002</v>
      </c>
      <c r="L449" s="24">
        <v>258.10000000000002</v>
      </c>
    </row>
    <row r="450" spans="5:12" ht="15.75" x14ac:dyDescent="0.25">
      <c r="E450" s="14"/>
      <c r="F450" s="56">
        <v>1378</v>
      </c>
      <c r="G450" s="4" t="s">
        <v>366</v>
      </c>
      <c r="H450" s="33">
        <v>1244</v>
      </c>
      <c r="I450" s="15">
        <f t="shared" si="9"/>
        <v>3.7356897407569457E-2</v>
      </c>
      <c r="J450" s="24">
        <v>145.69999999999999</v>
      </c>
      <c r="K450" s="24">
        <v>145.69999999999999</v>
      </c>
      <c r="L450" s="24">
        <v>145.69999999999999</v>
      </c>
    </row>
    <row r="451" spans="5:12" ht="15.75" x14ac:dyDescent="0.25">
      <c r="E451" s="14"/>
      <c r="F451" s="56">
        <v>1379</v>
      </c>
      <c r="G451" s="4" t="s">
        <v>367</v>
      </c>
      <c r="H451" s="33">
        <v>2067</v>
      </c>
      <c r="I451" s="15">
        <f t="shared" si="9"/>
        <v>6.2071307830744424E-2</v>
      </c>
      <c r="J451" s="24">
        <v>242.1</v>
      </c>
      <c r="K451" s="24">
        <v>242.1</v>
      </c>
      <c r="L451" s="24">
        <v>242.1</v>
      </c>
    </row>
    <row r="452" spans="5:12" ht="15.75" x14ac:dyDescent="0.25">
      <c r="E452" s="14"/>
      <c r="F452" s="56">
        <v>1381</v>
      </c>
      <c r="G452" s="4" t="s">
        <v>368</v>
      </c>
      <c r="H452" s="33">
        <v>1252</v>
      </c>
      <c r="I452" s="15">
        <f t="shared" si="9"/>
        <v>3.7597134689933247E-2</v>
      </c>
      <c r="J452" s="24">
        <v>146.6</v>
      </c>
      <c r="K452" s="24">
        <v>146.6</v>
      </c>
      <c r="L452" s="24">
        <v>146.6</v>
      </c>
    </row>
    <row r="453" spans="5:12" ht="15.75" x14ac:dyDescent="0.25">
      <c r="E453" s="14"/>
      <c r="F453" s="56">
        <v>1380</v>
      </c>
      <c r="G453" s="4" t="s">
        <v>369</v>
      </c>
      <c r="H453" s="33">
        <v>1892</v>
      </c>
      <c r="I453" s="15">
        <f t="shared" si="9"/>
        <v>5.6816117279036502E-2</v>
      </c>
      <c r="J453" s="24">
        <v>221.6</v>
      </c>
      <c r="K453" s="24">
        <v>221.6</v>
      </c>
      <c r="L453" s="24">
        <v>221.6</v>
      </c>
    </row>
    <row r="454" spans="5:12" ht="15.75" x14ac:dyDescent="0.25">
      <c r="E454" s="14"/>
      <c r="F454" s="56">
        <v>1382</v>
      </c>
      <c r="G454" s="4" t="s">
        <v>370</v>
      </c>
      <c r="H454" s="33">
        <v>1333</v>
      </c>
      <c r="I454" s="15">
        <f t="shared" si="9"/>
        <v>4.0029537173866626E-2</v>
      </c>
      <c r="J454" s="24">
        <v>156.1</v>
      </c>
      <c r="K454" s="24">
        <v>156.1</v>
      </c>
      <c r="L454" s="24">
        <v>156.1</v>
      </c>
    </row>
    <row r="455" spans="5:12" ht="15.75" x14ac:dyDescent="0.25">
      <c r="E455" s="14"/>
      <c r="F455" s="56">
        <v>1383</v>
      </c>
      <c r="G455" s="4" t="s">
        <v>304</v>
      </c>
      <c r="H455" s="33">
        <v>2002</v>
      </c>
      <c r="I455" s="15">
        <f t="shared" si="9"/>
        <v>6.0119379911538623E-2</v>
      </c>
      <c r="J455" s="24">
        <v>234.5</v>
      </c>
      <c r="K455" s="24">
        <v>234.5</v>
      </c>
      <c r="L455" s="24">
        <v>234.5</v>
      </c>
    </row>
    <row r="456" spans="5:12" ht="15.75" x14ac:dyDescent="0.25">
      <c r="E456" s="14"/>
      <c r="F456" s="56">
        <v>1384</v>
      </c>
      <c r="G456" s="4" t="s">
        <v>371</v>
      </c>
      <c r="H456" s="33">
        <v>2918</v>
      </c>
      <c r="I456" s="15">
        <f t="shared" si="9"/>
        <v>8.7626548742192653E-2</v>
      </c>
      <c r="J456" s="24">
        <v>341.7</v>
      </c>
      <c r="K456" s="24">
        <v>341.7</v>
      </c>
      <c r="L456" s="24">
        <v>341.7</v>
      </c>
    </row>
    <row r="457" spans="5:12" ht="15.75" x14ac:dyDescent="0.25">
      <c r="E457" s="14"/>
      <c r="F457" s="56">
        <v>1385</v>
      </c>
      <c r="G457" s="4" t="s">
        <v>372</v>
      </c>
      <c r="H457" s="33">
        <v>1352</v>
      </c>
      <c r="I457" s="15">
        <f t="shared" si="9"/>
        <v>4.0600100719480628E-2</v>
      </c>
      <c r="J457" s="24">
        <v>158.30000000000001</v>
      </c>
      <c r="K457" s="24">
        <v>158.30000000000001</v>
      </c>
      <c r="L457" s="24">
        <v>158.30000000000001</v>
      </c>
    </row>
    <row r="458" spans="5:12" ht="15.75" x14ac:dyDescent="0.25">
      <c r="E458" s="14"/>
      <c r="F458" s="56">
        <v>1386</v>
      </c>
      <c r="G458" s="4" t="s">
        <v>373</v>
      </c>
      <c r="H458" s="33">
        <v>2168</v>
      </c>
      <c r="I458" s="15">
        <f t="shared" si="9"/>
        <v>6.5104303520587284E-2</v>
      </c>
      <c r="J458" s="24">
        <v>253.9</v>
      </c>
      <c r="K458" s="24">
        <v>253.9</v>
      </c>
      <c r="L458" s="24">
        <v>253.9</v>
      </c>
    </row>
    <row r="459" spans="5:12" ht="15.75" x14ac:dyDescent="0.25">
      <c r="E459" s="14"/>
      <c r="F459" s="56"/>
      <c r="G459" s="5"/>
      <c r="H459" s="18"/>
      <c r="I459" s="15"/>
      <c r="J459" s="24"/>
      <c r="K459" s="24"/>
      <c r="L459" s="24"/>
    </row>
    <row r="460" spans="5:12" ht="15.75" x14ac:dyDescent="0.25">
      <c r="E460" s="14"/>
      <c r="F460" s="53" t="s">
        <v>374</v>
      </c>
      <c r="G460" s="1" t="s">
        <v>5</v>
      </c>
      <c r="H460" s="34">
        <f>H462</f>
        <v>85073</v>
      </c>
      <c r="I460" s="15"/>
      <c r="J460" s="28">
        <f>J461+J462</f>
        <v>21731.4</v>
      </c>
      <c r="K460" s="28">
        <f>K461+K462</f>
        <v>23965.8</v>
      </c>
      <c r="L460" s="28">
        <f>L461+L462</f>
        <v>24889.699999999997</v>
      </c>
    </row>
    <row r="461" spans="5:12" ht="15.75" x14ac:dyDescent="0.25">
      <c r="E461" s="14"/>
      <c r="F461" s="54"/>
      <c r="G461" s="2" t="s">
        <v>7</v>
      </c>
      <c r="H461" s="35"/>
      <c r="I461" s="15"/>
      <c r="J461" s="28">
        <f>J463</f>
        <v>11768</v>
      </c>
      <c r="K461" s="28">
        <f>K463</f>
        <v>14002.4</v>
      </c>
      <c r="L461" s="28">
        <f>L463</f>
        <v>14926.3</v>
      </c>
    </row>
    <row r="462" spans="5:12" ht="15.75" x14ac:dyDescent="0.25">
      <c r="E462" s="14"/>
      <c r="F462" s="54"/>
      <c r="G462" s="2" t="s">
        <v>8</v>
      </c>
      <c r="H462" s="35">
        <f>SUM(H464:H496)</f>
        <v>85073</v>
      </c>
      <c r="I462" s="15"/>
      <c r="J462" s="28">
        <f>SUM(J464:J496)</f>
        <v>9963.4</v>
      </c>
      <c r="K462" s="28">
        <f>SUM(K464:K496)</f>
        <v>9963.4</v>
      </c>
      <c r="L462" s="28">
        <f>SUM(L464:L496)</f>
        <v>9963.4</v>
      </c>
    </row>
    <row r="463" spans="5:12" ht="15.75" x14ac:dyDescent="0.25">
      <c r="E463" s="14"/>
      <c r="F463" s="56">
        <v>1387</v>
      </c>
      <c r="G463" s="4" t="s">
        <v>32</v>
      </c>
      <c r="H463" s="33"/>
      <c r="I463" s="15"/>
      <c r="J463" s="24">
        <v>11768</v>
      </c>
      <c r="K463" s="24">
        <v>14002.4</v>
      </c>
      <c r="L463" s="24">
        <v>14926.3</v>
      </c>
    </row>
    <row r="464" spans="5:12" ht="15.75" x14ac:dyDescent="0.25">
      <c r="E464" s="14"/>
      <c r="F464" s="56">
        <v>1388</v>
      </c>
      <c r="G464" s="4" t="s">
        <v>375</v>
      </c>
      <c r="H464" s="33">
        <v>2536</v>
      </c>
      <c r="I464" s="15">
        <f t="shared" si="9"/>
        <v>7.6155218509321651E-2</v>
      </c>
      <c r="J464" s="24">
        <v>297</v>
      </c>
      <c r="K464" s="24">
        <v>297</v>
      </c>
      <c r="L464" s="24">
        <v>297</v>
      </c>
    </row>
    <row r="465" spans="5:12" ht="15.75" x14ac:dyDescent="0.25">
      <c r="E465" s="14"/>
      <c r="F465" s="56">
        <v>1389</v>
      </c>
      <c r="G465" s="4" t="s">
        <v>376</v>
      </c>
      <c r="H465" s="33">
        <v>1229</v>
      </c>
      <c r="I465" s="15">
        <f t="shared" si="9"/>
        <v>3.6906452503137344E-2</v>
      </c>
      <c r="J465" s="24">
        <v>143.9</v>
      </c>
      <c r="K465" s="24">
        <v>143.9</v>
      </c>
      <c r="L465" s="24">
        <v>143.9</v>
      </c>
    </row>
    <row r="466" spans="5:12" ht="15.75" x14ac:dyDescent="0.25">
      <c r="E466" s="14"/>
      <c r="F466" s="56">
        <v>1392</v>
      </c>
      <c r="G466" s="4" t="s">
        <v>377</v>
      </c>
      <c r="H466" s="33">
        <v>1256</v>
      </c>
      <c r="I466" s="15">
        <f t="shared" si="9"/>
        <v>3.7717253331115141E-2</v>
      </c>
      <c r="J466" s="24">
        <v>147.1</v>
      </c>
      <c r="K466" s="24">
        <v>147.1</v>
      </c>
      <c r="L466" s="24">
        <v>147.1</v>
      </c>
    </row>
    <row r="467" spans="5:12" ht="15.75" x14ac:dyDescent="0.25">
      <c r="E467" s="14"/>
      <c r="F467" s="56">
        <v>1390</v>
      </c>
      <c r="G467" s="4" t="s">
        <v>378</v>
      </c>
      <c r="H467" s="33">
        <v>2576</v>
      </c>
      <c r="I467" s="15">
        <f t="shared" si="9"/>
        <v>7.7356404921140612E-2</v>
      </c>
      <c r="J467" s="24">
        <v>301.7</v>
      </c>
      <c r="K467" s="24">
        <v>301.7</v>
      </c>
      <c r="L467" s="24">
        <v>301.7</v>
      </c>
    </row>
    <row r="468" spans="5:12" ht="15.75" x14ac:dyDescent="0.25">
      <c r="E468" s="14"/>
      <c r="F468" s="56">
        <v>1391</v>
      </c>
      <c r="G468" s="4" t="s">
        <v>379</v>
      </c>
      <c r="H468" s="33">
        <v>2735</v>
      </c>
      <c r="I468" s="15">
        <f t="shared" si="9"/>
        <v>8.2131120908120955E-2</v>
      </c>
      <c r="J468" s="24">
        <v>320.3</v>
      </c>
      <c r="K468" s="24">
        <v>320.3</v>
      </c>
      <c r="L468" s="24">
        <v>320.3</v>
      </c>
    </row>
    <row r="469" spans="5:12" ht="15.75" x14ac:dyDescent="0.25">
      <c r="E469" s="14"/>
      <c r="F469" s="56">
        <v>1393</v>
      </c>
      <c r="G469" s="4" t="s">
        <v>380</v>
      </c>
      <c r="H469" s="33">
        <v>1503</v>
      </c>
      <c r="I469" s="15">
        <f t="shared" si="9"/>
        <v>4.5134579424097182E-2</v>
      </c>
      <c r="J469" s="24">
        <v>176</v>
      </c>
      <c r="K469" s="24">
        <v>176</v>
      </c>
      <c r="L469" s="24">
        <v>176</v>
      </c>
    </row>
    <row r="470" spans="5:12" ht="15.75" x14ac:dyDescent="0.25">
      <c r="E470" s="14"/>
      <c r="F470" s="56">
        <v>1394</v>
      </c>
      <c r="G470" s="4" t="s">
        <v>381</v>
      </c>
      <c r="H470" s="33">
        <v>3012</v>
      </c>
      <c r="I470" s="15">
        <f t="shared" si="9"/>
        <v>9.044933680996721E-2</v>
      </c>
      <c r="J470" s="24">
        <v>352.8</v>
      </c>
      <c r="K470" s="24">
        <v>352.8</v>
      </c>
      <c r="L470" s="24">
        <v>352.8</v>
      </c>
    </row>
    <row r="471" spans="5:12" ht="15.75" x14ac:dyDescent="0.25">
      <c r="E471" s="14"/>
      <c r="F471" s="56">
        <v>1395</v>
      </c>
      <c r="G471" s="4" t="s">
        <v>382</v>
      </c>
      <c r="H471" s="33">
        <v>1711</v>
      </c>
      <c r="I471" s="15">
        <f t="shared" si="9"/>
        <v>5.1380748765555734E-2</v>
      </c>
      <c r="J471" s="24">
        <v>200.4</v>
      </c>
      <c r="K471" s="24">
        <v>200.4</v>
      </c>
      <c r="L471" s="24">
        <v>200.4</v>
      </c>
    </row>
    <row r="472" spans="5:12" ht="15.75" x14ac:dyDescent="0.25">
      <c r="E472" s="14"/>
      <c r="F472" s="56">
        <v>1410</v>
      </c>
      <c r="G472" s="4" t="s">
        <v>374</v>
      </c>
      <c r="H472" s="33">
        <f>15172+1241</f>
        <v>16413</v>
      </c>
      <c r="I472" s="15">
        <f t="shared" si="9"/>
        <v>0.49287681442961212</v>
      </c>
      <c r="J472" s="24">
        <v>1922.2</v>
      </c>
      <c r="K472" s="24">
        <v>1922.2</v>
      </c>
      <c r="L472" s="24">
        <v>1922.2</v>
      </c>
    </row>
    <row r="473" spans="5:12" ht="15.75" x14ac:dyDescent="0.25">
      <c r="E473" s="14"/>
      <c r="F473" s="56">
        <v>1396</v>
      </c>
      <c r="G473" s="4" t="s">
        <v>383</v>
      </c>
      <c r="H473" s="33">
        <v>2190</v>
      </c>
      <c r="I473" s="15">
        <f t="shared" si="9"/>
        <v>6.5764956047087708E-2</v>
      </c>
      <c r="J473" s="24">
        <v>256.5</v>
      </c>
      <c r="K473" s="24">
        <v>256.5</v>
      </c>
      <c r="L473" s="24">
        <v>256.5</v>
      </c>
    </row>
    <row r="474" spans="5:12" ht="15.75" x14ac:dyDescent="0.25">
      <c r="E474" s="14"/>
      <c r="F474" s="56">
        <v>1397</v>
      </c>
      <c r="G474" s="4" t="s">
        <v>384</v>
      </c>
      <c r="H474" s="33">
        <v>3276</v>
      </c>
      <c r="I474" s="15">
        <f t="shared" si="9"/>
        <v>9.8377167127972301E-2</v>
      </c>
      <c r="J474" s="24">
        <v>383.7</v>
      </c>
      <c r="K474" s="24">
        <v>383.7</v>
      </c>
      <c r="L474" s="24">
        <v>383.7</v>
      </c>
    </row>
    <row r="475" spans="5:12" ht="15.75" x14ac:dyDescent="0.25">
      <c r="E475" s="14"/>
      <c r="F475" s="56">
        <v>1398</v>
      </c>
      <c r="G475" s="4" t="s">
        <v>385</v>
      </c>
      <c r="H475" s="33">
        <v>2033</v>
      </c>
      <c r="I475" s="15">
        <f t="shared" si="9"/>
        <v>6.1050299380698315E-2</v>
      </c>
      <c r="J475" s="24">
        <v>238.1</v>
      </c>
      <c r="K475" s="24">
        <v>238.1</v>
      </c>
      <c r="L475" s="24">
        <v>238.1</v>
      </c>
    </row>
    <row r="476" spans="5:12" ht="15.75" x14ac:dyDescent="0.25">
      <c r="E476" s="14"/>
      <c r="F476" s="56">
        <v>1399</v>
      </c>
      <c r="G476" s="4" t="s">
        <v>386</v>
      </c>
      <c r="H476" s="33">
        <v>1030</v>
      </c>
      <c r="I476" s="15">
        <f t="shared" si="9"/>
        <v>3.0930550104338057E-2</v>
      </c>
      <c r="J476" s="24">
        <v>120.6</v>
      </c>
      <c r="K476" s="24">
        <v>120.6</v>
      </c>
      <c r="L476" s="24">
        <v>120.6</v>
      </c>
    </row>
    <row r="477" spans="5:12" ht="15.75" x14ac:dyDescent="0.25">
      <c r="E477" s="14"/>
      <c r="F477" s="56">
        <v>1400</v>
      </c>
      <c r="G477" s="4" t="s">
        <v>387</v>
      </c>
      <c r="H477" s="33">
        <v>1121</v>
      </c>
      <c r="I477" s="15">
        <f t="shared" si="9"/>
        <v>3.3663249191226173E-2</v>
      </c>
      <c r="J477" s="24">
        <v>131.30000000000001</v>
      </c>
      <c r="K477" s="24">
        <v>131.30000000000001</v>
      </c>
      <c r="L477" s="24">
        <v>131.30000000000001</v>
      </c>
    </row>
    <row r="478" spans="5:12" ht="15.75" x14ac:dyDescent="0.25">
      <c r="E478" s="14"/>
      <c r="F478" s="56">
        <v>1401</v>
      </c>
      <c r="G478" s="4" t="s">
        <v>388</v>
      </c>
      <c r="H478" s="33">
        <v>1456</v>
      </c>
      <c r="I478" s="15">
        <f t="shared" si="9"/>
        <v>4.3723185390209911E-2</v>
      </c>
      <c r="J478" s="24">
        <v>170.5</v>
      </c>
      <c r="K478" s="24">
        <v>170.5</v>
      </c>
      <c r="L478" s="24">
        <v>170.5</v>
      </c>
    </row>
    <row r="479" spans="5:12" ht="15.75" x14ac:dyDescent="0.25">
      <c r="E479" s="14"/>
      <c r="F479" s="56">
        <v>1402</v>
      </c>
      <c r="G479" s="4" t="s">
        <v>389</v>
      </c>
      <c r="H479" s="33">
        <v>2502</v>
      </c>
      <c r="I479" s="15">
        <f t="shared" si="9"/>
        <v>7.513421005927555E-2</v>
      </c>
      <c r="J479" s="24">
        <v>293</v>
      </c>
      <c r="K479" s="24">
        <v>293</v>
      </c>
      <c r="L479" s="24">
        <v>293</v>
      </c>
    </row>
    <row r="480" spans="5:12" ht="15.75" x14ac:dyDescent="0.25">
      <c r="E480" s="14"/>
      <c r="F480" s="56">
        <v>1403</v>
      </c>
      <c r="G480" s="4" t="s">
        <v>390</v>
      </c>
      <c r="H480" s="33">
        <v>1960</v>
      </c>
      <c r="I480" s="15">
        <f t="shared" si="9"/>
        <v>5.8858134179128725E-2</v>
      </c>
      <c r="J480" s="24">
        <v>229.5</v>
      </c>
      <c r="K480" s="24">
        <v>229.5</v>
      </c>
      <c r="L480" s="24">
        <v>229.5</v>
      </c>
    </row>
    <row r="481" spans="5:12" ht="15.75" x14ac:dyDescent="0.25">
      <c r="E481" s="14"/>
      <c r="F481" s="56">
        <v>1404</v>
      </c>
      <c r="G481" s="4" t="s">
        <v>391</v>
      </c>
      <c r="H481" s="33">
        <v>1233</v>
      </c>
      <c r="I481" s="15">
        <f t="shared" si="9"/>
        <v>3.7026571144319245E-2</v>
      </c>
      <c r="J481" s="24">
        <v>144.4</v>
      </c>
      <c r="K481" s="24">
        <v>144.4</v>
      </c>
      <c r="L481" s="24">
        <v>144.4</v>
      </c>
    </row>
    <row r="482" spans="5:12" ht="15.75" x14ac:dyDescent="0.25">
      <c r="E482" s="14"/>
      <c r="F482" s="56">
        <v>1405</v>
      </c>
      <c r="G482" s="4" t="s">
        <v>392</v>
      </c>
      <c r="H482" s="33">
        <v>2562</v>
      </c>
      <c r="I482" s="15">
        <f t="shared" si="9"/>
        <v>7.6935989677003977E-2</v>
      </c>
      <c r="J482" s="24">
        <v>300.10000000000002</v>
      </c>
      <c r="K482" s="24">
        <v>300.10000000000002</v>
      </c>
      <c r="L482" s="24">
        <v>300.10000000000002</v>
      </c>
    </row>
    <row r="483" spans="5:12" ht="15.75" x14ac:dyDescent="0.25">
      <c r="E483" s="14"/>
      <c r="F483" s="56">
        <v>1406</v>
      </c>
      <c r="G483" s="4" t="s">
        <v>393</v>
      </c>
      <c r="H483" s="33">
        <v>1477</v>
      </c>
      <c r="I483" s="15">
        <f t="shared" si="9"/>
        <v>4.4353808256414863E-2</v>
      </c>
      <c r="J483" s="24">
        <v>173</v>
      </c>
      <c r="K483" s="24">
        <v>173</v>
      </c>
      <c r="L483" s="24">
        <v>173</v>
      </c>
    </row>
    <row r="484" spans="5:12" ht="15.75" x14ac:dyDescent="0.25">
      <c r="E484" s="14"/>
      <c r="F484" s="56">
        <v>1407</v>
      </c>
      <c r="G484" s="4" t="s">
        <v>394</v>
      </c>
      <c r="H484" s="33">
        <v>1986</v>
      </c>
      <c r="I484" s="15">
        <f t="shared" si="9"/>
        <v>5.9638905346811051E-2</v>
      </c>
      <c r="J484" s="24">
        <v>232.6</v>
      </c>
      <c r="K484" s="24">
        <v>232.6</v>
      </c>
      <c r="L484" s="24">
        <v>232.6</v>
      </c>
    </row>
    <row r="485" spans="5:12" ht="15.75" x14ac:dyDescent="0.25">
      <c r="E485" s="14"/>
      <c r="F485" s="56">
        <v>1408</v>
      </c>
      <c r="G485" s="4" t="s">
        <v>395</v>
      </c>
      <c r="H485" s="33">
        <v>2529</v>
      </c>
      <c r="I485" s="15">
        <f t="shared" si="9"/>
        <v>7.5945010887253347E-2</v>
      </c>
      <c r="J485" s="24">
        <v>296.2</v>
      </c>
      <c r="K485" s="24">
        <v>296.2</v>
      </c>
      <c r="L485" s="24">
        <v>296.2</v>
      </c>
    </row>
    <row r="486" spans="5:12" ht="15.75" x14ac:dyDescent="0.25">
      <c r="E486" s="14"/>
      <c r="F486" s="56">
        <v>1409</v>
      </c>
      <c r="G486" s="4" t="s">
        <v>396</v>
      </c>
      <c r="H486" s="33">
        <v>2504</v>
      </c>
      <c r="I486" s="15">
        <f t="shared" si="9"/>
        <v>7.5194269379866494E-2</v>
      </c>
      <c r="J486" s="24">
        <v>293.3</v>
      </c>
      <c r="K486" s="24">
        <v>293.3</v>
      </c>
      <c r="L486" s="24">
        <v>293.3</v>
      </c>
    </row>
    <row r="487" spans="5:12" ht="15.75" x14ac:dyDescent="0.25">
      <c r="E487" s="14"/>
      <c r="F487" s="56">
        <v>1411</v>
      </c>
      <c r="G487" s="4" t="s">
        <v>397</v>
      </c>
      <c r="H487" s="33">
        <v>820</v>
      </c>
      <c r="I487" s="15">
        <f t="shared" si="9"/>
        <v>2.4624321442288547E-2</v>
      </c>
      <c r="J487" s="24">
        <v>96</v>
      </c>
      <c r="K487" s="24">
        <v>96</v>
      </c>
      <c r="L487" s="24">
        <v>96</v>
      </c>
    </row>
    <row r="488" spans="5:12" ht="15.75" x14ac:dyDescent="0.25">
      <c r="E488" s="14"/>
      <c r="F488" s="56">
        <v>1412</v>
      </c>
      <c r="G488" s="4" t="s">
        <v>398</v>
      </c>
      <c r="H488" s="33">
        <v>1304</v>
      </c>
      <c r="I488" s="15">
        <f t="shared" si="9"/>
        <v>3.9158677025297892E-2</v>
      </c>
      <c r="J488" s="24">
        <v>152.69999999999999</v>
      </c>
      <c r="K488" s="24">
        <v>152.69999999999999</v>
      </c>
      <c r="L488" s="24">
        <v>152.69999999999999</v>
      </c>
    </row>
    <row r="489" spans="5:12" ht="15.75" x14ac:dyDescent="0.25">
      <c r="E489" s="14"/>
      <c r="F489" s="56">
        <v>1413</v>
      </c>
      <c r="G489" s="4" t="s">
        <v>399</v>
      </c>
      <c r="H489" s="33">
        <v>3373</v>
      </c>
      <c r="I489" s="15">
        <f t="shared" si="9"/>
        <v>0.10129004417663327</v>
      </c>
      <c r="J489" s="24">
        <v>395</v>
      </c>
      <c r="K489" s="24">
        <v>395</v>
      </c>
      <c r="L489" s="24">
        <v>395</v>
      </c>
    </row>
    <row r="490" spans="5:12" ht="15.75" x14ac:dyDescent="0.25">
      <c r="E490" s="14"/>
      <c r="F490" s="56">
        <v>1414</v>
      </c>
      <c r="G490" s="4" t="s">
        <v>400</v>
      </c>
      <c r="H490" s="33">
        <v>1049</v>
      </c>
      <c r="I490" s="15">
        <f t="shared" si="9"/>
        <v>3.1501113649952062E-2</v>
      </c>
      <c r="J490" s="24">
        <v>122.9</v>
      </c>
      <c r="K490" s="24">
        <v>122.9</v>
      </c>
      <c r="L490" s="24">
        <v>122.9</v>
      </c>
    </row>
    <row r="491" spans="5:12" ht="15.75" x14ac:dyDescent="0.25">
      <c r="E491" s="14"/>
      <c r="F491" s="56">
        <v>1415</v>
      </c>
      <c r="G491" s="4" t="s">
        <v>401</v>
      </c>
      <c r="H491" s="33">
        <v>2365</v>
      </c>
      <c r="I491" s="15">
        <f t="shared" si="9"/>
        <v>7.102014659879563E-2</v>
      </c>
      <c r="J491" s="24">
        <v>277</v>
      </c>
      <c r="K491" s="24">
        <v>277</v>
      </c>
      <c r="L491" s="24">
        <v>277</v>
      </c>
    </row>
    <row r="492" spans="5:12" ht="15.75" x14ac:dyDescent="0.25">
      <c r="E492" s="14"/>
      <c r="F492" s="56">
        <v>1416</v>
      </c>
      <c r="G492" s="4" t="s">
        <v>402</v>
      </c>
      <c r="H492" s="33">
        <v>4042</v>
      </c>
      <c r="I492" s="15">
        <f t="shared" si="9"/>
        <v>0.12137988691430525</v>
      </c>
      <c r="J492" s="24">
        <v>473.4</v>
      </c>
      <c r="K492" s="24">
        <v>473.4</v>
      </c>
      <c r="L492" s="24">
        <v>473.4</v>
      </c>
    </row>
    <row r="493" spans="5:12" ht="15.75" x14ac:dyDescent="0.25">
      <c r="E493" s="14"/>
      <c r="F493" s="56">
        <v>1417</v>
      </c>
      <c r="G493" s="4" t="s">
        <v>403</v>
      </c>
      <c r="H493" s="33">
        <v>1934</v>
      </c>
      <c r="I493" s="15">
        <f t="shared" si="9"/>
        <v>5.8077363011446413E-2</v>
      </c>
      <c r="J493" s="24">
        <v>226.5</v>
      </c>
      <c r="K493" s="24">
        <v>226.5</v>
      </c>
      <c r="L493" s="24">
        <v>226.5</v>
      </c>
    </row>
    <row r="494" spans="5:12" ht="15.75" x14ac:dyDescent="0.25">
      <c r="E494" s="14"/>
      <c r="F494" s="56">
        <v>1418</v>
      </c>
      <c r="G494" s="4" t="s">
        <v>404</v>
      </c>
      <c r="H494" s="33">
        <v>4458</v>
      </c>
      <c r="I494" s="15">
        <f t="shared" si="9"/>
        <v>0.13387222559722237</v>
      </c>
      <c r="J494" s="24">
        <v>522.1</v>
      </c>
      <c r="K494" s="24">
        <v>522.1</v>
      </c>
      <c r="L494" s="24">
        <v>522.1</v>
      </c>
    </row>
    <row r="495" spans="5:12" ht="15.75" x14ac:dyDescent="0.25">
      <c r="E495" s="14"/>
      <c r="F495" s="56">
        <v>1419</v>
      </c>
      <c r="G495" s="4" t="s">
        <v>405</v>
      </c>
      <c r="H495" s="33">
        <v>3397</v>
      </c>
      <c r="I495" s="15">
        <f t="shared" si="9"/>
        <v>0.10201075602372463</v>
      </c>
      <c r="J495" s="24">
        <v>397.8</v>
      </c>
      <c r="K495" s="24">
        <v>397.8</v>
      </c>
      <c r="L495" s="24">
        <v>397.8</v>
      </c>
    </row>
    <row r="496" spans="5:12" ht="15.75" x14ac:dyDescent="0.25">
      <c r="E496" s="14"/>
      <c r="F496" s="56">
        <v>1420</v>
      </c>
      <c r="G496" s="4" t="s">
        <v>406</v>
      </c>
      <c r="H496" s="33">
        <v>1501</v>
      </c>
      <c r="I496" s="15">
        <f t="shared" si="9"/>
        <v>4.5074520103506238E-2</v>
      </c>
      <c r="J496" s="24">
        <v>175.8</v>
      </c>
      <c r="K496" s="24">
        <v>175.8</v>
      </c>
      <c r="L496" s="24">
        <v>175.8</v>
      </c>
    </row>
    <row r="497" spans="5:12" ht="15.75" x14ac:dyDescent="0.25">
      <c r="E497" s="14"/>
      <c r="F497" s="56"/>
      <c r="G497" s="5"/>
      <c r="H497" s="18"/>
      <c r="I497" s="15"/>
      <c r="J497" s="24"/>
      <c r="K497" s="24"/>
      <c r="L497" s="24"/>
    </row>
    <row r="498" spans="5:12" ht="15.75" x14ac:dyDescent="0.25">
      <c r="E498" s="14"/>
      <c r="F498" s="53" t="s">
        <v>407</v>
      </c>
      <c r="G498" s="1" t="s">
        <v>5</v>
      </c>
      <c r="H498" s="34">
        <f>H500</f>
        <v>81611</v>
      </c>
      <c r="I498" s="15"/>
      <c r="J498" s="28">
        <f>J499+J500</f>
        <v>21040.700000000004</v>
      </c>
      <c r="K498" s="28">
        <f>K499+K500</f>
        <v>23220.9</v>
      </c>
      <c r="L498" s="28">
        <f>L499+L500</f>
        <v>24122.5</v>
      </c>
    </row>
    <row r="499" spans="5:12" ht="15.75" x14ac:dyDescent="0.25">
      <c r="E499" s="14"/>
      <c r="F499" s="54"/>
      <c r="G499" s="2" t="s">
        <v>7</v>
      </c>
      <c r="H499" s="35"/>
      <c r="I499" s="15"/>
      <c r="J499" s="28">
        <f>J501</f>
        <v>11483</v>
      </c>
      <c r="K499" s="28">
        <f>K501</f>
        <v>13663.2</v>
      </c>
      <c r="L499" s="28">
        <f>L501</f>
        <v>14564.8</v>
      </c>
    </row>
    <row r="500" spans="5:12" ht="15.75" x14ac:dyDescent="0.25">
      <c r="E500" s="14"/>
      <c r="F500" s="54"/>
      <c r="G500" s="2" t="s">
        <v>8</v>
      </c>
      <c r="H500" s="35">
        <f>SUM(H502:H541)</f>
        <v>81611</v>
      </c>
      <c r="I500" s="15"/>
      <c r="J500" s="28">
        <f>SUM(J502:J541)</f>
        <v>9557.7000000000025</v>
      </c>
      <c r="K500" s="28">
        <f>SUM(K502:K541)</f>
        <v>9557.7000000000025</v>
      </c>
      <c r="L500" s="28">
        <f>SUM(L502:L541)</f>
        <v>9557.7000000000025</v>
      </c>
    </row>
    <row r="501" spans="5:12" ht="15.75" x14ac:dyDescent="0.25">
      <c r="E501" s="14"/>
      <c r="F501" s="56">
        <v>1421</v>
      </c>
      <c r="G501" s="4" t="s">
        <v>32</v>
      </c>
      <c r="H501" s="33"/>
      <c r="I501" s="15"/>
      <c r="J501" s="24">
        <v>11483</v>
      </c>
      <c r="K501" s="24">
        <v>13663.2</v>
      </c>
      <c r="L501" s="24">
        <v>14564.8</v>
      </c>
    </row>
    <row r="502" spans="5:12" ht="15.75" x14ac:dyDescent="0.25">
      <c r="E502" s="14"/>
      <c r="F502" s="56">
        <v>1422</v>
      </c>
      <c r="G502" s="4" t="s">
        <v>344</v>
      </c>
      <c r="H502" s="33">
        <v>1272</v>
      </c>
      <c r="I502" s="15">
        <f t="shared" si="9"/>
        <v>3.8197727895842727E-2</v>
      </c>
      <c r="J502" s="24">
        <v>149</v>
      </c>
      <c r="K502" s="24">
        <v>149</v>
      </c>
      <c r="L502" s="24">
        <v>149</v>
      </c>
    </row>
    <row r="503" spans="5:12" ht="15.75" x14ac:dyDescent="0.25">
      <c r="E503" s="14"/>
      <c r="F503" s="56">
        <v>1423</v>
      </c>
      <c r="G503" s="4" t="s">
        <v>408</v>
      </c>
      <c r="H503" s="33">
        <v>2111</v>
      </c>
      <c r="I503" s="15">
        <f t="shared" si="9"/>
        <v>6.3392612883745286E-2</v>
      </c>
      <c r="J503" s="24">
        <v>247.2</v>
      </c>
      <c r="K503" s="24">
        <v>247.2</v>
      </c>
      <c r="L503" s="24">
        <v>247.2</v>
      </c>
    </row>
    <row r="504" spans="5:12" ht="15.75" x14ac:dyDescent="0.25">
      <c r="E504" s="14"/>
      <c r="F504" s="56">
        <v>1424</v>
      </c>
      <c r="G504" s="4" t="s">
        <v>409</v>
      </c>
      <c r="H504" s="33">
        <v>1806</v>
      </c>
      <c r="I504" s="15">
        <f t="shared" si="9"/>
        <v>5.4233566493625755E-2</v>
      </c>
      <c r="J504" s="24">
        <v>211.5</v>
      </c>
      <c r="K504" s="24">
        <v>211.5</v>
      </c>
      <c r="L504" s="24">
        <v>211.5</v>
      </c>
    </row>
    <row r="505" spans="5:12" ht="15.75" x14ac:dyDescent="0.25">
      <c r="E505" s="14"/>
      <c r="F505" s="56">
        <v>1425</v>
      </c>
      <c r="G505" s="4" t="s">
        <v>410</v>
      </c>
      <c r="H505" s="33">
        <v>953</v>
      </c>
      <c r="I505" s="15">
        <f t="shared" si="9"/>
        <v>2.8618266261586568E-2</v>
      </c>
      <c r="J505" s="24">
        <v>111.6</v>
      </c>
      <c r="K505" s="24">
        <v>111.6</v>
      </c>
      <c r="L505" s="24">
        <v>111.6</v>
      </c>
    </row>
    <row r="506" spans="5:12" ht="15.75" x14ac:dyDescent="0.25">
      <c r="E506" s="14"/>
      <c r="F506" s="56">
        <v>1426</v>
      </c>
      <c r="G506" s="4" t="s">
        <v>411</v>
      </c>
      <c r="H506" s="33">
        <v>1124</v>
      </c>
      <c r="I506" s="15">
        <f t="shared" si="9"/>
        <v>3.3753338172112596E-2</v>
      </c>
      <c r="J506" s="24">
        <v>131.6</v>
      </c>
      <c r="K506" s="24">
        <v>131.6</v>
      </c>
      <c r="L506" s="24">
        <v>131.6</v>
      </c>
    </row>
    <row r="507" spans="5:12" ht="15.75" x14ac:dyDescent="0.25">
      <c r="E507" s="14"/>
      <c r="F507" s="56">
        <v>1427</v>
      </c>
      <c r="G507" s="4" t="s">
        <v>412</v>
      </c>
      <c r="H507" s="33">
        <v>3015</v>
      </c>
      <c r="I507" s="15">
        <f t="shared" ref="I507:I565" si="10">H507/H$9*100</f>
        <v>9.0539425790853625E-2</v>
      </c>
      <c r="J507" s="24">
        <v>353.1</v>
      </c>
      <c r="K507" s="24">
        <v>353.1</v>
      </c>
      <c r="L507" s="24">
        <v>353.1</v>
      </c>
    </row>
    <row r="508" spans="5:12" ht="15.75" x14ac:dyDescent="0.25">
      <c r="E508" s="14"/>
      <c r="F508" s="56">
        <v>1418</v>
      </c>
      <c r="G508" s="4" t="s">
        <v>266</v>
      </c>
      <c r="H508" s="33">
        <v>1561</v>
      </c>
      <c r="I508" s="15">
        <f t="shared" si="10"/>
        <v>4.6876299721234659E-2</v>
      </c>
      <c r="J508" s="24">
        <v>182.8</v>
      </c>
      <c r="K508" s="24">
        <v>182.8</v>
      </c>
      <c r="L508" s="24">
        <v>182.8</v>
      </c>
    </row>
    <row r="509" spans="5:12" ht="15.75" x14ac:dyDescent="0.25">
      <c r="E509" s="14"/>
      <c r="F509" s="56">
        <v>1419</v>
      </c>
      <c r="G509" s="4" t="s">
        <v>413</v>
      </c>
      <c r="H509" s="33">
        <v>2027</v>
      </c>
      <c r="I509" s="15">
        <f t="shared" si="10"/>
        <v>6.0870121418925477E-2</v>
      </c>
      <c r="J509" s="24">
        <v>237.4</v>
      </c>
      <c r="K509" s="24">
        <v>237.4</v>
      </c>
      <c r="L509" s="24">
        <v>237.4</v>
      </c>
    </row>
    <row r="510" spans="5:12" ht="15.75" x14ac:dyDescent="0.25">
      <c r="E510" s="14"/>
      <c r="F510" s="56">
        <v>1430</v>
      </c>
      <c r="G510" s="4" t="s">
        <v>414</v>
      </c>
      <c r="H510" s="33">
        <v>2215</v>
      </c>
      <c r="I510" s="15">
        <f t="shared" si="10"/>
        <v>6.6515697554474548E-2</v>
      </c>
      <c r="J510" s="24">
        <v>259.39999999999998</v>
      </c>
      <c r="K510" s="24">
        <v>259.39999999999998</v>
      </c>
      <c r="L510" s="24">
        <v>259.39999999999998</v>
      </c>
    </row>
    <row r="511" spans="5:12" ht="15.75" x14ac:dyDescent="0.25">
      <c r="E511" s="14"/>
      <c r="F511" s="56">
        <v>1431</v>
      </c>
      <c r="G511" s="4" t="s">
        <v>415</v>
      </c>
      <c r="H511" s="33">
        <v>3242</v>
      </c>
      <c r="I511" s="15">
        <f t="shared" si="10"/>
        <v>9.7356158677926186E-2</v>
      </c>
      <c r="J511" s="24">
        <v>379.7</v>
      </c>
      <c r="K511" s="24">
        <v>379.7</v>
      </c>
      <c r="L511" s="24">
        <v>379.7</v>
      </c>
    </row>
    <row r="512" spans="5:12" ht="15.75" x14ac:dyDescent="0.25">
      <c r="E512" s="14"/>
      <c r="F512" s="56">
        <v>1432</v>
      </c>
      <c r="G512" s="4" t="s">
        <v>416</v>
      </c>
      <c r="H512" s="33">
        <v>1403</v>
      </c>
      <c r="I512" s="15">
        <f t="shared" si="10"/>
        <v>4.2131613394549794E-2</v>
      </c>
      <c r="J512" s="24">
        <v>164.3</v>
      </c>
      <c r="K512" s="24">
        <v>164.3</v>
      </c>
      <c r="L512" s="24">
        <v>164.3</v>
      </c>
    </row>
    <row r="513" spans="5:12" ht="15.75" x14ac:dyDescent="0.25">
      <c r="E513" s="14"/>
      <c r="F513" s="56">
        <v>1444</v>
      </c>
      <c r="G513" s="4" t="s">
        <v>407</v>
      </c>
      <c r="H513" s="33">
        <v>13078</v>
      </c>
      <c r="I513" s="15">
        <f t="shared" si="10"/>
        <v>0.39272789734420682</v>
      </c>
      <c r="J513" s="24">
        <v>1531.6</v>
      </c>
      <c r="K513" s="24">
        <v>1531.6</v>
      </c>
      <c r="L513" s="24">
        <v>1531.6</v>
      </c>
    </row>
    <row r="514" spans="5:12" ht="15.75" x14ac:dyDescent="0.25">
      <c r="E514" s="14"/>
      <c r="F514" s="56">
        <v>1433</v>
      </c>
      <c r="G514" s="4" t="s">
        <v>417</v>
      </c>
      <c r="H514" s="33">
        <v>1561</v>
      </c>
      <c r="I514" s="15">
        <f t="shared" si="10"/>
        <v>4.6876299721234659E-2</v>
      </c>
      <c r="J514" s="24">
        <v>182.8</v>
      </c>
      <c r="K514" s="24">
        <v>182.8</v>
      </c>
      <c r="L514" s="24">
        <v>182.8</v>
      </c>
    </row>
    <row r="515" spans="5:12" ht="15.75" x14ac:dyDescent="0.25">
      <c r="E515" s="14"/>
      <c r="F515" s="56">
        <v>1434</v>
      </c>
      <c r="G515" s="4" t="s">
        <v>418</v>
      </c>
      <c r="H515" s="33">
        <v>2255</v>
      </c>
      <c r="I515" s="15">
        <f t="shared" si="10"/>
        <v>6.7716883966293509E-2</v>
      </c>
      <c r="J515" s="24">
        <v>264.10000000000002</v>
      </c>
      <c r="K515" s="24">
        <v>264.10000000000002</v>
      </c>
      <c r="L515" s="24">
        <v>264.10000000000002</v>
      </c>
    </row>
    <row r="516" spans="5:12" ht="15.75" x14ac:dyDescent="0.25">
      <c r="E516" s="14"/>
      <c r="F516" s="56">
        <v>1436</v>
      </c>
      <c r="G516" s="4" t="s">
        <v>419</v>
      </c>
      <c r="H516" s="33">
        <v>3263</v>
      </c>
      <c r="I516" s="15">
        <f t="shared" si="10"/>
        <v>9.7986781544131138E-2</v>
      </c>
      <c r="J516" s="24">
        <v>382.1</v>
      </c>
      <c r="K516" s="24">
        <v>382.1</v>
      </c>
      <c r="L516" s="24">
        <v>382.1</v>
      </c>
    </row>
    <row r="517" spans="5:12" ht="15.75" x14ac:dyDescent="0.25">
      <c r="E517" s="14"/>
      <c r="F517" s="56">
        <v>1435</v>
      </c>
      <c r="G517" s="4" t="s">
        <v>420</v>
      </c>
      <c r="H517" s="33">
        <v>1757</v>
      </c>
      <c r="I517" s="15">
        <f t="shared" si="10"/>
        <v>5.2762113139147533E-2</v>
      </c>
      <c r="J517" s="24">
        <v>205.8</v>
      </c>
      <c r="K517" s="24">
        <v>205.8</v>
      </c>
      <c r="L517" s="24">
        <v>205.8</v>
      </c>
    </row>
    <row r="518" spans="5:12" ht="15.75" x14ac:dyDescent="0.25">
      <c r="E518" s="14"/>
      <c r="F518" s="56">
        <v>1437</v>
      </c>
      <c r="G518" s="4" t="s">
        <v>421</v>
      </c>
      <c r="H518" s="33">
        <v>1451</v>
      </c>
      <c r="I518" s="15">
        <f t="shared" si="10"/>
        <v>4.3573037088732544E-2</v>
      </c>
      <c r="J518" s="24">
        <v>169.9</v>
      </c>
      <c r="K518" s="24">
        <v>169.9</v>
      </c>
      <c r="L518" s="24">
        <v>169.9</v>
      </c>
    </row>
    <row r="519" spans="5:12" ht="15.75" x14ac:dyDescent="0.25">
      <c r="E519" s="14"/>
      <c r="F519" s="56">
        <v>1438</v>
      </c>
      <c r="G519" s="4" t="s">
        <v>390</v>
      </c>
      <c r="H519" s="33">
        <v>1608</v>
      </c>
      <c r="I519" s="15">
        <f t="shared" si="10"/>
        <v>4.8287693755121937E-2</v>
      </c>
      <c r="J519" s="24">
        <v>188.3</v>
      </c>
      <c r="K519" s="24">
        <v>188.3</v>
      </c>
      <c r="L519" s="24">
        <v>188.3</v>
      </c>
    </row>
    <row r="520" spans="5:12" ht="15.75" x14ac:dyDescent="0.25">
      <c r="E520" s="14"/>
      <c r="F520" s="56">
        <v>1439</v>
      </c>
      <c r="G520" s="4" t="s">
        <v>422</v>
      </c>
      <c r="H520" s="33">
        <v>1523</v>
      </c>
      <c r="I520" s="15">
        <f t="shared" si="10"/>
        <v>4.5735172630006656E-2</v>
      </c>
      <c r="J520" s="24">
        <v>178.4</v>
      </c>
      <c r="K520" s="24">
        <v>178.4</v>
      </c>
      <c r="L520" s="24">
        <v>178.4</v>
      </c>
    </row>
    <row r="521" spans="5:12" ht="15.75" x14ac:dyDescent="0.25">
      <c r="E521" s="14"/>
      <c r="F521" s="56">
        <v>1440</v>
      </c>
      <c r="G521" s="4" t="s">
        <v>423</v>
      </c>
      <c r="H521" s="33">
        <v>1712</v>
      </c>
      <c r="I521" s="15">
        <f t="shared" si="10"/>
        <v>5.141077842585122E-2</v>
      </c>
      <c r="J521" s="24">
        <v>200.5</v>
      </c>
      <c r="K521" s="24">
        <v>200.5</v>
      </c>
      <c r="L521" s="24">
        <v>200.5</v>
      </c>
    </row>
    <row r="522" spans="5:12" ht="15.75" x14ac:dyDescent="0.25">
      <c r="E522" s="14"/>
      <c r="F522" s="56">
        <v>1441</v>
      </c>
      <c r="G522" s="4" t="s">
        <v>424</v>
      </c>
      <c r="H522" s="33">
        <v>854</v>
      </c>
      <c r="I522" s="15">
        <f t="shared" si="10"/>
        <v>2.5645329892334659E-2</v>
      </c>
      <c r="J522" s="24">
        <v>100</v>
      </c>
      <c r="K522" s="24">
        <v>100</v>
      </c>
      <c r="L522" s="24">
        <v>100</v>
      </c>
    </row>
    <row r="523" spans="5:12" ht="15.75" x14ac:dyDescent="0.25">
      <c r="E523" s="14"/>
      <c r="F523" s="56">
        <v>1445</v>
      </c>
      <c r="G523" s="4" t="s">
        <v>425</v>
      </c>
      <c r="H523" s="33">
        <v>1905</v>
      </c>
      <c r="I523" s="15">
        <f t="shared" si="10"/>
        <v>5.7206502862877665E-2</v>
      </c>
      <c r="J523" s="24">
        <v>223.1</v>
      </c>
      <c r="K523" s="24">
        <v>223.1</v>
      </c>
      <c r="L523" s="24">
        <v>223.1</v>
      </c>
    </row>
    <row r="524" spans="5:12" ht="15.75" x14ac:dyDescent="0.25">
      <c r="E524" s="14"/>
      <c r="F524" s="56">
        <v>1446</v>
      </c>
      <c r="G524" s="4" t="s">
        <v>426</v>
      </c>
      <c r="H524" s="33">
        <v>1962</v>
      </c>
      <c r="I524" s="15">
        <f t="shared" si="10"/>
        <v>5.8918193499719676E-2</v>
      </c>
      <c r="J524" s="24">
        <v>229.8</v>
      </c>
      <c r="K524" s="24">
        <v>229.8</v>
      </c>
      <c r="L524" s="24">
        <v>229.8</v>
      </c>
    </row>
    <row r="525" spans="5:12" ht="15.75" x14ac:dyDescent="0.25">
      <c r="E525" s="14"/>
      <c r="F525" s="56">
        <v>1442</v>
      </c>
      <c r="G525" s="4" t="s">
        <v>427</v>
      </c>
      <c r="H525" s="33">
        <v>1003</v>
      </c>
      <c r="I525" s="15">
        <f t="shared" si="10"/>
        <v>3.0119749276360262E-2</v>
      </c>
      <c r="J525" s="24">
        <v>117.5</v>
      </c>
      <c r="K525" s="24">
        <v>117.5</v>
      </c>
      <c r="L525" s="24">
        <v>117.5</v>
      </c>
    </row>
    <row r="526" spans="5:12" ht="15.75" x14ac:dyDescent="0.25">
      <c r="E526" s="14"/>
      <c r="F526" s="56">
        <v>1443</v>
      </c>
      <c r="G526" s="4" t="s">
        <v>428</v>
      </c>
      <c r="H526" s="33">
        <v>1002</v>
      </c>
      <c r="I526" s="15">
        <f t="shared" si="10"/>
        <v>3.008971961606479E-2</v>
      </c>
      <c r="J526" s="24">
        <v>117.3</v>
      </c>
      <c r="K526" s="24">
        <v>117.3</v>
      </c>
      <c r="L526" s="24">
        <v>117.3</v>
      </c>
    </row>
    <row r="527" spans="5:12" ht="15.75" x14ac:dyDescent="0.25">
      <c r="E527" s="14"/>
      <c r="F527" s="56">
        <v>1447</v>
      </c>
      <c r="G527" s="4" t="s">
        <v>429</v>
      </c>
      <c r="H527" s="33">
        <v>2930</v>
      </c>
      <c r="I527" s="15">
        <f t="shared" si="10"/>
        <v>8.7986904665738344E-2</v>
      </c>
      <c r="J527" s="24">
        <v>343.1</v>
      </c>
      <c r="K527" s="24">
        <v>343.1</v>
      </c>
      <c r="L527" s="24">
        <v>343.1</v>
      </c>
    </row>
    <row r="528" spans="5:12" ht="15.75" x14ac:dyDescent="0.25">
      <c r="E528" s="14"/>
      <c r="F528" s="56">
        <v>1448</v>
      </c>
      <c r="G528" s="4" t="s">
        <v>430</v>
      </c>
      <c r="H528" s="33">
        <v>1823</v>
      </c>
      <c r="I528" s="15">
        <f t="shared" si="10"/>
        <v>5.4744070718648813E-2</v>
      </c>
      <c r="J528" s="24">
        <v>213.5</v>
      </c>
      <c r="K528" s="24">
        <v>213.5</v>
      </c>
      <c r="L528" s="24">
        <v>213.5</v>
      </c>
    </row>
    <row r="529" spans="5:12" ht="15.75" x14ac:dyDescent="0.25">
      <c r="E529" s="14"/>
      <c r="F529" s="56">
        <v>1449</v>
      </c>
      <c r="G529" s="4" t="s">
        <v>431</v>
      </c>
      <c r="H529" s="33">
        <v>1664</v>
      </c>
      <c r="I529" s="15">
        <f t="shared" si="10"/>
        <v>4.9969354731668462E-2</v>
      </c>
      <c r="J529" s="24">
        <v>194.9</v>
      </c>
      <c r="K529" s="24">
        <v>194.9</v>
      </c>
      <c r="L529" s="24">
        <v>194.9</v>
      </c>
    </row>
    <row r="530" spans="5:12" ht="15.75" x14ac:dyDescent="0.25">
      <c r="E530" s="14"/>
      <c r="F530" s="56">
        <v>1450</v>
      </c>
      <c r="G530" s="4" t="s">
        <v>432</v>
      </c>
      <c r="H530" s="33">
        <v>1357</v>
      </c>
      <c r="I530" s="15">
        <f t="shared" si="10"/>
        <v>4.0750249020957995E-2</v>
      </c>
      <c r="J530" s="24">
        <v>158.9</v>
      </c>
      <c r="K530" s="24">
        <v>158.9</v>
      </c>
      <c r="L530" s="24">
        <v>158.9</v>
      </c>
    </row>
    <row r="531" spans="5:12" ht="15.75" x14ac:dyDescent="0.25">
      <c r="E531" s="14"/>
      <c r="F531" s="56">
        <v>1451</v>
      </c>
      <c r="G531" s="4" t="s">
        <v>433</v>
      </c>
      <c r="H531" s="33">
        <v>2200</v>
      </c>
      <c r="I531" s="15">
        <f t="shared" si="10"/>
        <v>6.6065252650042455E-2</v>
      </c>
      <c r="J531" s="24">
        <v>257.7</v>
      </c>
      <c r="K531" s="24">
        <v>257.7</v>
      </c>
      <c r="L531" s="24">
        <v>257.7</v>
      </c>
    </row>
    <row r="532" spans="5:12" ht="15.75" x14ac:dyDescent="0.25">
      <c r="E532" s="14"/>
      <c r="F532" s="56">
        <v>1452</v>
      </c>
      <c r="G532" s="4" t="s">
        <v>434</v>
      </c>
      <c r="H532" s="33">
        <v>2652</v>
      </c>
      <c r="I532" s="15">
        <f t="shared" si="10"/>
        <v>7.9638659103596618E-2</v>
      </c>
      <c r="J532" s="24">
        <v>310.60000000000002</v>
      </c>
      <c r="K532" s="24">
        <v>310.60000000000002</v>
      </c>
      <c r="L532" s="24">
        <v>310.60000000000002</v>
      </c>
    </row>
    <row r="533" spans="5:12" ht="15.75" x14ac:dyDescent="0.25">
      <c r="E533" s="14"/>
      <c r="F533" s="56">
        <v>1453</v>
      </c>
      <c r="G533" s="4" t="s">
        <v>435</v>
      </c>
      <c r="H533" s="33">
        <v>1199</v>
      </c>
      <c r="I533" s="15">
        <f t="shared" si="10"/>
        <v>3.600556269427313E-2</v>
      </c>
      <c r="J533" s="24">
        <v>140.4</v>
      </c>
      <c r="K533" s="24">
        <v>140.4</v>
      </c>
      <c r="L533" s="24">
        <v>140.4</v>
      </c>
    </row>
    <row r="534" spans="5:12" ht="15.75" x14ac:dyDescent="0.25">
      <c r="E534" s="14"/>
      <c r="F534" s="56">
        <v>1454</v>
      </c>
      <c r="G534" s="4" t="s">
        <v>436</v>
      </c>
      <c r="H534" s="33">
        <v>2348</v>
      </c>
      <c r="I534" s="15">
        <f t="shared" si="10"/>
        <v>7.050964237377258E-2</v>
      </c>
      <c r="J534" s="24">
        <v>275</v>
      </c>
      <c r="K534" s="24">
        <v>275</v>
      </c>
      <c r="L534" s="24">
        <v>275</v>
      </c>
    </row>
    <row r="535" spans="5:12" ht="15.75" x14ac:dyDescent="0.25">
      <c r="E535" s="14"/>
      <c r="F535" s="56">
        <v>1455</v>
      </c>
      <c r="G535" s="4" t="s">
        <v>178</v>
      </c>
      <c r="H535" s="33">
        <v>1110</v>
      </c>
      <c r="I535" s="15">
        <f t="shared" si="10"/>
        <v>3.3332922927975961E-2</v>
      </c>
      <c r="J535" s="24">
        <v>130</v>
      </c>
      <c r="K535" s="24">
        <v>130</v>
      </c>
      <c r="L535" s="24">
        <v>130</v>
      </c>
    </row>
    <row r="536" spans="5:12" ht="15.75" x14ac:dyDescent="0.25">
      <c r="E536" s="14"/>
      <c r="F536" s="56">
        <v>1456</v>
      </c>
      <c r="G536" s="4" t="s">
        <v>437</v>
      </c>
      <c r="H536" s="33">
        <v>953</v>
      </c>
      <c r="I536" s="15">
        <f t="shared" si="10"/>
        <v>2.8618266261586568E-2</v>
      </c>
      <c r="J536" s="24">
        <v>111.6</v>
      </c>
      <c r="K536" s="24">
        <v>111.6</v>
      </c>
      <c r="L536" s="24">
        <v>111.6</v>
      </c>
    </row>
    <row r="537" spans="5:12" ht="15.75" x14ac:dyDescent="0.25">
      <c r="E537" s="14"/>
      <c r="F537" s="56">
        <v>1457</v>
      </c>
      <c r="G537" s="4" t="s">
        <v>438</v>
      </c>
      <c r="H537" s="33">
        <v>1223</v>
      </c>
      <c r="I537" s="15">
        <f t="shared" si="10"/>
        <v>3.6726274541364505E-2</v>
      </c>
      <c r="J537" s="24">
        <v>143.19999999999999</v>
      </c>
      <c r="K537" s="24">
        <v>143.19999999999999</v>
      </c>
      <c r="L537" s="24">
        <v>143.19999999999999</v>
      </c>
    </row>
    <row r="538" spans="5:12" ht="15.75" x14ac:dyDescent="0.25">
      <c r="E538" s="14"/>
      <c r="F538" s="56">
        <v>1458</v>
      </c>
      <c r="G538" s="4" t="s">
        <v>439</v>
      </c>
      <c r="H538" s="33">
        <v>3006</v>
      </c>
      <c r="I538" s="15">
        <f t="shared" si="10"/>
        <v>9.0269158848194364E-2</v>
      </c>
      <c r="J538" s="24">
        <v>352</v>
      </c>
      <c r="K538" s="24">
        <v>352</v>
      </c>
      <c r="L538" s="24">
        <v>352</v>
      </c>
    </row>
    <row r="539" spans="5:12" ht="15.75" x14ac:dyDescent="0.25">
      <c r="E539" s="14"/>
      <c r="F539" s="56">
        <v>1459</v>
      </c>
      <c r="G539" s="4" t="s">
        <v>440</v>
      </c>
      <c r="H539" s="33">
        <v>1003</v>
      </c>
      <c r="I539" s="15">
        <f t="shared" si="10"/>
        <v>3.0119749276360262E-2</v>
      </c>
      <c r="J539" s="24">
        <v>117.5</v>
      </c>
      <c r="K539" s="24">
        <v>117.5</v>
      </c>
      <c r="L539" s="24">
        <v>117.5</v>
      </c>
    </row>
    <row r="540" spans="5:12" ht="15.75" x14ac:dyDescent="0.25">
      <c r="E540" s="14"/>
      <c r="F540" s="56">
        <v>1460</v>
      </c>
      <c r="G540" s="4" t="s">
        <v>441</v>
      </c>
      <c r="H540" s="33">
        <v>1663</v>
      </c>
      <c r="I540" s="15">
        <f t="shared" si="10"/>
        <v>4.9939325071372991E-2</v>
      </c>
      <c r="J540" s="24">
        <v>194.8</v>
      </c>
      <c r="K540" s="24">
        <v>194.8</v>
      </c>
      <c r="L540" s="24">
        <v>194.8</v>
      </c>
    </row>
    <row r="541" spans="5:12" ht="15.75" x14ac:dyDescent="0.25">
      <c r="E541" s="14"/>
      <c r="F541" s="56">
        <v>1461</v>
      </c>
      <c r="G541" s="4" t="s">
        <v>442</v>
      </c>
      <c r="H541" s="33">
        <v>817</v>
      </c>
      <c r="I541" s="15">
        <f t="shared" si="10"/>
        <v>2.4534232461402128E-2</v>
      </c>
      <c r="J541" s="24">
        <v>95.7</v>
      </c>
      <c r="K541" s="24">
        <v>95.7</v>
      </c>
      <c r="L541" s="24">
        <v>95.7</v>
      </c>
    </row>
    <row r="542" spans="5:12" ht="15.75" x14ac:dyDescent="0.25">
      <c r="E542" s="14"/>
      <c r="F542" s="56"/>
      <c r="G542" s="8"/>
      <c r="H542" s="19"/>
      <c r="I542" s="15"/>
      <c r="J542" s="24"/>
      <c r="K542" s="24"/>
      <c r="L542" s="24"/>
    </row>
    <row r="543" spans="5:12" ht="15.75" x14ac:dyDescent="0.25">
      <c r="E543" s="14"/>
      <c r="F543" s="53" t="s">
        <v>443</v>
      </c>
      <c r="G543" s="1" t="s">
        <v>5</v>
      </c>
      <c r="H543" s="34">
        <f>H545</f>
        <v>55213</v>
      </c>
      <c r="I543" s="15"/>
      <c r="J543" s="28">
        <f>J544+J545</f>
        <v>14993.5</v>
      </c>
      <c r="K543" s="28">
        <f>K544+K545</f>
        <v>16612.5</v>
      </c>
      <c r="L543" s="28">
        <f>L544+L545</f>
        <v>17282</v>
      </c>
    </row>
    <row r="544" spans="5:12" ht="15.75" x14ac:dyDescent="0.25">
      <c r="E544" s="14"/>
      <c r="F544" s="54"/>
      <c r="G544" s="2" t="s">
        <v>7</v>
      </c>
      <c r="H544" s="35"/>
      <c r="I544" s="15"/>
      <c r="J544" s="28">
        <f>J546</f>
        <v>8527</v>
      </c>
      <c r="K544" s="28">
        <f>K546</f>
        <v>10146</v>
      </c>
      <c r="L544" s="28">
        <f>L546</f>
        <v>10815.5</v>
      </c>
    </row>
    <row r="545" spans="5:12" ht="15.75" x14ac:dyDescent="0.25">
      <c r="E545" s="14"/>
      <c r="F545" s="54"/>
      <c r="G545" s="2" t="s">
        <v>8</v>
      </c>
      <c r="H545" s="35">
        <f>SUM(H547:H565)</f>
        <v>55213</v>
      </c>
      <c r="I545" s="15"/>
      <c r="J545" s="28">
        <f>SUM(J547:J565)</f>
        <v>6466.4999999999991</v>
      </c>
      <c r="K545" s="28">
        <f>SUM(K547:K565)</f>
        <v>6466.4999999999991</v>
      </c>
      <c r="L545" s="28">
        <f>SUM(L547:L565)</f>
        <v>6466.4999999999991</v>
      </c>
    </row>
    <row r="546" spans="5:12" ht="15.75" x14ac:dyDescent="0.25">
      <c r="E546" s="14"/>
      <c r="F546" s="56">
        <v>1462</v>
      </c>
      <c r="G546" s="4" t="s">
        <v>32</v>
      </c>
      <c r="H546" s="33"/>
      <c r="I546" s="15"/>
      <c r="J546" s="24">
        <v>8527</v>
      </c>
      <c r="K546" s="24">
        <v>10146</v>
      </c>
      <c r="L546" s="24">
        <v>10815.5</v>
      </c>
    </row>
    <row r="547" spans="5:12" ht="15.75" x14ac:dyDescent="0.25">
      <c r="E547" s="14"/>
      <c r="F547" s="56">
        <v>1463</v>
      </c>
      <c r="G547" s="4" t="s">
        <v>444</v>
      </c>
      <c r="H547" s="33">
        <v>5104</v>
      </c>
      <c r="I547" s="15">
        <f t="shared" si="10"/>
        <v>0.15327138614809849</v>
      </c>
      <c r="J547" s="24">
        <v>597.79999999999995</v>
      </c>
      <c r="K547" s="24">
        <v>597.79999999999995</v>
      </c>
      <c r="L547" s="24">
        <v>597.79999999999995</v>
      </c>
    </row>
    <row r="548" spans="5:12" ht="15.75" x14ac:dyDescent="0.25">
      <c r="E548" s="14"/>
      <c r="F548" s="56">
        <v>1464</v>
      </c>
      <c r="G548" s="4" t="s">
        <v>445</v>
      </c>
      <c r="H548" s="33">
        <v>1505</v>
      </c>
      <c r="I548" s="15">
        <f t="shared" si="10"/>
        <v>4.5194638744688126E-2</v>
      </c>
      <c r="J548" s="24">
        <v>176.3</v>
      </c>
      <c r="K548" s="24">
        <v>176.3</v>
      </c>
      <c r="L548" s="24">
        <v>176.3</v>
      </c>
    </row>
    <row r="549" spans="5:12" ht="15.75" x14ac:dyDescent="0.25">
      <c r="E549" s="14"/>
      <c r="F549" s="56">
        <v>1465</v>
      </c>
      <c r="G549" s="4" t="s">
        <v>446</v>
      </c>
      <c r="H549" s="33">
        <v>1906</v>
      </c>
      <c r="I549" s="15">
        <f t="shared" si="10"/>
        <v>5.7236532523173136E-2</v>
      </c>
      <c r="J549" s="24">
        <v>223.2</v>
      </c>
      <c r="K549" s="24">
        <v>223.2</v>
      </c>
      <c r="L549" s="24">
        <v>223.2</v>
      </c>
    </row>
    <row r="550" spans="5:12" ht="15.75" x14ac:dyDescent="0.25">
      <c r="E550" s="14"/>
      <c r="F550" s="56">
        <v>1466</v>
      </c>
      <c r="G550" s="4" t="s">
        <v>447</v>
      </c>
      <c r="H550" s="33">
        <v>3287</v>
      </c>
      <c r="I550" s="15">
        <f t="shared" si="10"/>
        <v>9.8707493391222506E-2</v>
      </c>
      <c r="J550" s="24">
        <v>385</v>
      </c>
      <c r="K550" s="24">
        <v>385</v>
      </c>
      <c r="L550" s="24">
        <v>385</v>
      </c>
    </row>
    <row r="551" spans="5:12" ht="15.75" x14ac:dyDescent="0.25">
      <c r="E551" s="14"/>
      <c r="F551" s="56">
        <v>1467</v>
      </c>
      <c r="G551" s="4" t="s">
        <v>448</v>
      </c>
      <c r="H551" s="33">
        <v>2400</v>
      </c>
      <c r="I551" s="15">
        <f t="shared" si="10"/>
        <v>7.2071184709137218E-2</v>
      </c>
      <c r="J551" s="24">
        <v>281.10000000000002</v>
      </c>
      <c r="K551" s="24">
        <v>281.10000000000002</v>
      </c>
      <c r="L551" s="24">
        <v>281.10000000000002</v>
      </c>
    </row>
    <row r="552" spans="5:12" ht="15.75" x14ac:dyDescent="0.25">
      <c r="E552" s="14"/>
      <c r="F552" s="56">
        <v>1468</v>
      </c>
      <c r="G552" s="4" t="s">
        <v>449</v>
      </c>
      <c r="H552" s="33">
        <v>2718</v>
      </c>
      <c r="I552" s="15">
        <f t="shared" si="10"/>
        <v>8.1620616683097891E-2</v>
      </c>
      <c r="J552" s="24">
        <v>318.3</v>
      </c>
      <c r="K552" s="24">
        <v>318.3</v>
      </c>
      <c r="L552" s="24">
        <v>318.3</v>
      </c>
    </row>
    <row r="553" spans="5:12" ht="15.75" x14ac:dyDescent="0.25">
      <c r="E553" s="14"/>
      <c r="F553" s="56">
        <v>1469</v>
      </c>
      <c r="G553" s="4" t="s">
        <v>450</v>
      </c>
      <c r="H553" s="33">
        <v>3118</v>
      </c>
      <c r="I553" s="15">
        <f t="shared" si="10"/>
        <v>9.3632480801287429E-2</v>
      </c>
      <c r="J553" s="24">
        <v>365.2</v>
      </c>
      <c r="K553" s="24">
        <v>365.2</v>
      </c>
      <c r="L553" s="24">
        <v>365.2</v>
      </c>
    </row>
    <row r="554" spans="5:12" ht="15.75" x14ac:dyDescent="0.25">
      <c r="E554" s="14"/>
      <c r="F554" s="56">
        <v>1470</v>
      </c>
      <c r="G554" s="4" t="s">
        <v>451</v>
      </c>
      <c r="H554" s="33">
        <v>1844</v>
      </c>
      <c r="I554" s="15">
        <f t="shared" si="10"/>
        <v>5.5374693584853758E-2</v>
      </c>
      <c r="J554" s="24">
        <v>216</v>
      </c>
      <c r="K554" s="24">
        <v>216</v>
      </c>
      <c r="L554" s="24">
        <v>216</v>
      </c>
    </row>
    <row r="555" spans="5:12" ht="15.75" x14ac:dyDescent="0.25">
      <c r="E555" s="14"/>
      <c r="F555" s="56">
        <v>1471</v>
      </c>
      <c r="G555" s="4" t="s">
        <v>452</v>
      </c>
      <c r="H555" s="33">
        <v>774</v>
      </c>
      <c r="I555" s="15">
        <f t="shared" si="10"/>
        <v>2.3242957068696751E-2</v>
      </c>
      <c r="J555" s="24">
        <v>90.6</v>
      </c>
      <c r="K555" s="24">
        <v>90.6</v>
      </c>
      <c r="L555" s="24">
        <v>90.6</v>
      </c>
    </row>
    <row r="556" spans="5:12" ht="15.75" x14ac:dyDescent="0.25">
      <c r="E556" s="14"/>
      <c r="F556" s="56">
        <v>1472</v>
      </c>
      <c r="G556" s="4" t="s">
        <v>453</v>
      </c>
      <c r="H556" s="33">
        <v>3012</v>
      </c>
      <c r="I556" s="15">
        <f t="shared" si="10"/>
        <v>9.044933680996721E-2</v>
      </c>
      <c r="J556" s="24">
        <v>352.8</v>
      </c>
      <c r="K556" s="24">
        <v>352.8</v>
      </c>
      <c r="L556" s="24">
        <v>352.8</v>
      </c>
    </row>
    <row r="557" spans="5:12" ht="15.75" x14ac:dyDescent="0.25">
      <c r="E557" s="14"/>
      <c r="F557" s="56">
        <v>1477</v>
      </c>
      <c r="G557" s="4" t="s">
        <v>443</v>
      </c>
      <c r="H557" s="33">
        <f>9878+277</f>
        <v>10155</v>
      </c>
      <c r="I557" s="15">
        <f t="shared" si="10"/>
        <v>0.30495120030053685</v>
      </c>
      <c r="J557" s="24">
        <v>1189.3</v>
      </c>
      <c r="K557" s="24">
        <v>1189.3</v>
      </c>
      <c r="L557" s="24">
        <v>1189.3</v>
      </c>
    </row>
    <row r="558" spans="5:12" ht="15.75" x14ac:dyDescent="0.25">
      <c r="E558" s="14"/>
      <c r="F558" s="56">
        <v>1473</v>
      </c>
      <c r="G558" s="4" t="s">
        <v>454</v>
      </c>
      <c r="H558" s="33">
        <v>3521</v>
      </c>
      <c r="I558" s="15">
        <f t="shared" si="10"/>
        <v>0.1057344339003634</v>
      </c>
      <c r="J558" s="24">
        <v>412.4</v>
      </c>
      <c r="K558" s="24">
        <v>412.4</v>
      </c>
      <c r="L558" s="24">
        <v>412.4</v>
      </c>
    </row>
    <row r="559" spans="5:12" ht="15.75" x14ac:dyDescent="0.25">
      <c r="E559" s="14"/>
      <c r="F559" s="56">
        <v>1474</v>
      </c>
      <c r="G559" s="4" t="s">
        <v>455</v>
      </c>
      <c r="H559" s="33">
        <v>2508</v>
      </c>
      <c r="I559" s="15">
        <f t="shared" si="10"/>
        <v>7.5314388021048395E-2</v>
      </c>
      <c r="J559" s="24">
        <v>293.7</v>
      </c>
      <c r="K559" s="24">
        <v>293.7</v>
      </c>
      <c r="L559" s="24">
        <v>293.7</v>
      </c>
    </row>
    <row r="560" spans="5:12" ht="15.75" x14ac:dyDescent="0.25">
      <c r="E560" s="14"/>
      <c r="F560" s="56">
        <v>1475</v>
      </c>
      <c r="G560" s="4" t="s">
        <v>456</v>
      </c>
      <c r="H560" s="33">
        <v>1566</v>
      </c>
      <c r="I560" s="15">
        <f t="shared" si="10"/>
        <v>4.7026448022712032E-2</v>
      </c>
      <c r="J560" s="24">
        <v>183.4</v>
      </c>
      <c r="K560" s="24">
        <v>183.4</v>
      </c>
      <c r="L560" s="24">
        <v>183.4</v>
      </c>
    </row>
    <row r="561" spans="5:12" ht="15.75" x14ac:dyDescent="0.25">
      <c r="E561" s="14"/>
      <c r="F561" s="56">
        <v>1476</v>
      </c>
      <c r="G561" s="4" t="s">
        <v>457</v>
      </c>
      <c r="H561" s="33">
        <v>1671</v>
      </c>
      <c r="I561" s="15">
        <f t="shared" si="10"/>
        <v>5.0179562353736787E-2</v>
      </c>
      <c r="J561" s="24">
        <v>195.7</v>
      </c>
      <c r="K561" s="24">
        <v>195.7</v>
      </c>
      <c r="L561" s="24">
        <v>195.7</v>
      </c>
    </row>
    <row r="562" spans="5:12" ht="15.75" x14ac:dyDescent="0.25">
      <c r="E562" s="14"/>
      <c r="F562" s="56">
        <v>1478</v>
      </c>
      <c r="G562" s="4" t="s">
        <v>458</v>
      </c>
      <c r="H562" s="33">
        <v>2092</v>
      </c>
      <c r="I562" s="15">
        <f t="shared" si="10"/>
        <v>6.2822049338131278E-2</v>
      </c>
      <c r="J562" s="24">
        <v>245</v>
      </c>
      <c r="K562" s="24">
        <v>245</v>
      </c>
      <c r="L562" s="24">
        <v>245</v>
      </c>
    </row>
    <row r="563" spans="5:12" ht="15.75" x14ac:dyDescent="0.25">
      <c r="E563" s="14"/>
      <c r="F563" s="56">
        <v>1479</v>
      </c>
      <c r="G563" s="4" t="s">
        <v>459</v>
      </c>
      <c r="H563" s="33">
        <v>4319</v>
      </c>
      <c r="I563" s="15">
        <f t="shared" si="10"/>
        <v>0.12969810281615152</v>
      </c>
      <c r="J563" s="24">
        <v>505.8</v>
      </c>
      <c r="K563" s="24">
        <v>505.8</v>
      </c>
      <c r="L563" s="24">
        <v>505.8</v>
      </c>
    </row>
    <row r="564" spans="5:12" ht="15.75" x14ac:dyDescent="0.25">
      <c r="E564" s="14"/>
      <c r="F564" s="56">
        <v>1480</v>
      </c>
      <c r="G564" s="4" t="s">
        <v>342</v>
      </c>
      <c r="H564" s="33">
        <v>1810</v>
      </c>
      <c r="I564" s="15">
        <f t="shared" si="10"/>
        <v>5.435368513480765E-2</v>
      </c>
      <c r="J564" s="24">
        <v>212</v>
      </c>
      <c r="K564" s="24">
        <v>212</v>
      </c>
      <c r="L564" s="24">
        <v>212</v>
      </c>
    </row>
    <row r="565" spans="5:12" ht="15.75" x14ac:dyDescent="0.25">
      <c r="E565" s="14"/>
      <c r="F565" s="56">
        <v>1481</v>
      </c>
      <c r="G565" s="4" t="s">
        <v>372</v>
      </c>
      <c r="H565" s="33">
        <v>1903</v>
      </c>
      <c r="I565" s="15">
        <f t="shared" si="10"/>
        <v>5.7146443542286721E-2</v>
      </c>
      <c r="J565" s="24">
        <v>222.9</v>
      </c>
      <c r="K565" s="24">
        <v>222.9</v>
      </c>
      <c r="L565" s="24">
        <v>222.9</v>
      </c>
    </row>
    <row r="566" spans="5:12" ht="15.75" x14ac:dyDescent="0.25">
      <c r="E566" s="14"/>
      <c r="F566" s="56"/>
      <c r="G566" s="8"/>
      <c r="H566" s="19"/>
      <c r="I566" s="15"/>
      <c r="J566" s="24"/>
      <c r="K566" s="24"/>
      <c r="L566" s="24"/>
    </row>
    <row r="567" spans="5:12" ht="15.75" x14ac:dyDescent="0.25">
      <c r="E567" s="14"/>
      <c r="F567" s="53" t="s">
        <v>386</v>
      </c>
      <c r="G567" s="1" t="s">
        <v>5</v>
      </c>
      <c r="H567" s="34">
        <f>H569</f>
        <v>113439</v>
      </c>
      <c r="I567" s="15"/>
      <c r="J567" s="28">
        <f>J568+J569</f>
        <v>25805.9</v>
      </c>
      <c r="K567" s="28">
        <f>K568+K569</f>
        <v>28183.1</v>
      </c>
      <c r="L567" s="28">
        <f>L568+L569</f>
        <v>29166.199999999997</v>
      </c>
    </row>
    <row r="568" spans="5:12" ht="15.75" x14ac:dyDescent="0.25">
      <c r="E568" s="14"/>
      <c r="F568" s="54"/>
      <c r="G568" s="2" t="s">
        <v>7</v>
      </c>
      <c r="H568" s="35"/>
      <c r="I568" s="15"/>
      <c r="J568" s="28">
        <f>J570</f>
        <v>12520.5</v>
      </c>
      <c r="K568" s="28">
        <f>K570</f>
        <v>14897.7</v>
      </c>
      <c r="L568" s="28">
        <f>L570</f>
        <v>15880.8</v>
      </c>
    </row>
    <row r="569" spans="5:12" ht="15.75" x14ac:dyDescent="0.25">
      <c r="E569" s="14"/>
      <c r="F569" s="54"/>
      <c r="G569" s="2" t="s">
        <v>8</v>
      </c>
      <c r="H569" s="35">
        <f>SUM(H571:H609)</f>
        <v>113439</v>
      </c>
      <c r="I569" s="15"/>
      <c r="J569" s="28">
        <f>SUM(J571:J609)</f>
        <v>13285.4</v>
      </c>
      <c r="K569" s="28">
        <f>SUM(K571:K609)</f>
        <v>13285.4</v>
      </c>
      <c r="L569" s="28">
        <f>SUM(L571:L609)</f>
        <v>13285.4</v>
      </c>
    </row>
    <row r="570" spans="5:12" ht="15.75" x14ac:dyDescent="0.25">
      <c r="E570" s="14"/>
      <c r="F570" s="56">
        <v>1482</v>
      </c>
      <c r="G570" s="4" t="s">
        <v>32</v>
      </c>
      <c r="H570" s="33"/>
      <c r="I570" s="15"/>
      <c r="J570" s="24">
        <v>12520.5</v>
      </c>
      <c r="K570" s="24">
        <v>14897.7</v>
      </c>
      <c r="L570" s="24">
        <v>15880.8</v>
      </c>
    </row>
    <row r="571" spans="5:12" ht="15.75" x14ac:dyDescent="0.25">
      <c r="E571" s="14"/>
      <c r="F571" s="56">
        <v>1483</v>
      </c>
      <c r="G571" s="4" t="s">
        <v>460</v>
      </c>
      <c r="H571" s="33">
        <v>1630</v>
      </c>
      <c r="I571" s="15">
        <f t="shared" ref="I571:I634" si="11">H571/H$9*100</f>
        <v>4.8948346281622361E-2</v>
      </c>
      <c r="J571" s="24">
        <v>190.9</v>
      </c>
      <c r="K571" s="24">
        <v>190.9</v>
      </c>
      <c r="L571" s="24">
        <v>190.9</v>
      </c>
    </row>
    <row r="572" spans="5:12" ht="15.75" x14ac:dyDescent="0.25">
      <c r="E572" s="14"/>
      <c r="F572" s="56">
        <v>1484</v>
      </c>
      <c r="G572" s="4" t="s">
        <v>461</v>
      </c>
      <c r="H572" s="33">
        <v>2775</v>
      </c>
      <c r="I572" s="15">
        <f t="shared" si="11"/>
        <v>8.3332307319939902E-2</v>
      </c>
      <c r="J572" s="24">
        <v>325</v>
      </c>
      <c r="K572" s="24">
        <v>325</v>
      </c>
      <c r="L572" s="24">
        <v>325</v>
      </c>
    </row>
    <row r="573" spans="5:12" ht="15.75" x14ac:dyDescent="0.25">
      <c r="E573" s="14"/>
      <c r="F573" s="56">
        <v>1485</v>
      </c>
      <c r="G573" s="4" t="s">
        <v>462</v>
      </c>
      <c r="H573" s="33">
        <v>2616</v>
      </c>
      <c r="I573" s="15">
        <f t="shared" si="11"/>
        <v>7.8557591332959559E-2</v>
      </c>
      <c r="J573" s="24">
        <v>306.39999999999998</v>
      </c>
      <c r="K573" s="24">
        <v>306.39999999999998</v>
      </c>
      <c r="L573" s="24">
        <v>306.39999999999998</v>
      </c>
    </row>
    <row r="574" spans="5:12" ht="15.75" x14ac:dyDescent="0.25">
      <c r="E574" s="14"/>
      <c r="F574" s="56">
        <v>1486</v>
      </c>
      <c r="G574" s="4" t="s">
        <v>463</v>
      </c>
      <c r="H574" s="33">
        <v>2501</v>
      </c>
      <c r="I574" s="15">
        <f t="shared" si="11"/>
        <v>7.5104180398980078E-2</v>
      </c>
      <c r="J574" s="24">
        <v>292.89999999999998</v>
      </c>
      <c r="K574" s="24">
        <v>292.89999999999998</v>
      </c>
      <c r="L574" s="24">
        <v>292.89999999999998</v>
      </c>
    </row>
    <row r="575" spans="5:12" ht="15.75" x14ac:dyDescent="0.25">
      <c r="E575" s="14"/>
      <c r="F575" s="56">
        <v>1487</v>
      </c>
      <c r="G575" s="4" t="s">
        <v>464</v>
      </c>
      <c r="H575" s="33">
        <v>3595</v>
      </c>
      <c r="I575" s="15">
        <f t="shared" si="11"/>
        <v>0.10795662876222846</v>
      </c>
      <c r="J575" s="24">
        <v>421</v>
      </c>
      <c r="K575" s="24">
        <v>421</v>
      </c>
      <c r="L575" s="24">
        <v>421</v>
      </c>
    </row>
    <row r="576" spans="5:12" ht="15.75" x14ac:dyDescent="0.25">
      <c r="E576" s="14"/>
      <c r="F576" s="56">
        <v>1488</v>
      </c>
      <c r="G576" s="4" t="s">
        <v>465</v>
      </c>
      <c r="H576" s="33">
        <v>3509</v>
      </c>
      <c r="I576" s="15">
        <f t="shared" si="11"/>
        <v>0.10537407797681769</v>
      </c>
      <c r="J576" s="24">
        <v>411</v>
      </c>
      <c r="K576" s="24">
        <v>411</v>
      </c>
      <c r="L576" s="24">
        <v>411</v>
      </c>
    </row>
    <row r="577" spans="5:12" ht="15.75" x14ac:dyDescent="0.25">
      <c r="E577" s="14"/>
      <c r="F577" s="56">
        <v>1490</v>
      </c>
      <c r="G577" s="4" t="s">
        <v>466</v>
      </c>
      <c r="H577" s="33">
        <v>2405</v>
      </c>
      <c r="I577" s="15">
        <f t="shared" si="11"/>
        <v>7.2221333010614591E-2</v>
      </c>
      <c r="J577" s="24">
        <v>281.7</v>
      </c>
      <c r="K577" s="24">
        <v>281.7</v>
      </c>
      <c r="L577" s="24">
        <v>281.7</v>
      </c>
    </row>
    <row r="578" spans="5:12" ht="15.75" x14ac:dyDescent="0.25">
      <c r="E578" s="14"/>
      <c r="F578" s="56">
        <v>1489</v>
      </c>
      <c r="G578" s="4" t="s">
        <v>467</v>
      </c>
      <c r="H578" s="33">
        <v>1634</v>
      </c>
      <c r="I578" s="15">
        <f t="shared" si="11"/>
        <v>4.9068464922804256E-2</v>
      </c>
      <c r="J578" s="24">
        <v>191.4</v>
      </c>
      <c r="K578" s="24">
        <v>191.4</v>
      </c>
      <c r="L578" s="24">
        <v>191.4</v>
      </c>
    </row>
    <row r="579" spans="5:12" ht="15.75" x14ac:dyDescent="0.25">
      <c r="E579" s="14"/>
      <c r="F579" s="56">
        <v>1491</v>
      </c>
      <c r="G579" s="4" t="s">
        <v>468</v>
      </c>
      <c r="H579" s="33">
        <v>10111</v>
      </c>
      <c r="I579" s="15">
        <f t="shared" si="11"/>
        <v>0.30362989524753603</v>
      </c>
      <c r="J579" s="24">
        <v>1184.2</v>
      </c>
      <c r="K579" s="24">
        <v>1184.2</v>
      </c>
      <c r="L579" s="24">
        <v>1184.2</v>
      </c>
    </row>
    <row r="580" spans="5:12" ht="15.75" x14ac:dyDescent="0.25">
      <c r="E580" s="14"/>
      <c r="F580" s="56">
        <v>1492</v>
      </c>
      <c r="G580" s="4" t="s">
        <v>469</v>
      </c>
      <c r="H580" s="33">
        <v>1329</v>
      </c>
      <c r="I580" s="15">
        <f t="shared" si="11"/>
        <v>3.9909418532684732E-2</v>
      </c>
      <c r="J580" s="24">
        <v>155.6</v>
      </c>
      <c r="K580" s="24">
        <v>155.6</v>
      </c>
      <c r="L580" s="24">
        <v>155.6</v>
      </c>
    </row>
    <row r="581" spans="5:12" ht="15.75" x14ac:dyDescent="0.25">
      <c r="E581" s="14"/>
      <c r="F581" s="56">
        <v>1493</v>
      </c>
      <c r="G581" s="4" t="s">
        <v>470</v>
      </c>
      <c r="H581" s="33">
        <v>2214</v>
      </c>
      <c r="I581" s="15">
        <f t="shared" si="11"/>
        <v>6.6485667894179076E-2</v>
      </c>
      <c r="J581" s="24">
        <v>259.3</v>
      </c>
      <c r="K581" s="24">
        <v>259.3</v>
      </c>
      <c r="L581" s="24">
        <v>259.3</v>
      </c>
    </row>
    <row r="582" spans="5:12" ht="15.75" x14ac:dyDescent="0.25">
      <c r="E582" s="14"/>
      <c r="F582" s="56">
        <v>1494</v>
      </c>
      <c r="G582" s="4" t="s">
        <v>471</v>
      </c>
      <c r="H582" s="33">
        <v>4633</v>
      </c>
      <c r="I582" s="15">
        <f t="shared" si="11"/>
        <v>0.13912741614893029</v>
      </c>
      <c r="J582" s="24">
        <v>542.6</v>
      </c>
      <c r="K582" s="24">
        <v>542.6</v>
      </c>
      <c r="L582" s="24">
        <v>542.6</v>
      </c>
    </row>
    <row r="583" spans="5:12" ht="15.75" x14ac:dyDescent="0.25">
      <c r="E583" s="14"/>
      <c r="F583" s="56">
        <v>1495</v>
      </c>
      <c r="G583" s="4" t="s">
        <v>472</v>
      </c>
      <c r="H583" s="33">
        <v>1868</v>
      </c>
      <c r="I583" s="15">
        <f t="shared" si="11"/>
        <v>5.6095405431945126E-2</v>
      </c>
      <c r="J583" s="24">
        <v>218.8</v>
      </c>
      <c r="K583" s="24">
        <v>218.8</v>
      </c>
      <c r="L583" s="24">
        <v>218.8</v>
      </c>
    </row>
    <row r="584" spans="5:12" ht="15.75" x14ac:dyDescent="0.25">
      <c r="E584" s="14"/>
      <c r="F584" s="56">
        <v>1496</v>
      </c>
      <c r="G584" s="4" t="s">
        <v>473</v>
      </c>
      <c r="H584" s="33">
        <v>4275</v>
      </c>
      <c r="I584" s="15">
        <f t="shared" si="11"/>
        <v>0.12837679776315067</v>
      </c>
      <c r="J584" s="24">
        <v>500.7</v>
      </c>
      <c r="K584" s="24">
        <v>500.7</v>
      </c>
      <c r="L584" s="24">
        <v>500.7</v>
      </c>
    </row>
    <row r="585" spans="5:12" ht="15.75" x14ac:dyDescent="0.25">
      <c r="E585" s="14"/>
      <c r="F585" s="56">
        <v>1497</v>
      </c>
      <c r="G585" s="4" t="s">
        <v>474</v>
      </c>
      <c r="H585" s="33">
        <v>1502</v>
      </c>
      <c r="I585" s="15">
        <f t="shared" si="11"/>
        <v>4.510454976380171E-2</v>
      </c>
      <c r="J585" s="24">
        <v>175.9</v>
      </c>
      <c r="K585" s="24">
        <v>175.9</v>
      </c>
      <c r="L585" s="24">
        <v>175.9</v>
      </c>
    </row>
    <row r="586" spans="5:12" ht="15.75" x14ac:dyDescent="0.25">
      <c r="E586" s="14"/>
      <c r="F586" s="56">
        <v>1498</v>
      </c>
      <c r="G586" s="4" t="s">
        <v>475</v>
      </c>
      <c r="H586" s="33">
        <v>1986</v>
      </c>
      <c r="I586" s="15">
        <f t="shared" si="11"/>
        <v>5.9638905346811051E-2</v>
      </c>
      <c r="J586" s="24">
        <v>232.6</v>
      </c>
      <c r="K586" s="24">
        <v>232.6</v>
      </c>
      <c r="L586" s="24">
        <v>232.6</v>
      </c>
    </row>
    <row r="587" spans="5:12" ht="15.75" x14ac:dyDescent="0.25">
      <c r="E587" s="14"/>
      <c r="F587" s="56">
        <v>1499</v>
      </c>
      <c r="G587" s="4" t="s">
        <v>193</v>
      </c>
      <c r="H587" s="33">
        <v>943</v>
      </c>
      <c r="I587" s="15">
        <f t="shared" si="11"/>
        <v>2.8317969658631828E-2</v>
      </c>
      <c r="J587" s="24">
        <v>110.4</v>
      </c>
      <c r="K587" s="24">
        <v>110.4</v>
      </c>
      <c r="L587" s="24">
        <v>110.4</v>
      </c>
    </row>
    <row r="588" spans="5:12" ht="15.75" x14ac:dyDescent="0.25">
      <c r="E588" s="14"/>
      <c r="F588" s="56">
        <v>1500</v>
      </c>
      <c r="G588" s="4" t="s">
        <v>476</v>
      </c>
      <c r="H588" s="33">
        <v>2503</v>
      </c>
      <c r="I588" s="15">
        <f t="shared" si="11"/>
        <v>7.5164239719571022E-2</v>
      </c>
      <c r="J588" s="24">
        <v>293.10000000000002</v>
      </c>
      <c r="K588" s="24">
        <v>293.10000000000002</v>
      </c>
      <c r="L588" s="24">
        <v>293.10000000000002</v>
      </c>
    </row>
    <row r="589" spans="5:12" ht="15.75" x14ac:dyDescent="0.25">
      <c r="E589" s="14"/>
      <c r="F589" s="56">
        <v>1512</v>
      </c>
      <c r="G589" s="4" t="s">
        <v>386</v>
      </c>
      <c r="H589" s="33">
        <v>15036</v>
      </c>
      <c r="I589" s="15">
        <f t="shared" si="11"/>
        <v>0.45152597220274465</v>
      </c>
      <c r="J589" s="24">
        <v>1761</v>
      </c>
      <c r="K589" s="24">
        <v>1761</v>
      </c>
      <c r="L589" s="24">
        <v>1761</v>
      </c>
    </row>
    <row r="590" spans="5:12" ht="15.75" x14ac:dyDescent="0.25">
      <c r="E590" s="14"/>
      <c r="F590" s="56">
        <v>1501</v>
      </c>
      <c r="G590" s="4" t="s">
        <v>477</v>
      </c>
      <c r="H590" s="33">
        <v>1003</v>
      </c>
      <c r="I590" s="15">
        <f t="shared" si="11"/>
        <v>3.0119749276360262E-2</v>
      </c>
      <c r="J590" s="24">
        <v>117.5</v>
      </c>
      <c r="K590" s="24">
        <v>117.5</v>
      </c>
      <c r="L590" s="24">
        <v>117.5</v>
      </c>
    </row>
    <row r="591" spans="5:12" ht="15.75" x14ac:dyDescent="0.25">
      <c r="E591" s="14"/>
      <c r="F591" s="56">
        <v>1502</v>
      </c>
      <c r="G591" s="4" t="s">
        <v>478</v>
      </c>
      <c r="H591" s="33">
        <v>5615</v>
      </c>
      <c r="I591" s="15">
        <f t="shared" si="11"/>
        <v>0.16861654255908562</v>
      </c>
      <c r="J591" s="24">
        <v>657.6</v>
      </c>
      <c r="K591" s="24">
        <v>657.6</v>
      </c>
      <c r="L591" s="24">
        <v>657.6</v>
      </c>
    </row>
    <row r="592" spans="5:12" ht="15.75" x14ac:dyDescent="0.25">
      <c r="E592" s="14"/>
      <c r="F592" s="56">
        <v>1503</v>
      </c>
      <c r="G592" s="4" t="s">
        <v>479</v>
      </c>
      <c r="H592" s="33">
        <v>2117</v>
      </c>
      <c r="I592" s="15">
        <f t="shared" si="11"/>
        <v>6.3572790845518118E-2</v>
      </c>
      <c r="J592" s="24">
        <v>247.9</v>
      </c>
      <c r="K592" s="24">
        <v>247.9</v>
      </c>
      <c r="L592" s="24">
        <v>247.9</v>
      </c>
    </row>
    <row r="593" spans="5:12" ht="15.75" x14ac:dyDescent="0.25">
      <c r="E593" s="14"/>
      <c r="F593" s="56">
        <v>1504</v>
      </c>
      <c r="G593" s="4" t="s">
        <v>480</v>
      </c>
      <c r="H593" s="33">
        <v>3796</v>
      </c>
      <c r="I593" s="15">
        <f t="shared" si="11"/>
        <v>0.11399259048161869</v>
      </c>
      <c r="J593" s="24">
        <v>444.6</v>
      </c>
      <c r="K593" s="24">
        <v>444.6</v>
      </c>
      <c r="L593" s="24">
        <v>444.6</v>
      </c>
    </row>
    <row r="594" spans="5:12" ht="15.75" x14ac:dyDescent="0.25">
      <c r="E594" s="14"/>
      <c r="F594" s="56">
        <v>1505</v>
      </c>
      <c r="G594" s="4" t="s">
        <v>481</v>
      </c>
      <c r="H594" s="33">
        <v>2519</v>
      </c>
      <c r="I594" s="15">
        <f t="shared" si="11"/>
        <v>7.56447142842986E-2</v>
      </c>
      <c r="J594" s="24">
        <v>295</v>
      </c>
      <c r="K594" s="24">
        <v>295</v>
      </c>
      <c r="L594" s="24">
        <v>295</v>
      </c>
    </row>
    <row r="595" spans="5:12" ht="15.75" x14ac:dyDescent="0.25">
      <c r="E595" s="14"/>
      <c r="F595" s="56">
        <v>1506</v>
      </c>
      <c r="G595" s="4" t="s">
        <v>482</v>
      </c>
      <c r="H595" s="33">
        <v>5014</v>
      </c>
      <c r="I595" s="15">
        <f t="shared" si="11"/>
        <v>0.15056871672150585</v>
      </c>
      <c r="J595" s="24">
        <v>587.20000000000005</v>
      </c>
      <c r="K595" s="24">
        <v>587.20000000000005</v>
      </c>
      <c r="L595" s="24">
        <v>587.20000000000005</v>
      </c>
    </row>
    <row r="596" spans="5:12" ht="15.75" x14ac:dyDescent="0.25">
      <c r="E596" s="14"/>
      <c r="F596" s="56">
        <v>1507</v>
      </c>
      <c r="G596" s="4" t="s">
        <v>483</v>
      </c>
      <c r="H596" s="33">
        <v>1253</v>
      </c>
      <c r="I596" s="15">
        <f t="shared" si="11"/>
        <v>3.7627164350228726E-2</v>
      </c>
      <c r="J596" s="24">
        <v>146.69999999999999</v>
      </c>
      <c r="K596" s="24">
        <v>146.69999999999999</v>
      </c>
      <c r="L596" s="24">
        <v>146.69999999999999</v>
      </c>
    </row>
    <row r="597" spans="5:12" ht="15.75" x14ac:dyDescent="0.25">
      <c r="E597" s="14"/>
      <c r="F597" s="56">
        <v>1508</v>
      </c>
      <c r="G597" s="4" t="s">
        <v>484</v>
      </c>
      <c r="H597" s="33">
        <v>1834</v>
      </c>
      <c r="I597" s="15">
        <f t="shared" si="11"/>
        <v>5.5074396981899025E-2</v>
      </c>
      <c r="J597" s="24">
        <v>214.8</v>
      </c>
      <c r="K597" s="24">
        <v>214.8</v>
      </c>
      <c r="L597" s="24">
        <v>214.8</v>
      </c>
    </row>
    <row r="598" spans="5:12" ht="15.75" x14ac:dyDescent="0.25">
      <c r="E598" s="14"/>
      <c r="F598" s="56">
        <v>1509</v>
      </c>
      <c r="G598" s="4" t="s">
        <v>485</v>
      </c>
      <c r="H598" s="33">
        <v>1734</v>
      </c>
      <c r="I598" s="15">
        <f t="shared" si="11"/>
        <v>5.207143095235163E-2</v>
      </c>
      <c r="J598" s="24">
        <v>203.1</v>
      </c>
      <c r="K598" s="24">
        <v>203.1</v>
      </c>
      <c r="L598" s="24">
        <v>203.1</v>
      </c>
    </row>
    <row r="599" spans="5:12" ht="15.75" x14ac:dyDescent="0.25">
      <c r="E599" s="14"/>
      <c r="F599" s="56">
        <v>1510</v>
      </c>
      <c r="G599" s="4" t="s">
        <v>486</v>
      </c>
      <c r="H599" s="33">
        <v>1507</v>
      </c>
      <c r="I599" s="15">
        <f t="shared" si="11"/>
        <v>4.5254698065279077E-2</v>
      </c>
      <c r="J599" s="24">
        <v>176.5</v>
      </c>
      <c r="K599" s="24">
        <v>176.5</v>
      </c>
      <c r="L599" s="24">
        <v>176.5</v>
      </c>
    </row>
    <row r="600" spans="5:12" ht="15.75" x14ac:dyDescent="0.25">
      <c r="E600" s="14"/>
      <c r="F600" s="56">
        <v>1511</v>
      </c>
      <c r="G600" s="4" t="s">
        <v>487</v>
      </c>
      <c r="H600" s="33">
        <v>1505</v>
      </c>
      <c r="I600" s="15">
        <f t="shared" si="11"/>
        <v>4.5194638744688126E-2</v>
      </c>
      <c r="J600" s="24">
        <v>176.3</v>
      </c>
      <c r="K600" s="24">
        <v>176.3</v>
      </c>
      <c r="L600" s="24">
        <v>176.3</v>
      </c>
    </row>
    <row r="601" spans="5:12" ht="15.75" x14ac:dyDescent="0.25">
      <c r="E601" s="14"/>
      <c r="F601" s="56">
        <v>1513</v>
      </c>
      <c r="G601" s="4" t="s">
        <v>280</v>
      </c>
      <c r="H601" s="33">
        <v>2513</v>
      </c>
      <c r="I601" s="15">
        <f t="shared" si="11"/>
        <v>7.5464536322525755E-2</v>
      </c>
      <c r="J601" s="24">
        <v>294.3</v>
      </c>
      <c r="K601" s="24">
        <v>294.3</v>
      </c>
      <c r="L601" s="24">
        <v>294.3</v>
      </c>
    </row>
    <row r="602" spans="5:12" ht="15.75" x14ac:dyDescent="0.25">
      <c r="E602" s="14"/>
      <c r="F602" s="56">
        <v>1514</v>
      </c>
      <c r="G602" s="4" t="s">
        <v>323</v>
      </c>
      <c r="H602" s="33">
        <v>692</v>
      </c>
      <c r="I602" s="15">
        <f t="shared" si="11"/>
        <v>2.0780524924467896E-2</v>
      </c>
      <c r="J602" s="24">
        <v>81</v>
      </c>
      <c r="K602" s="24">
        <v>81</v>
      </c>
      <c r="L602" s="24">
        <v>81</v>
      </c>
    </row>
    <row r="603" spans="5:12" ht="15.75" x14ac:dyDescent="0.25">
      <c r="E603" s="14"/>
      <c r="F603" s="56">
        <v>1515</v>
      </c>
      <c r="G603" s="4" t="s">
        <v>488</v>
      </c>
      <c r="H603" s="33">
        <v>1506</v>
      </c>
      <c r="I603" s="15">
        <f t="shared" si="11"/>
        <v>4.5224668404983605E-2</v>
      </c>
      <c r="J603" s="24">
        <v>176.4</v>
      </c>
      <c r="K603" s="24">
        <v>176.4</v>
      </c>
      <c r="L603" s="24">
        <v>176.4</v>
      </c>
    </row>
    <row r="604" spans="5:12" ht="15.75" x14ac:dyDescent="0.25">
      <c r="E604" s="14"/>
      <c r="F604" s="56">
        <v>1516</v>
      </c>
      <c r="G604" s="4" t="s">
        <v>489</v>
      </c>
      <c r="H604" s="33">
        <v>5447</v>
      </c>
      <c r="I604" s="15">
        <f t="shared" si="11"/>
        <v>0.163571559629446</v>
      </c>
      <c r="J604" s="24">
        <v>637.9</v>
      </c>
      <c r="K604" s="24">
        <v>637.9</v>
      </c>
      <c r="L604" s="24">
        <v>637.9</v>
      </c>
    </row>
    <row r="605" spans="5:12" ht="15.75" x14ac:dyDescent="0.25">
      <c r="E605" s="14"/>
      <c r="F605" s="56">
        <v>1517</v>
      </c>
      <c r="G605" s="4" t="s">
        <v>490</v>
      </c>
      <c r="H605" s="33">
        <v>1690</v>
      </c>
      <c r="I605" s="15">
        <f t="shared" si="11"/>
        <v>5.0750125899350788E-2</v>
      </c>
      <c r="J605" s="24">
        <v>197.9</v>
      </c>
      <c r="K605" s="24">
        <v>197.9</v>
      </c>
      <c r="L605" s="24">
        <v>197.9</v>
      </c>
    </row>
    <row r="606" spans="5:12" ht="15.75" x14ac:dyDescent="0.25">
      <c r="E606" s="14"/>
      <c r="F606" s="56">
        <v>1519</v>
      </c>
      <c r="G606" s="4" t="s">
        <v>328</v>
      </c>
      <c r="H606" s="33">
        <v>1504</v>
      </c>
      <c r="I606" s="15">
        <f t="shared" si="11"/>
        <v>4.5164609084392654E-2</v>
      </c>
      <c r="J606" s="24">
        <v>176.1</v>
      </c>
      <c r="K606" s="24">
        <v>176.1</v>
      </c>
      <c r="L606" s="24">
        <v>176.1</v>
      </c>
    </row>
    <row r="607" spans="5:12" ht="15.75" x14ac:dyDescent="0.25">
      <c r="E607" s="14"/>
      <c r="F607" s="56">
        <v>1520</v>
      </c>
      <c r="G607" s="4" t="s">
        <v>368</v>
      </c>
      <c r="H607" s="33">
        <v>1744</v>
      </c>
      <c r="I607" s="15">
        <f t="shared" si="11"/>
        <v>5.2371727555306377E-2</v>
      </c>
      <c r="J607" s="24">
        <v>204.2</v>
      </c>
      <c r="K607" s="24">
        <v>204.2</v>
      </c>
      <c r="L607" s="24">
        <v>204.2</v>
      </c>
    </row>
    <row r="608" spans="5:12" ht="15.75" x14ac:dyDescent="0.25">
      <c r="E608" s="14"/>
      <c r="F608" s="56">
        <v>1518</v>
      </c>
      <c r="G608" s="4" t="s">
        <v>491</v>
      </c>
      <c r="H608" s="33">
        <v>831</v>
      </c>
      <c r="I608" s="15">
        <f t="shared" si="11"/>
        <v>2.4954647705538763E-2</v>
      </c>
      <c r="J608" s="24">
        <v>97.3</v>
      </c>
      <c r="K608" s="24">
        <v>97.3</v>
      </c>
      <c r="L608" s="24">
        <v>97.3</v>
      </c>
    </row>
    <row r="609" spans="5:12" ht="15.75" x14ac:dyDescent="0.25">
      <c r="E609" s="14"/>
      <c r="F609" s="56">
        <v>1521</v>
      </c>
      <c r="G609" s="4" t="s">
        <v>492</v>
      </c>
      <c r="H609" s="33">
        <v>2550</v>
      </c>
      <c r="I609" s="15">
        <f t="shared" si="11"/>
        <v>7.6575633753458286E-2</v>
      </c>
      <c r="J609" s="24">
        <v>298.60000000000002</v>
      </c>
      <c r="K609" s="24">
        <v>298.60000000000002</v>
      </c>
      <c r="L609" s="24">
        <v>298.60000000000002</v>
      </c>
    </row>
    <row r="610" spans="5:12" ht="15.75" x14ac:dyDescent="0.25">
      <c r="E610" s="14"/>
      <c r="F610" s="56"/>
      <c r="G610" s="8"/>
      <c r="H610" s="19"/>
      <c r="I610" s="15"/>
      <c r="J610" s="24"/>
      <c r="K610" s="24"/>
      <c r="L610" s="24"/>
    </row>
    <row r="611" spans="5:12" ht="15.75" x14ac:dyDescent="0.25">
      <c r="E611" s="14"/>
      <c r="F611" s="53" t="s">
        <v>493</v>
      </c>
      <c r="G611" s="1" t="s">
        <v>5</v>
      </c>
      <c r="H611" s="34">
        <f>H613</f>
        <v>99400</v>
      </c>
      <c r="I611" s="15"/>
      <c r="J611" s="28">
        <f>J612+J613</f>
        <v>20447</v>
      </c>
      <c r="K611" s="28">
        <f>K612+K613</f>
        <v>22118.799999999996</v>
      </c>
      <c r="L611" s="28">
        <f>L612+L613</f>
        <v>22810.199999999997</v>
      </c>
    </row>
    <row r="612" spans="5:12" ht="15.75" x14ac:dyDescent="0.25">
      <c r="E612" s="14"/>
      <c r="F612" s="54"/>
      <c r="G612" s="2" t="s">
        <v>7</v>
      </c>
      <c r="H612" s="35"/>
      <c r="I612" s="15"/>
      <c r="J612" s="28">
        <f>J614</f>
        <v>8805.5</v>
      </c>
      <c r="K612" s="28">
        <f>K614</f>
        <v>10477.299999999999</v>
      </c>
      <c r="L612" s="28">
        <f>L614</f>
        <v>11168.7</v>
      </c>
    </row>
    <row r="613" spans="5:12" ht="15.75" x14ac:dyDescent="0.25">
      <c r="E613" s="14"/>
      <c r="F613" s="54"/>
      <c r="G613" s="2" t="s">
        <v>8</v>
      </c>
      <c r="H613" s="35">
        <f>SUM(H615:H639)</f>
        <v>99400</v>
      </c>
      <c r="I613" s="15"/>
      <c r="J613" s="28">
        <f>SUM(J615:J639)</f>
        <v>11641.499999999998</v>
      </c>
      <c r="K613" s="28">
        <f>SUM(K615:K639)</f>
        <v>11641.499999999998</v>
      </c>
      <c r="L613" s="28">
        <f>SUM(L615:L639)</f>
        <v>11641.499999999998</v>
      </c>
    </row>
    <row r="614" spans="5:12" ht="15.75" x14ac:dyDescent="0.25">
      <c r="E614" s="14"/>
      <c r="F614" s="56">
        <v>1522</v>
      </c>
      <c r="G614" s="4" t="s">
        <v>32</v>
      </c>
      <c r="H614" s="33"/>
      <c r="I614" s="15"/>
      <c r="J614" s="24">
        <v>8805.5</v>
      </c>
      <c r="K614" s="24">
        <v>10477.299999999999</v>
      </c>
      <c r="L614" s="24">
        <v>11168.7</v>
      </c>
    </row>
    <row r="615" spans="5:12" ht="15.75" x14ac:dyDescent="0.25">
      <c r="E615" s="14"/>
      <c r="F615" s="56">
        <v>1523</v>
      </c>
      <c r="G615" s="4" t="s">
        <v>494</v>
      </c>
      <c r="H615" s="33">
        <v>4948</v>
      </c>
      <c r="I615" s="15">
        <f t="shared" si="11"/>
        <v>0.14858675914200456</v>
      </c>
      <c r="J615" s="24">
        <v>579.5</v>
      </c>
      <c r="K615" s="24">
        <v>579.5</v>
      </c>
      <c r="L615" s="24">
        <v>579.5</v>
      </c>
    </row>
    <row r="616" spans="5:12" ht="15.75" x14ac:dyDescent="0.25">
      <c r="E616" s="14"/>
      <c r="F616" s="56">
        <v>1524</v>
      </c>
      <c r="G616" s="4" t="s">
        <v>495</v>
      </c>
      <c r="H616" s="33">
        <v>1861</v>
      </c>
      <c r="I616" s="15">
        <f t="shared" si="11"/>
        <v>5.5885197809876816E-2</v>
      </c>
      <c r="J616" s="24">
        <v>218</v>
      </c>
      <c r="K616" s="24">
        <v>218</v>
      </c>
      <c r="L616" s="24">
        <v>218</v>
      </c>
    </row>
    <row r="617" spans="5:12" ht="15.75" x14ac:dyDescent="0.25">
      <c r="E617" s="14"/>
      <c r="F617" s="56">
        <v>1525</v>
      </c>
      <c r="G617" s="4" t="s">
        <v>496</v>
      </c>
      <c r="H617" s="33">
        <v>2428</v>
      </c>
      <c r="I617" s="15">
        <f t="shared" si="11"/>
        <v>7.2912015197410487E-2</v>
      </c>
      <c r="J617" s="24">
        <v>284.39999999999998</v>
      </c>
      <c r="K617" s="24">
        <v>284.39999999999998</v>
      </c>
      <c r="L617" s="24">
        <v>284.39999999999998</v>
      </c>
    </row>
    <row r="618" spans="5:12" ht="15.75" x14ac:dyDescent="0.25">
      <c r="E618" s="14"/>
      <c r="F618" s="56">
        <v>1526</v>
      </c>
      <c r="G618" s="4" t="s">
        <v>497</v>
      </c>
      <c r="H618" s="33">
        <v>11104</v>
      </c>
      <c r="I618" s="15">
        <f t="shared" si="11"/>
        <v>0.3334493479209415</v>
      </c>
      <c r="J618" s="24">
        <v>1300.5</v>
      </c>
      <c r="K618" s="24">
        <v>1300.5</v>
      </c>
      <c r="L618" s="24">
        <v>1300.5</v>
      </c>
    </row>
    <row r="619" spans="5:12" ht="15.75" x14ac:dyDescent="0.25">
      <c r="E619" s="14"/>
      <c r="F619" s="56">
        <v>1527</v>
      </c>
      <c r="G619" s="4" t="s">
        <v>498</v>
      </c>
      <c r="H619" s="33">
        <v>2633</v>
      </c>
      <c r="I619" s="15">
        <f t="shared" si="11"/>
        <v>7.9068095557982623E-2</v>
      </c>
      <c r="J619" s="24">
        <v>308.39999999999998</v>
      </c>
      <c r="K619" s="24">
        <v>308.39999999999998</v>
      </c>
      <c r="L619" s="24">
        <v>308.39999999999998</v>
      </c>
    </row>
    <row r="620" spans="5:12" ht="15.75" x14ac:dyDescent="0.25">
      <c r="E620" s="14"/>
      <c r="F620" s="56">
        <v>1528</v>
      </c>
      <c r="G620" s="4" t="s">
        <v>499</v>
      </c>
      <c r="H620" s="33">
        <v>2205</v>
      </c>
      <c r="I620" s="15">
        <f t="shared" si="11"/>
        <v>6.6215400951519815E-2</v>
      </c>
      <c r="J620" s="24">
        <v>258.2</v>
      </c>
      <c r="K620" s="24">
        <v>258.2</v>
      </c>
      <c r="L620" s="24">
        <v>258.2</v>
      </c>
    </row>
    <row r="621" spans="5:12" ht="15.75" x14ac:dyDescent="0.25">
      <c r="E621" s="14"/>
      <c r="F621" s="56">
        <v>1529</v>
      </c>
      <c r="G621" s="4" t="s">
        <v>500</v>
      </c>
      <c r="H621" s="33">
        <v>1113</v>
      </c>
      <c r="I621" s="15">
        <f t="shared" si="11"/>
        <v>3.3423011908862384E-2</v>
      </c>
      <c r="J621" s="24">
        <v>130.30000000000001</v>
      </c>
      <c r="K621" s="24">
        <v>130.30000000000001</v>
      </c>
      <c r="L621" s="24">
        <v>130.30000000000001</v>
      </c>
    </row>
    <row r="622" spans="5:12" ht="15.75" x14ac:dyDescent="0.25">
      <c r="E622" s="14"/>
      <c r="F622" s="56">
        <v>1530</v>
      </c>
      <c r="G622" s="4" t="s">
        <v>387</v>
      </c>
      <c r="H622" s="33">
        <v>3643</v>
      </c>
      <c r="I622" s="15">
        <f t="shared" si="11"/>
        <v>0.1093980524564112</v>
      </c>
      <c r="J622" s="24">
        <v>426.7</v>
      </c>
      <c r="K622" s="24">
        <v>426.7</v>
      </c>
      <c r="L622" s="24">
        <v>426.7</v>
      </c>
    </row>
    <row r="623" spans="5:12" ht="15.75" x14ac:dyDescent="0.25">
      <c r="E623" s="14"/>
      <c r="F623" s="56">
        <v>1531</v>
      </c>
      <c r="G623" s="4" t="s">
        <v>501</v>
      </c>
      <c r="H623" s="33">
        <v>1175</v>
      </c>
      <c r="I623" s="15">
        <f t="shared" si="11"/>
        <v>3.5284850847181762E-2</v>
      </c>
      <c r="J623" s="24">
        <v>137.6</v>
      </c>
      <c r="K623" s="24">
        <v>137.6</v>
      </c>
      <c r="L623" s="24">
        <v>137.6</v>
      </c>
    </row>
    <row r="624" spans="5:12" ht="15.75" x14ac:dyDescent="0.25">
      <c r="E624" s="14"/>
      <c r="F624" s="56">
        <v>1536</v>
      </c>
      <c r="G624" s="4" t="s">
        <v>493</v>
      </c>
      <c r="H624" s="33">
        <v>15786</v>
      </c>
      <c r="I624" s="15">
        <f t="shared" si="11"/>
        <v>0.47404821742435005</v>
      </c>
      <c r="J624" s="24">
        <v>1848.8</v>
      </c>
      <c r="K624" s="24">
        <v>1848.8</v>
      </c>
      <c r="L624" s="24">
        <v>1848.8</v>
      </c>
    </row>
    <row r="625" spans="5:12" ht="15.75" x14ac:dyDescent="0.25">
      <c r="E625" s="14"/>
      <c r="F625" s="56">
        <v>1532</v>
      </c>
      <c r="G625" s="4" t="s">
        <v>502</v>
      </c>
      <c r="H625" s="33">
        <v>2516</v>
      </c>
      <c r="I625" s="15">
        <f t="shared" si="11"/>
        <v>7.5554625303412185E-2</v>
      </c>
      <c r="J625" s="24">
        <v>294.7</v>
      </c>
      <c r="K625" s="24">
        <v>294.7</v>
      </c>
      <c r="L625" s="24">
        <v>294.7</v>
      </c>
    </row>
    <row r="626" spans="5:12" ht="15.75" x14ac:dyDescent="0.25">
      <c r="E626" s="14"/>
      <c r="F626" s="56">
        <v>1533</v>
      </c>
      <c r="G626" s="4" t="s">
        <v>503</v>
      </c>
      <c r="H626" s="33">
        <v>5003</v>
      </c>
      <c r="I626" s="15">
        <f t="shared" si="11"/>
        <v>0.15023839045825563</v>
      </c>
      <c r="J626" s="24">
        <v>585.9</v>
      </c>
      <c r="K626" s="24">
        <v>585.9</v>
      </c>
      <c r="L626" s="24">
        <v>585.9</v>
      </c>
    </row>
    <row r="627" spans="5:12" ht="15.75" x14ac:dyDescent="0.25">
      <c r="E627" s="14"/>
      <c r="F627" s="56">
        <v>1534</v>
      </c>
      <c r="G627" s="4" t="s">
        <v>504</v>
      </c>
      <c r="H627" s="33">
        <v>3024</v>
      </c>
      <c r="I627" s="15">
        <f t="shared" si="11"/>
        <v>9.0809692733512887E-2</v>
      </c>
      <c r="J627" s="24">
        <v>354.2</v>
      </c>
      <c r="K627" s="24">
        <v>354.2</v>
      </c>
      <c r="L627" s="24">
        <v>354.2</v>
      </c>
    </row>
    <row r="628" spans="5:12" ht="15.75" x14ac:dyDescent="0.25">
      <c r="E628" s="14"/>
      <c r="F628" s="56">
        <v>1535</v>
      </c>
      <c r="G628" s="4" t="s">
        <v>505</v>
      </c>
      <c r="H628" s="33">
        <v>2286</v>
      </c>
      <c r="I628" s="15">
        <f t="shared" si="11"/>
        <v>6.8647803435453195E-2</v>
      </c>
      <c r="J628" s="24">
        <v>267.7</v>
      </c>
      <c r="K628" s="24">
        <v>267.7</v>
      </c>
      <c r="L628" s="24">
        <v>267.7</v>
      </c>
    </row>
    <row r="629" spans="5:12" ht="15.75" x14ac:dyDescent="0.25">
      <c r="E629" s="14"/>
      <c r="F629" s="56">
        <v>1537</v>
      </c>
      <c r="G629" s="4" t="s">
        <v>506</v>
      </c>
      <c r="H629" s="33">
        <v>1008</v>
      </c>
      <c r="I629" s="15">
        <f t="shared" si="11"/>
        <v>3.0269897577837629E-2</v>
      </c>
      <c r="J629" s="24">
        <v>118.1</v>
      </c>
      <c r="K629" s="24">
        <v>118.1</v>
      </c>
      <c r="L629" s="24">
        <v>118.1</v>
      </c>
    </row>
    <row r="630" spans="5:12" ht="15.75" x14ac:dyDescent="0.25">
      <c r="E630" s="14"/>
      <c r="F630" s="56">
        <v>1538</v>
      </c>
      <c r="G630" s="4" t="s">
        <v>507</v>
      </c>
      <c r="H630" s="33">
        <v>5607</v>
      </c>
      <c r="I630" s="15">
        <f t="shared" si="11"/>
        <v>0.16837630527672182</v>
      </c>
      <c r="J630" s="24">
        <v>656.7</v>
      </c>
      <c r="K630" s="24">
        <v>656.7</v>
      </c>
      <c r="L630" s="24">
        <v>656.7</v>
      </c>
    </row>
    <row r="631" spans="5:12" ht="15.75" x14ac:dyDescent="0.25">
      <c r="E631" s="14"/>
      <c r="F631" s="56">
        <v>1539</v>
      </c>
      <c r="G631" s="4" t="s">
        <v>508</v>
      </c>
      <c r="H631" s="33">
        <v>7521</v>
      </c>
      <c r="I631" s="15">
        <f t="shared" si="11"/>
        <v>0.22585307508225877</v>
      </c>
      <c r="J631" s="24">
        <v>880.8</v>
      </c>
      <c r="K631" s="24">
        <v>880.8</v>
      </c>
      <c r="L631" s="24">
        <v>880.8</v>
      </c>
    </row>
    <row r="632" spans="5:12" ht="15.75" x14ac:dyDescent="0.25">
      <c r="E632" s="14"/>
      <c r="F632" s="56">
        <v>1540</v>
      </c>
      <c r="G632" s="4" t="s">
        <v>509</v>
      </c>
      <c r="H632" s="33">
        <v>5589</v>
      </c>
      <c r="I632" s="15">
        <f t="shared" si="11"/>
        <v>0.16783577139140329</v>
      </c>
      <c r="J632" s="24">
        <v>654.6</v>
      </c>
      <c r="K632" s="24">
        <v>654.6</v>
      </c>
      <c r="L632" s="24">
        <v>654.6</v>
      </c>
    </row>
    <row r="633" spans="5:12" ht="15.75" x14ac:dyDescent="0.25">
      <c r="E633" s="14"/>
      <c r="F633" s="56">
        <v>1541</v>
      </c>
      <c r="G633" s="4" t="s">
        <v>510</v>
      </c>
      <c r="H633" s="33">
        <v>1765</v>
      </c>
      <c r="I633" s="15">
        <f t="shared" si="11"/>
        <v>5.3002350421511323E-2</v>
      </c>
      <c r="J633" s="24">
        <v>206.7</v>
      </c>
      <c r="K633" s="24">
        <v>206.7</v>
      </c>
      <c r="L633" s="24">
        <v>206.7</v>
      </c>
    </row>
    <row r="634" spans="5:12" ht="15.75" x14ac:dyDescent="0.25">
      <c r="E634" s="14"/>
      <c r="F634" s="56">
        <v>1542</v>
      </c>
      <c r="G634" s="4" t="s">
        <v>511</v>
      </c>
      <c r="H634" s="33">
        <v>3057</v>
      </c>
      <c r="I634" s="15">
        <f t="shared" si="11"/>
        <v>9.180067152326353E-2</v>
      </c>
      <c r="J634" s="24">
        <v>358</v>
      </c>
      <c r="K634" s="24">
        <v>358</v>
      </c>
      <c r="L634" s="24">
        <v>358</v>
      </c>
    </row>
    <row r="635" spans="5:12" ht="15.75" x14ac:dyDescent="0.25">
      <c r="E635" s="14"/>
      <c r="F635" s="56">
        <v>1543</v>
      </c>
      <c r="G635" s="4" t="s">
        <v>512</v>
      </c>
      <c r="H635" s="33">
        <v>4329</v>
      </c>
      <c r="I635" s="15">
        <f t="shared" ref="I635:I697" si="12">H635/H$9*100</f>
        <v>0.12999839941910626</v>
      </c>
      <c r="J635" s="24">
        <v>507</v>
      </c>
      <c r="K635" s="24">
        <v>507</v>
      </c>
      <c r="L635" s="24">
        <v>507</v>
      </c>
    </row>
    <row r="636" spans="5:12" ht="15.75" x14ac:dyDescent="0.25">
      <c r="E636" s="14"/>
      <c r="F636" s="56">
        <v>1544</v>
      </c>
      <c r="G636" s="4" t="s">
        <v>513</v>
      </c>
      <c r="H636" s="33">
        <v>3014</v>
      </c>
      <c r="I636" s="15">
        <f t="shared" si="12"/>
        <v>9.0509396130558153E-2</v>
      </c>
      <c r="J636" s="24">
        <v>353</v>
      </c>
      <c r="K636" s="24">
        <v>353</v>
      </c>
      <c r="L636" s="24">
        <v>353</v>
      </c>
    </row>
    <row r="637" spans="5:12" ht="15.75" x14ac:dyDescent="0.25">
      <c r="E637" s="14"/>
      <c r="F637" s="56">
        <v>1546</v>
      </c>
      <c r="G637" s="4" t="s">
        <v>514</v>
      </c>
      <c r="H637" s="33">
        <v>4004</v>
      </c>
      <c r="I637" s="15">
        <f t="shared" si="12"/>
        <v>0.12023875982307725</v>
      </c>
      <c r="J637" s="24">
        <v>468.9</v>
      </c>
      <c r="K637" s="24">
        <v>468.9</v>
      </c>
      <c r="L637" s="24">
        <v>468.9</v>
      </c>
    </row>
    <row r="638" spans="5:12" ht="15.75" x14ac:dyDescent="0.25">
      <c r="E638" s="14"/>
      <c r="F638" s="56">
        <v>1545</v>
      </c>
      <c r="G638" s="4" t="s">
        <v>515</v>
      </c>
      <c r="H638" s="33">
        <v>1165</v>
      </c>
      <c r="I638" s="15">
        <f t="shared" si="12"/>
        <v>3.4984554244227022E-2</v>
      </c>
      <c r="J638" s="24">
        <v>136.4</v>
      </c>
      <c r="K638" s="24">
        <v>136.4</v>
      </c>
      <c r="L638" s="24">
        <v>136.4</v>
      </c>
    </row>
    <row r="639" spans="5:12" ht="15.75" x14ac:dyDescent="0.25">
      <c r="E639" s="14"/>
      <c r="F639" s="56">
        <v>1547</v>
      </c>
      <c r="G639" s="4" t="s">
        <v>516</v>
      </c>
      <c r="H639" s="33">
        <v>2616</v>
      </c>
      <c r="I639" s="15">
        <f t="shared" si="12"/>
        <v>7.8557591332959559E-2</v>
      </c>
      <c r="J639" s="24">
        <v>306.39999999999998</v>
      </c>
      <c r="K639" s="24">
        <v>306.39999999999998</v>
      </c>
      <c r="L639" s="24">
        <v>306.39999999999998</v>
      </c>
    </row>
    <row r="640" spans="5:12" ht="15.75" x14ac:dyDescent="0.25">
      <c r="E640" s="14"/>
      <c r="F640" s="56"/>
      <c r="G640" s="8"/>
      <c r="H640" s="19"/>
      <c r="I640" s="15"/>
      <c r="J640" s="24"/>
      <c r="K640" s="24"/>
      <c r="L640" s="24"/>
    </row>
    <row r="641" spans="5:12" ht="15.75" x14ac:dyDescent="0.25">
      <c r="E641" s="14"/>
      <c r="F641" s="53" t="s">
        <v>517</v>
      </c>
      <c r="G641" s="1" t="s">
        <v>5</v>
      </c>
      <c r="H641" s="34">
        <f>H643</f>
        <v>49818</v>
      </c>
      <c r="I641" s="15"/>
      <c r="J641" s="28">
        <f>J642+J643</f>
        <v>12141.7</v>
      </c>
      <c r="K641" s="28">
        <f>K642+K643</f>
        <v>13339.2</v>
      </c>
      <c r="L641" s="28">
        <f>L642+L643</f>
        <v>13834.5</v>
      </c>
    </row>
    <row r="642" spans="5:12" ht="15.75" x14ac:dyDescent="0.25">
      <c r="E642" s="14"/>
      <c r="F642" s="54"/>
      <c r="G642" s="2" t="s">
        <v>7</v>
      </c>
      <c r="H642" s="35"/>
      <c r="I642" s="15"/>
      <c r="J642" s="28">
        <f>J644</f>
        <v>6307.6</v>
      </c>
      <c r="K642" s="28">
        <f>K644</f>
        <v>7505.1</v>
      </c>
      <c r="L642" s="28">
        <f>L644</f>
        <v>8000.4</v>
      </c>
    </row>
    <row r="643" spans="5:12" ht="15.75" x14ac:dyDescent="0.25">
      <c r="E643" s="14"/>
      <c r="F643" s="54"/>
      <c r="G643" s="2" t="s">
        <v>8</v>
      </c>
      <c r="H643" s="35">
        <f>SUM(H645:H669)</f>
        <v>49818</v>
      </c>
      <c r="I643" s="15"/>
      <c r="J643" s="28">
        <f>SUM(J645:J669)</f>
        <v>5834.1000000000013</v>
      </c>
      <c r="K643" s="28">
        <f>SUM(K645:K669)</f>
        <v>5834.1000000000013</v>
      </c>
      <c r="L643" s="28">
        <f>SUM(L645:L669)</f>
        <v>5834.1000000000013</v>
      </c>
    </row>
    <row r="644" spans="5:12" ht="15.75" x14ac:dyDescent="0.25">
      <c r="E644" s="14"/>
      <c r="F644" s="56">
        <v>1548</v>
      </c>
      <c r="G644" s="4" t="s">
        <v>32</v>
      </c>
      <c r="H644" s="33"/>
      <c r="I644" s="15"/>
      <c r="J644" s="24">
        <v>6307.6</v>
      </c>
      <c r="K644" s="24">
        <v>7505.1</v>
      </c>
      <c r="L644" s="24">
        <v>8000.4</v>
      </c>
    </row>
    <row r="645" spans="5:12" ht="15.75" x14ac:dyDescent="0.25">
      <c r="E645" s="14"/>
      <c r="F645" s="56">
        <v>1549</v>
      </c>
      <c r="G645" s="4" t="s">
        <v>518</v>
      </c>
      <c r="H645" s="33">
        <v>1150</v>
      </c>
      <c r="I645" s="15">
        <f t="shared" si="12"/>
        <v>3.4534109339794915E-2</v>
      </c>
      <c r="J645" s="24">
        <v>134.69999999999999</v>
      </c>
      <c r="K645" s="24">
        <v>134.69999999999999</v>
      </c>
      <c r="L645" s="24">
        <v>134.69999999999999</v>
      </c>
    </row>
    <row r="646" spans="5:12" ht="15.75" x14ac:dyDescent="0.25">
      <c r="E646" s="14"/>
      <c r="F646" s="56">
        <v>1550</v>
      </c>
      <c r="G646" s="4" t="s">
        <v>519</v>
      </c>
      <c r="H646" s="33">
        <v>961</v>
      </c>
      <c r="I646" s="15">
        <f t="shared" si="12"/>
        <v>2.8858503543950361E-2</v>
      </c>
      <c r="J646" s="24">
        <v>112.5</v>
      </c>
      <c r="K646" s="24">
        <v>112.5</v>
      </c>
      <c r="L646" s="24">
        <v>112.5</v>
      </c>
    </row>
    <row r="647" spans="5:12" ht="15.75" x14ac:dyDescent="0.25">
      <c r="E647" s="14"/>
      <c r="F647" s="56">
        <v>1551</v>
      </c>
      <c r="G647" s="4" t="s">
        <v>520</v>
      </c>
      <c r="H647" s="33">
        <v>4052</v>
      </c>
      <c r="I647" s="15">
        <f t="shared" si="12"/>
        <v>0.12168018351726</v>
      </c>
      <c r="J647" s="24">
        <v>474.6</v>
      </c>
      <c r="K647" s="24">
        <v>474.6</v>
      </c>
      <c r="L647" s="24">
        <v>474.6</v>
      </c>
    </row>
    <row r="648" spans="5:12" ht="15.75" x14ac:dyDescent="0.25">
      <c r="E648" s="14"/>
      <c r="F648" s="56">
        <v>1552</v>
      </c>
      <c r="G648" s="4" t="s">
        <v>521</v>
      </c>
      <c r="H648" s="33">
        <v>1685</v>
      </c>
      <c r="I648" s="15">
        <f t="shared" si="12"/>
        <v>5.0599977597873422E-2</v>
      </c>
      <c r="J648" s="24">
        <v>197.3</v>
      </c>
      <c r="K648" s="24">
        <v>197.3</v>
      </c>
      <c r="L648" s="24">
        <v>197.3</v>
      </c>
    </row>
    <row r="649" spans="5:12" ht="15.75" x14ac:dyDescent="0.25">
      <c r="E649" s="14"/>
      <c r="F649" s="56">
        <v>1553</v>
      </c>
      <c r="G649" s="4" t="s">
        <v>522</v>
      </c>
      <c r="H649" s="33">
        <v>1181</v>
      </c>
      <c r="I649" s="15">
        <f t="shared" si="12"/>
        <v>3.5465028808954607E-2</v>
      </c>
      <c r="J649" s="24">
        <v>138.30000000000001</v>
      </c>
      <c r="K649" s="24">
        <v>138.30000000000001</v>
      </c>
      <c r="L649" s="24">
        <v>138.30000000000001</v>
      </c>
    </row>
    <row r="650" spans="5:12" ht="15.75" x14ac:dyDescent="0.25">
      <c r="E650" s="14"/>
      <c r="F650" s="56">
        <v>1554</v>
      </c>
      <c r="G650" s="4" t="s">
        <v>523</v>
      </c>
      <c r="H650" s="33">
        <v>990</v>
      </c>
      <c r="I650" s="15">
        <f t="shared" si="12"/>
        <v>2.9729363692519099E-2</v>
      </c>
      <c r="J650" s="24">
        <v>115.9</v>
      </c>
      <c r="K650" s="24">
        <v>115.9</v>
      </c>
      <c r="L650" s="24">
        <v>115.9</v>
      </c>
    </row>
    <row r="651" spans="5:12" ht="15.75" x14ac:dyDescent="0.25">
      <c r="E651" s="14"/>
      <c r="F651" s="56">
        <v>1555</v>
      </c>
      <c r="G651" s="4" t="s">
        <v>524</v>
      </c>
      <c r="H651" s="33">
        <v>1002</v>
      </c>
      <c r="I651" s="15">
        <f t="shared" si="12"/>
        <v>3.008971961606479E-2</v>
      </c>
      <c r="J651" s="24">
        <v>117.3</v>
      </c>
      <c r="K651" s="24">
        <v>117.3</v>
      </c>
      <c r="L651" s="24">
        <v>117.3</v>
      </c>
    </row>
    <row r="652" spans="5:12" ht="15.75" x14ac:dyDescent="0.25">
      <c r="E652" s="14"/>
      <c r="F652" s="56">
        <v>1556</v>
      </c>
      <c r="G652" s="4" t="s">
        <v>525</v>
      </c>
      <c r="H652" s="33">
        <v>1623</v>
      </c>
      <c r="I652" s="15">
        <f t="shared" si="12"/>
        <v>4.8738138659554044E-2</v>
      </c>
      <c r="J652" s="24">
        <v>190.1</v>
      </c>
      <c r="K652" s="24">
        <v>190.1</v>
      </c>
      <c r="L652" s="24">
        <v>190.1</v>
      </c>
    </row>
    <row r="653" spans="5:12" ht="15.75" x14ac:dyDescent="0.25">
      <c r="E653" s="14"/>
      <c r="F653" s="56">
        <v>1557</v>
      </c>
      <c r="G653" s="4" t="s">
        <v>526</v>
      </c>
      <c r="H653" s="33">
        <v>1548</v>
      </c>
      <c r="I653" s="15">
        <f t="shared" si="12"/>
        <v>4.6485914137393503E-2</v>
      </c>
      <c r="J653" s="24">
        <v>181.3</v>
      </c>
      <c r="K653" s="24">
        <v>181.3</v>
      </c>
      <c r="L653" s="24">
        <v>181.3</v>
      </c>
    </row>
    <row r="654" spans="5:12" ht="15.75" x14ac:dyDescent="0.25">
      <c r="E654" s="14"/>
      <c r="F654" s="56">
        <v>1558</v>
      </c>
      <c r="G654" s="4" t="s">
        <v>527</v>
      </c>
      <c r="H654" s="33">
        <v>3411</v>
      </c>
      <c r="I654" s="15">
        <f t="shared" si="12"/>
        <v>0.10243117126786128</v>
      </c>
      <c r="J654" s="24">
        <v>399.5</v>
      </c>
      <c r="K654" s="24">
        <v>399.5</v>
      </c>
      <c r="L654" s="24">
        <v>399.5</v>
      </c>
    </row>
    <row r="655" spans="5:12" ht="15.75" x14ac:dyDescent="0.25">
      <c r="E655" s="14"/>
      <c r="F655" s="56">
        <v>1559</v>
      </c>
      <c r="G655" s="4" t="s">
        <v>528</v>
      </c>
      <c r="H655" s="33">
        <v>1036</v>
      </c>
      <c r="I655" s="15">
        <f t="shared" si="12"/>
        <v>3.1110728066110895E-2</v>
      </c>
      <c r="J655" s="24">
        <v>121.3</v>
      </c>
      <c r="K655" s="24">
        <v>121.3</v>
      </c>
      <c r="L655" s="24">
        <v>121.3</v>
      </c>
    </row>
    <row r="656" spans="5:12" ht="15.75" x14ac:dyDescent="0.25">
      <c r="E656" s="14"/>
      <c r="F656" s="56">
        <v>1561</v>
      </c>
      <c r="G656" s="4" t="s">
        <v>529</v>
      </c>
      <c r="H656" s="33">
        <f>4362+48</f>
        <v>4410</v>
      </c>
      <c r="I656" s="15">
        <f t="shared" si="12"/>
        <v>0.13243080190303963</v>
      </c>
      <c r="J656" s="24">
        <v>516.5</v>
      </c>
      <c r="K656" s="24">
        <v>516.5</v>
      </c>
      <c r="L656" s="24">
        <v>516.5</v>
      </c>
    </row>
    <row r="657" spans="5:12" ht="15.75" x14ac:dyDescent="0.25">
      <c r="E657" s="14"/>
      <c r="F657" s="56">
        <v>1562</v>
      </c>
      <c r="G657" s="4" t="s">
        <v>517</v>
      </c>
      <c r="H657" s="33">
        <v>9927</v>
      </c>
      <c r="I657" s="15">
        <f t="shared" si="12"/>
        <v>0.2981044377531688</v>
      </c>
      <c r="J657" s="24">
        <v>1162.5999999999999</v>
      </c>
      <c r="K657" s="24">
        <v>1162.5999999999999</v>
      </c>
      <c r="L657" s="24">
        <v>1162.5999999999999</v>
      </c>
    </row>
    <row r="658" spans="5:12" ht="15.75" x14ac:dyDescent="0.25">
      <c r="E658" s="14"/>
      <c r="F658" s="56">
        <v>1560</v>
      </c>
      <c r="G658" s="4" t="s">
        <v>530</v>
      </c>
      <c r="H658" s="33">
        <v>1205</v>
      </c>
      <c r="I658" s="15">
        <f t="shared" si="12"/>
        <v>3.6185740656045975E-2</v>
      </c>
      <c r="J658" s="24">
        <v>141.1</v>
      </c>
      <c r="K658" s="24">
        <v>141.1</v>
      </c>
      <c r="L658" s="24">
        <v>141.1</v>
      </c>
    </row>
    <row r="659" spans="5:12" ht="15.75" x14ac:dyDescent="0.25">
      <c r="E659" s="14"/>
      <c r="F659" s="56">
        <v>1563</v>
      </c>
      <c r="G659" s="4" t="s">
        <v>531</v>
      </c>
      <c r="H659" s="33">
        <v>542</v>
      </c>
      <c r="I659" s="15">
        <f t="shared" si="12"/>
        <v>1.6276075880146821E-2</v>
      </c>
      <c r="J659" s="24">
        <v>63.5</v>
      </c>
      <c r="K659" s="24">
        <v>63.5</v>
      </c>
      <c r="L659" s="24">
        <v>63.5</v>
      </c>
    </row>
    <row r="660" spans="5:12" ht="15.75" x14ac:dyDescent="0.25">
      <c r="E660" s="14"/>
      <c r="F660" s="56">
        <v>1564</v>
      </c>
      <c r="G660" s="4" t="s">
        <v>532</v>
      </c>
      <c r="H660" s="33">
        <v>1633</v>
      </c>
      <c r="I660" s="15">
        <f t="shared" si="12"/>
        <v>4.9038435262508784E-2</v>
      </c>
      <c r="J660" s="24">
        <v>191.2</v>
      </c>
      <c r="K660" s="24">
        <v>191.2</v>
      </c>
      <c r="L660" s="24">
        <v>191.2</v>
      </c>
    </row>
    <row r="661" spans="5:12" ht="15.75" x14ac:dyDescent="0.25">
      <c r="E661" s="14"/>
      <c r="F661" s="56">
        <v>1565</v>
      </c>
      <c r="G661" s="4" t="s">
        <v>533</v>
      </c>
      <c r="H661" s="33">
        <v>1192</v>
      </c>
      <c r="I661" s="15">
        <f t="shared" si="12"/>
        <v>3.5795355072204812E-2</v>
      </c>
      <c r="J661" s="24">
        <v>139.6</v>
      </c>
      <c r="K661" s="24">
        <v>139.6</v>
      </c>
      <c r="L661" s="24">
        <v>139.6</v>
      </c>
    </row>
    <row r="662" spans="5:12" ht="15.75" x14ac:dyDescent="0.25">
      <c r="E662" s="14"/>
      <c r="F662" s="56">
        <v>1566</v>
      </c>
      <c r="G662" s="4" t="s">
        <v>534</v>
      </c>
      <c r="H662" s="33">
        <v>989</v>
      </c>
      <c r="I662" s="15">
        <f t="shared" si="12"/>
        <v>2.9699334032223627E-2</v>
      </c>
      <c r="J662" s="24">
        <v>115.8</v>
      </c>
      <c r="K662" s="24">
        <v>115.8</v>
      </c>
      <c r="L662" s="24">
        <v>115.8</v>
      </c>
    </row>
    <row r="663" spans="5:12" ht="15.75" x14ac:dyDescent="0.25">
      <c r="E663" s="14"/>
      <c r="F663" s="56">
        <v>1567</v>
      </c>
      <c r="G663" s="4" t="s">
        <v>535</v>
      </c>
      <c r="H663" s="33">
        <v>1001</v>
      </c>
      <c r="I663" s="15">
        <f t="shared" si="12"/>
        <v>3.0059689955769311E-2</v>
      </c>
      <c r="J663" s="24">
        <v>117.2</v>
      </c>
      <c r="K663" s="24">
        <v>117.2</v>
      </c>
      <c r="L663" s="24">
        <v>117.2</v>
      </c>
    </row>
    <row r="664" spans="5:12" ht="15.75" x14ac:dyDescent="0.25">
      <c r="E664" s="14"/>
      <c r="F664" s="56">
        <v>1568</v>
      </c>
      <c r="G664" s="4" t="s">
        <v>536</v>
      </c>
      <c r="H664" s="33">
        <v>1072</v>
      </c>
      <c r="I664" s="15">
        <f t="shared" si="12"/>
        <v>3.2191795836747958E-2</v>
      </c>
      <c r="J664" s="24">
        <v>125.5</v>
      </c>
      <c r="K664" s="24">
        <v>125.5</v>
      </c>
      <c r="L664" s="24">
        <v>125.5</v>
      </c>
    </row>
    <row r="665" spans="5:12" ht="15.75" x14ac:dyDescent="0.25">
      <c r="E665" s="14"/>
      <c r="F665" s="56">
        <v>1569</v>
      </c>
      <c r="G665" s="4" t="s">
        <v>537</v>
      </c>
      <c r="H665" s="33">
        <v>2413</v>
      </c>
      <c r="I665" s="15">
        <f t="shared" si="12"/>
        <v>7.2461570292978381E-2</v>
      </c>
      <c r="J665" s="24">
        <v>282.60000000000002</v>
      </c>
      <c r="K665" s="24">
        <v>282.60000000000002</v>
      </c>
      <c r="L665" s="24">
        <v>282.60000000000002</v>
      </c>
    </row>
    <row r="666" spans="5:12" ht="15.75" x14ac:dyDescent="0.25">
      <c r="E666" s="14"/>
      <c r="F666" s="56">
        <v>1570</v>
      </c>
      <c r="G666" s="4" t="s">
        <v>538</v>
      </c>
      <c r="H666" s="33">
        <v>1501</v>
      </c>
      <c r="I666" s="15">
        <f t="shared" si="12"/>
        <v>4.5074520103506238E-2</v>
      </c>
      <c r="J666" s="24">
        <v>175.8</v>
      </c>
      <c r="K666" s="24">
        <v>175.8</v>
      </c>
      <c r="L666" s="24">
        <v>175.8</v>
      </c>
    </row>
    <row r="667" spans="5:12" ht="15.75" x14ac:dyDescent="0.25">
      <c r="E667" s="14"/>
      <c r="F667" s="56">
        <v>1571</v>
      </c>
      <c r="G667" s="4" t="s">
        <v>235</v>
      </c>
      <c r="H667" s="33">
        <v>3309</v>
      </c>
      <c r="I667" s="15">
        <f t="shared" si="12"/>
        <v>9.9368145917722944E-2</v>
      </c>
      <c r="J667" s="24">
        <v>387.5</v>
      </c>
      <c r="K667" s="24">
        <v>387.5</v>
      </c>
      <c r="L667" s="24">
        <v>387.5</v>
      </c>
    </row>
    <row r="668" spans="5:12" ht="15.75" x14ac:dyDescent="0.25">
      <c r="E668" s="14"/>
      <c r="F668" s="56">
        <v>1572</v>
      </c>
      <c r="G668" s="4" t="s">
        <v>539</v>
      </c>
      <c r="H668" s="33">
        <v>767</v>
      </c>
      <c r="I668" s="15">
        <f t="shared" si="12"/>
        <v>2.3032749446628437E-2</v>
      </c>
      <c r="J668" s="24">
        <v>89.8</v>
      </c>
      <c r="K668" s="24">
        <v>89.8</v>
      </c>
      <c r="L668" s="24">
        <v>89.8</v>
      </c>
    </row>
    <row r="669" spans="5:12" ht="15.75" x14ac:dyDescent="0.25">
      <c r="E669" s="14"/>
      <c r="F669" s="56">
        <v>1573</v>
      </c>
      <c r="G669" s="4" t="s">
        <v>540</v>
      </c>
      <c r="H669" s="33">
        <v>1218</v>
      </c>
      <c r="I669" s="15">
        <f t="shared" si="12"/>
        <v>3.6576126239887138E-2</v>
      </c>
      <c r="J669" s="24">
        <v>142.6</v>
      </c>
      <c r="K669" s="24">
        <v>142.6</v>
      </c>
      <c r="L669" s="24">
        <v>142.6</v>
      </c>
    </row>
    <row r="670" spans="5:12" ht="15.75" x14ac:dyDescent="0.25">
      <c r="E670" s="14"/>
      <c r="F670" s="56"/>
      <c r="G670" s="8"/>
      <c r="H670" s="19"/>
      <c r="I670" s="15"/>
      <c r="J670" s="24"/>
      <c r="K670" s="24"/>
      <c r="L670" s="24"/>
    </row>
    <row r="671" spans="5:12" ht="15.75" x14ac:dyDescent="0.25">
      <c r="E671" s="14"/>
      <c r="F671" s="53" t="s">
        <v>541</v>
      </c>
      <c r="G671" s="1" t="s">
        <v>5</v>
      </c>
      <c r="H671" s="34">
        <f>H673</f>
        <v>58899</v>
      </c>
      <c r="I671" s="15"/>
      <c r="J671" s="28">
        <f>J672+J673</f>
        <v>13219</v>
      </c>
      <c r="K671" s="28">
        <f>K672+K673</f>
        <v>14419.099999999999</v>
      </c>
      <c r="L671" s="28">
        <f>L672+L673</f>
        <v>14915.399999999998</v>
      </c>
    </row>
    <row r="672" spans="5:12" ht="15.75" x14ac:dyDescent="0.25">
      <c r="E672" s="14"/>
      <c r="F672" s="54"/>
      <c r="G672" s="2" t="s">
        <v>7</v>
      </c>
      <c r="H672" s="35"/>
      <c r="I672" s="15"/>
      <c r="J672" s="28">
        <f>J674</f>
        <v>6321.1</v>
      </c>
      <c r="K672" s="28">
        <f>K674</f>
        <v>7521.2</v>
      </c>
      <c r="L672" s="28">
        <f>L674</f>
        <v>8017.5</v>
      </c>
    </row>
    <row r="673" spans="5:12" ht="15.75" x14ac:dyDescent="0.25">
      <c r="E673" s="14"/>
      <c r="F673" s="54"/>
      <c r="G673" s="2" t="s">
        <v>8</v>
      </c>
      <c r="H673" s="35">
        <f>SUM(H675:H697)</f>
        <v>58899</v>
      </c>
      <c r="I673" s="15"/>
      <c r="J673" s="28">
        <f>SUM(J675:J697)</f>
        <v>6897.8999999999987</v>
      </c>
      <c r="K673" s="28">
        <f>SUM(K675:K697)</f>
        <v>6897.8999999999987</v>
      </c>
      <c r="L673" s="28">
        <f>SUM(L675:L697)</f>
        <v>6897.8999999999987</v>
      </c>
    </row>
    <row r="674" spans="5:12" ht="15.75" x14ac:dyDescent="0.25">
      <c r="E674" s="14"/>
      <c r="F674" s="56">
        <v>1574</v>
      </c>
      <c r="G674" s="4" t="s">
        <v>32</v>
      </c>
      <c r="H674" s="33"/>
      <c r="I674" s="15"/>
      <c r="J674" s="24">
        <v>6321.1</v>
      </c>
      <c r="K674" s="24">
        <v>7521.2</v>
      </c>
      <c r="L674" s="24">
        <v>8017.5</v>
      </c>
    </row>
    <row r="675" spans="5:12" ht="15.75" x14ac:dyDescent="0.25">
      <c r="E675" s="14"/>
      <c r="F675" s="56">
        <v>1576</v>
      </c>
      <c r="G675" s="4" t="s">
        <v>542</v>
      </c>
      <c r="H675" s="33">
        <v>2280</v>
      </c>
      <c r="I675" s="15">
        <f t="shared" si="12"/>
        <v>6.8467625473680349E-2</v>
      </c>
      <c r="J675" s="24">
        <v>267</v>
      </c>
      <c r="K675" s="24">
        <v>267</v>
      </c>
      <c r="L675" s="24">
        <v>267</v>
      </c>
    </row>
    <row r="676" spans="5:12" ht="15.75" x14ac:dyDescent="0.25">
      <c r="E676" s="14"/>
      <c r="F676" s="56">
        <v>1575</v>
      </c>
      <c r="G676" s="4" t="s">
        <v>543</v>
      </c>
      <c r="H676" s="33">
        <v>2514</v>
      </c>
      <c r="I676" s="15">
        <f t="shared" si="12"/>
        <v>7.5494565982821227E-2</v>
      </c>
      <c r="J676" s="24">
        <v>294.39999999999998</v>
      </c>
      <c r="K676" s="24">
        <v>294.39999999999998</v>
      </c>
      <c r="L676" s="24">
        <v>294.39999999999998</v>
      </c>
    </row>
    <row r="677" spans="5:12" ht="15.75" x14ac:dyDescent="0.25">
      <c r="E677" s="14"/>
      <c r="F677" s="56">
        <v>1577</v>
      </c>
      <c r="G677" s="4" t="s">
        <v>544</v>
      </c>
      <c r="H677" s="33">
        <v>861</v>
      </c>
      <c r="I677" s="15">
        <f t="shared" si="12"/>
        <v>2.5855537514402976E-2</v>
      </c>
      <c r="J677" s="24">
        <v>100.8</v>
      </c>
      <c r="K677" s="24">
        <v>100.8</v>
      </c>
      <c r="L677" s="24">
        <v>100.8</v>
      </c>
    </row>
    <row r="678" spans="5:12" ht="15.75" x14ac:dyDescent="0.25">
      <c r="E678" s="14"/>
      <c r="F678" s="56">
        <v>1578</v>
      </c>
      <c r="G678" s="4" t="s">
        <v>545</v>
      </c>
      <c r="H678" s="33">
        <v>3678</v>
      </c>
      <c r="I678" s="15">
        <f t="shared" si="12"/>
        <v>0.11044909056675278</v>
      </c>
      <c r="J678" s="24">
        <v>430.8</v>
      </c>
      <c r="K678" s="24">
        <v>430.8</v>
      </c>
      <c r="L678" s="24">
        <v>430.8</v>
      </c>
    </row>
    <row r="679" spans="5:12" ht="15.75" x14ac:dyDescent="0.25">
      <c r="E679" s="14"/>
      <c r="F679" s="56">
        <v>1579</v>
      </c>
      <c r="G679" s="4" t="s">
        <v>546</v>
      </c>
      <c r="H679" s="33">
        <v>1003</v>
      </c>
      <c r="I679" s="15">
        <f t="shared" si="12"/>
        <v>3.0119749276360262E-2</v>
      </c>
      <c r="J679" s="24">
        <v>117.5</v>
      </c>
      <c r="K679" s="24">
        <v>117.5</v>
      </c>
      <c r="L679" s="24">
        <v>117.5</v>
      </c>
    </row>
    <row r="680" spans="5:12" ht="15.75" x14ac:dyDescent="0.25">
      <c r="E680" s="14"/>
      <c r="F680" s="56">
        <v>1580</v>
      </c>
      <c r="G680" s="4" t="s">
        <v>547</v>
      </c>
      <c r="H680" s="33">
        <v>1870</v>
      </c>
      <c r="I680" s="15">
        <f t="shared" si="12"/>
        <v>5.6155464752536084E-2</v>
      </c>
      <c r="J680" s="24">
        <v>219</v>
      </c>
      <c r="K680" s="24">
        <v>219</v>
      </c>
      <c r="L680" s="24">
        <v>219</v>
      </c>
    </row>
    <row r="681" spans="5:12" ht="15.75" x14ac:dyDescent="0.25">
      <c r="E681" s="14"/>
      <c r="F681" s="56">
        <v>1581</v>
      </c>
      <c r="G681" s="4" t="s">
        <v>548</v>
      </c>
      <c r="H681" s="33">
        <v>1251</v>
      </c>
      <c r="I681" s="15">
        <f t="shared" si="12"/>
        <v>3.7567105029637775E-2</v>
      </c>
      <c r="J681" s="24">
        <v>146.5</v>
      </c>
      <c r="K681" s="24">
        <v>146.5</v>
      </c>
      <c r="L681" s="24">
        <v>146.5</v>
      </c>
    </row>
    <row r="682" spans="5:12" ht="15.75" x14ac:dyDescent="0.25">
      <c r="E682" s="14"/>
      <c r="F682" s="56">
        <v>1582</v>
      </c>
      <c r="G682" s="4" t="s">
        <v>549</v>
      </c>
      <c r="H682" s="33">
        <v>918</v>
      </c>
      <c r="I682" s="15">
        <f t="shared" si="12"/>
        <v>2.7567228151244981E-2</v>
      </c>
      <c r="J682" s="24">
        <v>107.5</v>
      </c>
      <c r="K682" s="24">
        <v>107.5</v>
      </c>
      <c r="L682" s="24">
        <v>107.5</v>
      </c>
    </row>
    <row r="683" spans="5:12" ht="15.75" x14ac:dyDescent="0.25">
      <c r="E683" s="14"/>
      <c r="F683" s="56">
        <v>1583</v>
      </c>
      <c r="G683" s="4" t="s">
        <v>550</v>
      </c>
      <c r="H683" s="33">
        <v>3951</v>
      </c>
      <c r="I683" s="15">
        <f t="shared" si="12"/>
        <v>0.11864718782741714</v>
      </c>
      <c r="J683" s="24">
        <v>462.7</v>
      </c>
      <c r="K683" s="24">
        <v>462.7</v>
      </c>
      <c r="L683" s="24">
        <v>462.7</v>
      </c>
    </row>
    <row r="684" spans="5:12" ht="15.75" x14ac:dyDescent="0.25">
      <c r="E684" s="14"/>
      <c r="F684" s="56">
        <v>1584</v>
      </c>
      <c r="G684" s="4" t="s">
        <v>551</v>
      </c>
      <c r="H684" s="33">
        <v>1665</v>
      </c>
      <c r="I684" s="15">
        <f t="shared" si="12"/>
        <v>4.9999384391963948E-2</v>
      </c>
      <c r="J684" s="24">
        <v>195</v>
      </c>
      <c r="K684" s="24">
        <v>195</v>
      </c>
      <c r="L684" s="24">
        <v>195</v>
      </c>
    </row>
    <row r="685" spans="5:12" ht="15.75" x14ac:dyDescent="0.25">
      <c r="E685" s="14"/>
      <c r="F685" s="56">
        <v>1585</v>
      </c>
      <c r="G685" s="4" t="s">
        <v>552</v>
      </c>
      <c r="H685" s="33">
        <v>1060</v>
      </c>
      <c r="I685" s="15">
        <f t="shared" si="12"/>
        <v>3.1831439913202274E-2</v>
      </c>
      <c r="J685" s="24">
        <v>124.1</v>
      </c>
      <c r="K685" s="24">
        <v>124.1</v>
      </c>
      <c r="L685" s="24">
        <v>124.1</v>
      </c>
    </row>
    <row r="686" spans="5:12" ht="15.75" x14ac:dyDescent="0.25">
      <c r="E686" s="14"/>
      <c r="F686" s="56">
        <v>1586</v>
      </c>
      <c r="G686" s="4" t="s">
        <v>553</v>
      </c>
      <c r="H686" s="33">
        <v>1972</v>
      </c>
      <c r="I686" s="15">
        <f t="shared" si="12"/>
        <v>5.9218490102674416E-2</v>
      </c>
      <c r="J686" s="24">
        <v>231</v>
      </c>
      <c r="K686" s="24">
        <v>231</v>
      </c>
      <c r="L686" s="24">
        <v>231</v>
      </c>
    </row>
    <row r="687" spans="5:12" ht="15.75" x14ac:dyDescent="0.25">
      <c r="E687" s="14"/>
      <c r="F687" s="56">
        <v>1587</v>
      </c>
      <c r="G687" s="4" t="s">
        <v>554</v>
      </c>
      <c r="H687" s="33">
        <v>1874</v>
      </c>
      <c r="I687" s="15">
        <f t="shared" si="12"/>
        <v>5.6275583393717979E-2</v>
      </c>
      <c r="J687" s="24">
        <v>219.5</v>
      </c>
      <c r="K687" s="24">
        <v>219.5</v>
      </c>
      <c r="L687" s="24">
        <v>219.5</v>
      </c>
    </row>
    <row r="688" spans="5:12" ht="15.75" x14ac:dyDescent="0.25">
      <c r="E688" s="14"/>
      <c r="F688" s="56">
        <v>1588</v>
      </c>
      <c r="G688" s="4" t="s">
        <v>555</v>
      </c>
      <c r="H688" s="33">
        <v>2404</v>
      </c>
      <c r="I688" s="15">
        <f t="shared" si="12"/>
        <v>7.2191303350319119E-2</v>
      </c>
      <c r="J688" s="24">
        <v>281.5</v>
      </c>
      <c r="K688" s="24">
        <v>281.5</v>
      </c>
      <c r="L688" s="24">
        <v>281.5</v>
      </c>
    </row>
    <row r="689" spans="5:12" ht="15.75" x14ac:dyDescent="0.25">
      <c r="E689" s="14"/>
      <c r="F689" s="56">
        <v>1589</v>
      </c>
      <c r="G689" s="4" t="s">
        <v>556</v>
      </c>
      <c r="H689" s="33">
        <v>2710</v>
      </c>
      <c r="I689" s="15">
        <f t="shared" si="12"/>
        <v>8.1380379400734115E-2</v>
      </c>
      <c r="J689" s="24">
        <v>317.39999999999998</v>
      </c>
      <c r="K689" s="24">
        <v>317.39999999999998</v>
      </c>
      <c r="L689" s="24">
        <v>317.39999999999998</v>
      </c>
    </row>
    <row r="690" spans="5:12" ht="15.75" x14ac:dyDescent="0.25">
      <c r="E690" s="14"/>
      <c r="F690" s="56">
        <v>1590</v>
      </c>
      <c r="G690" s="4" t="s">
        <v>541</v>
      </c>
      <c r="H690" s="33">
        <v>11442</v>
      </c>
      <c r="I690" s="15">
        <f t="shared" si="12"/>
        <v>0.34359937310081168</v>
      </c>
      <c r="J690" s="24">
        <v>1340</v>
      </c>
      <c r="K690" s="24">
        <v>1340</v>
      </c>
      <c r="L690" s="24">
        <v>1340</v>
      </c>
    </row>
    <row r="691" spans="5:12" ht="15.75" x14ac:dyDescent="0.25">
      <c r="E691" s="14"/>
      <c r="F691" s="56">
        <v>1591</v>
      </c>
      <c r="G691" s="4" t="s">
        <v>557</v>
      </c>
      <c r="H691" s="33">
        <v>2992</v>
      </c>
      <c r="I691" s="15">
        <f t="shared" si="12"/>
        <v>8.9848743604057729E-2</v>
      </c>
      <c r="J691" s="24">
        <v>350.4</v>
      </c>
      <c r="K691" s="24">
        <v>350.4</v>
      </c>
      <c r="L691" s="24">
        <v>350.4</v>
      </c>
    </row>
    <row r="692" spans="5:12" ht="15.75" x14ac:dyDescent="0.25">
      <c r="E692" s="14"/>
      <c r="F692" s="56">
        <v>1593</v>
      </c>
      <c r="G692" s="4" t="s">
        <v>558</v>
      </c>
      <c r="H692" s="33">
        <v>1534</v>
      </c>
      <c r="I692" s="15">
        <f t="shared" si="12"/>
        <v>4.6065498893256875E-2</v>
      </c>
      <c r="J692" s="24">
        <v>179.7</v>
      </c>
      <c r="K692" s="24">
        <v>179.7</v>
      </c>
      <c r="L692" s="24">
        <v>179.7</v>
      </c>
    </row>
    <row r="693" spans="5:12" ht="15.75" x14ac:dyDescent="0.25">
      <c r="E693" s="14"/>
      <c r="F693" s="56">
        <v>1592</v>
      </c>
      <c r="G693" s="4" t="s">
        <v>559</v>
      </c>
      <c r="H693" s="33">
        <v>2503</v>
      </c>
      <c r="I693" s="15">
        <f t="shared" si="12"/>
        <v>7.5164239719571022E-2</v>
      </c>
      <c r="J693" s="24">
        <v>293.10000000000002</v>
      </c>
      <c r="K693" s="24">
        <v>293.10000000000002</v>
      </c>
      <c r="L693" s="24">
        <v>293.10000000000002</v>
      </c>
    </row>
    <row r="694" spans="5:12" ht="15.75" x14ac:dyDescent="0.25">
      <c r="E694" s="14"/>
      <c r="F694" s="56">
        <v>1594</v>
      </c>
      <c r="G694" s="4" t="s">
        <v>560</v>
      </c>
      <c r="H694" s="33">
        <v>1801</v>
      </c>
      <c r="I694" s="15">
        <f t="shared" si="12"/>
        <v>5.4083418192148389E-2</v>
      </c>
      <c r="J694" s="24">
        <v>210.9</v>
      </c>
      <c r="K694" s="24">
        <v>210.9</v>
      </c>
      <c r="L694" s="24">
        <v>210.9</v>
      </c>
    </row>
    <row r="695" spans="5:12" ht="15.75" x14ac:dyDescent="0.25">
      <c r="E695" s="14"/>
      <c r="F695" s="56">
        <v>1595</v>
      </c>
      <c r="G695" s="4" t="s">
        <v>561</v>
      </c>
      <c r="H695" s="33">
        <v>6019</v>
      </c>
      <c r="I695" s="15">
        <f t="shared" si="12"/>
        <v>0.18074852531845706</v>
      </c>
      <c r="J695" s="24">
        <v>704.9</v>
      </c>
      <c r="K695" s="24">
        <v>704.9</v>
      </c>
      <c r="L695" s="24">
        <v>704.9</v>
      </c>
    </row>
    <row r="696" spans="5:12" ht="15.75" x14ac:dyDescent="0.25">
      <c r="E696" s="14"/>
      <c r="F696" s="56">
        <v>1596</v>
      </c>
      <c r="G696" s="4" t="s">
        <v>562</v>
      </c>
      <c r="H696" s="33">
        <v>951</v>
      </c>
      <c r="I696" s="15">
        <f t="shared" si="12"/>
        <v>2.8558206940995624E-2</v>
      </c>
      <c r="J696" s="24">
        <v>111.4</v>
      </c>
      <c r="K696" s="24">
        <v>111.4</v>
      </c>
      <c r="L696" s="24">
        <v>111.4</v>
      </c>
    </row>
    <row r="697" spans="5:12" ht="15.75" x14ac:dyDescent="0.25">
      <c r="E697" s="14"/>
      <c r="F697" s="56">
        <v>1597</v>
      </c>
      <c r="G697" s="4" t="s">
        <v>563</v>
      </c>
      <c r="H697" s="33">
        <v>1646</v>
      </c>
      <c r="I697" s="15">
        <f t="shared" si="12"/>
        <v>4.9428820846349933E-2</v>
      </c>
      <c r="J697" s="24">
        <v>192.8</v>
      </c>
      <c r="K697" s="24">
        <v>192.8</v>
      </c>
      <c r="L697" s="24">
        <v>192.8</v>
      </c>
    </row>
    <row r="698" spans="5:12" ht="15.75" x14ac:dyDescent="0.25">
      <c r="E698" s="14"/>
      <c r="F698" s="56"/>
      <c r="G698" s="8"/>
      <c r="H698" s="19"/>
      <c r="I698" s="15"/>
      <c r="J698" s="24"/>
      <c r="K698" s="24"/>
      <c r="L698" s="24"/>
    </row>
    <row r="699" spans="5:12" ht="15.75" x14ac:dyDescent="0.25">
      <c r="E699" s="14"/>
      <c r="F699" s="53" t="s">
        <v>564</v>
      </c>
      <c r="G699" s="1" t="s">
        <v>5</v>
      </c>
      <c r="H699" s="34">
        <f>H701</f>
        <v>52168</v>
      </c>
      <c r="I699" s="15"/>
      <c r="J699" s="28">
        <f>J700+J701</f>
        <v>13692.5</v>
      </c>
      <c r="K699" s="28">
        <f>K700+K701</f>
        <v>15132.3</v>
      </c>
      <c r="L699" s="28">
        <f>L700+L701</f>
        <v>15727.699999999999</v>
      </c>
    </row>
    <row r="700" spans="5:12" ht="15.75" x14ac:dyDescent="0.25">
      <c r="E700" s="14"/>
      <c r="F700" s="54"/>
      <c r="G700" s="2" t="s">
        <v>7</v>
      </c>
      <c r="H700" s="35"/>
      <c r="I700" s="15"/>
      <c r="J700" s="28">
        <f>J702</f>
        <v>7583.1</v>
      </c>
      <c r="K700" s="28">
        <f>K702</f>
        <v>9022.9</v>
      </c>
      <c r="L700" s="28">
        <f>L702</f>
        <v>9618.2999999999993</v>
      </c>
    </row>
    <row r="701" spans="5:12" ht="15.75" x14ac:dyDescent="0.25">
      <c r="E701" s="14"/>
      <c r="F701" s="54"/>
      <c r="G701" s="2" t="s">
        <v>8</v>
      </c>
      <c r="H701" s="35">
        <f>SUM(H703:H723)</f>
        <v>52168</v>
      </c>
      <c r="I701" s="15"/>
      <c r="J701" s="28">
        <f>SUM(J703:J723)</f>
        <v>6109.4</v>
      </c>
      <c r="K701" s="28">
        <f>SUM(K703:K723)</f>
        <v>6109.4</v>
      </c>
      <c r="L701" s="28">
        <f>SUM(L703:L723)</f>
        <v>6109.4</v>
      </c>
    </row>
    <row r="702" spans="5:12" ht="15.75" x14ac:dyDescent="0.25">
      <c r="E702" s="14"/>
      <c r="F702" s="56">
        <v>1598</v>
      </c>
      <c r="G702" s="4" t="s">
        <v>32</v>
      </c>
      <c r="H702" s="33"/>
      <c r="I702" s="15"/>
      <c r="J702" s="24">
        <v>7583.1</v>
      </c>
      <c r="K702" s="24">
        <v>9022.9</v>
      </c>
      <c r="L702" s="24">
        <v>9618.2999999999993</v>
      </c>
    </row>
    <row r="703" spans="5:12" ht="15.75" x14ac:dyDescent="0.25">
      <c r="E703" s="14"/>
      <c r="F703" s="56">
        <v>1599</v>
      </c>
      <c r="G703" s="4" t="s">
        <v>565</v>
      </c>
      <c r="H703" s="33">
        <v>2575</v>
      </c>
      <c r="I703" s="15">
        <f t="shared" ref="I703:I766" si="13">H703/H$9*100</f>
        <v>7.732637526084514E-2</v>
      </c>
      <c r="J703" s="24">
        <v>301.60000000000002</v>
      </c>
      <c r="K703" s="24">
        <v>301.60000000000002</v>
      </c>
      <c r="L703" s="24">
        <v>301.60000000000002</v>
      </c>
    </row>
    <row r="704" spans="5:12" ht="15.75" x14ac:dyDescent="0.25">
      <c r="E704" s="14"/>
      <c r="F704" s="56">
        <v>1600</v>
      </c>
      <c r="G704" s="4" t="s">
        <v>566</v>
      </c>
      <c r="H704" s="33">
        <v>2347</v>
      </c>
      <c r="I704" s="15">
        <f t="shared" si="13"/>
        <v>7.0479612713477094E-2</v>
      </c>
      <c r="J704" s="24">
        <v>274.89999999999998</v>
      </c>
      <c r="K704" s="24">
        <v>274.89999999999998</v>
      </c>
      <c r="L704" s="24">
        <v>274.89999999999998</v>
      </c>
    </row>
    <row r="705" spans="5:12" ht="15.75" x14ac:dyDescent="0.25">
      <c r="E705" s="14"/>
      <c r="F705" s="56">
        <v>1601</v>
      </c>
      <c r="G705" s="4" t="s">
        <v>567</v>
      </c>
      <c r="H705" s="33">
        <v>2116</v>
      </c>
      <c r="I705" s="15">
        <f t="shared" si="13"/>
        <v>6.3542761185222646E-2</v>
      </c>
      <c r="J705" s="24">
        <v>247.8</v>
      </c>
      <c r="K705" s="24">
        <v>247.8</v>
      </c>
      <c r="L705" s="24">
        <v>247.8</v>
      </c>
    </row>
    <row r="706" spans="5:12" ht="15.75" x14ac:dyDescent="0.25">
      <c r="E706" s="14"/>
      <c r="F706" s="56">
        <v>1602</v>
      </c>
      <c r="G706" s="4" t="s">
        <v>568</v>
      </c>
      <c r="H706" s="33">
        <v>2208</v>
      </c>
      <c r="I706" s="15">
        <f t="shared" si="13"/>
        <v>6.6305489932406245E-2</v>
      </c>
      <c r="J706" s="24">
        <v>258.60000000000002</v>
      </c>
      <c r="K706" s="24">
        <v>258.60000000000002</v>
      </c>
      <c r="L706" s="24">
        <v>258.60000000000002</v>
      </c>
    </row>
    <row r="707" spans="5:12" ht="15.75" x14ac:dyDescent="0.25">
      <c r="E707" s="14"/>
      <c r="F707" s="56">
        <v>1603</v>
      </c>
      <c r="G707" s="4" t="s">
        <v>569</v>
      </c>
      <c r="H707" s="33">
        <v>1002</v>
      </c>
      <c r="I707" s="15">
        <f t="shared" si="13"/>
        <v>3.008971961606479E-2</v>
      </c>
      <c r="J707" s="24">
        <v>117.3</v>
      </c>
      <c r="K707" s="24">
        <v>117.3</v>
      </c>
      <c r="L707" s="24">
        <v>117.3</v>
      </c>
    </row>
    <row r="708" spans="5:12" ht="15.75" x14ac:dyDescent="0.25">
      <c r="E708" s="14"/>
      <c r="F708" s="56">
        <v>1604</v>
      </c>
      <c r="G708" s="4" t="s">
        <v>570</v>
      </c>
      <c r="H708" s="33">
        <v>1596</v>
      </c>
      <c r="I708" s="15">
        <f t="shared" si="13"/>
        <v>4.7927337831576246E-2</v>
      </c>
      <c r="J708" s="24">
        <v>186.9</v>
      </c>
      <c r="K708" s="24">
        <v>186.9</v>
      </c>
      <c r="L708" s="24">
        <v>186.9</v>
      </c>
    </row>
    <row r="709" spans="5:12" ht="15.75" x14ac:dyDescent="0.25">
      <c r="E709" s="14"/>
      <c r="F709" s="56">
        <v>1613</v>
      </c>
      <c r="G709" s="4" t="s">
        <v>571</v>
      </c>
      <c r="H709" s="33">
        <v>1155</v>
      </c>
      <c r="I709" s="15">
        <f t="shared" si="13"/>
        <v>3.4684257641272281E-2</v>
      </c>
      <c r="J709" s="24">
        <v>135.30000000000001</v>
      </c>
      <c r="K709" s="24">
        <v>135.30000000000001</v>
      </c>
      <c r="L709" s="24">
        <v>135.30000000000001</v>
      </c>
    </row>
    <row r="710" spans="5:12" ht="15.75" x14ac:dyDescent="0.25">
      <c r="E710" s="14"/>
      <c r="F710" s="56">
        <v>1605</v>
      </c>
      <c r="G710" s="4" t="s">
        <v>572</v>
      </c>
      <c r="H710" s="33">
        <v>1270</v>
      </c>
      <c r="I710" s="15">
        <f t="shared" si="13"/>
        <v>3.8137668575251776E-2</v>
      </c>
      <c r="J710" s="24">
        <v>148.69999999999999</v>
      </c>
      <c r="K710" s="24">
        <v>148.69999999999999</v>
      </c>
      <c r="L710" s="24">
        <v>148.69999999999999</v>
      </c>
    </row>
    <row r="711" spans="5:12" ht="15.75" x14ac:dyDescent="0.25">
      <c r="E711" s="14"/>
      <c r="F711" s="56">
        <v>1606</v>
      </c>
      <c r="G711" s="4" t="s">
        <v>573</v>
      </c>
      <c r="H711" s="33">
        <v>2123</v>
      </c>
      <c r="I711" s="15">
        <f t="shared" si="13"/>
        <v>6.3752968807290963E-2</v>
      </c>
      <c r="J711" s="24">
        <v>248.6</v>
      </c>
      <c r="K711" s="24">
        <v>248.6</v>
      </c>
      <c r="L711" s="24">
        <v>248.6</v>
      </c>
    </row>
    <row r="712" spans="5:12" ht="15.75" x14ac:dyDescent="0.25">
      <c r="E712" s="14"/>
      <c r="F712" s="56">
        <v>1607</v>
      </c>
      <c r="G712" s="4" t="s">
        <v>574</v>
      </c>
      <c r="H712" s="33">
        <v>1848</v>
      </c>
      <c r="I712" s="15">
        <f t="shared" si="13"/>
        <v>5.5494812226035653E-2</v>
      </c>
      <c r="J712" s="24">
        <v>216.4</v>
      </c>
      <c r="K712" s="24">
        <v>216.4</v>
      </c>
      <c r="L712" s="24">
        <v>216.4</v>
      </c>
    </row>
    <row r="713" spans="5:12" ht="15.75" x14ac:dyDescent="0.25">
      <c r="E713" s="14"/>
      <c r="F713" s="56">
        <v>1608</v>
      </c>
      <c r="G713" s="4" t="s">
        <v>575</v>
      </c>
      <c r="H713" s="33">
        <v>1740</v>
      </c>
      <c r="I713" s="15">
        <f t="shared" si="13"/>
        <v>5.2251608914124482E-2</v>
      </c>
      <c r="J713" s="24">
        <v>203.8</v>
      </c>
      <c r="K713" s="24">
        <v>203.8</v>
      </c>
      <c r="L713" s="24">
        <v>203.8</v>
      </c>
    </row>
    <row r="714" spans="5:12" ht="15.75" x14ac:dyDescent="0.25">
      <c r="E714" s="14"/>
      <c r="F714" s="56">
        <v>1609</v>
      </c>
      <c r="G714" s="4" t="s">
        <v>576</v>
      </c>
      <c r="H714" s="33">
        <v>3332</v>
      </c>
      <c r="I714" s="15">
        <f t="shared" si="13"/>
        <v>0.10005882810451884</v>
      </c>
      <c r="J714" s="24">
        <v>390.2</v>
      </c>
      <c r="K714" s="24">
        <v>390.2</v>
      </c>
      <c r="L714" s="24">
        <v>390.2</v>
      </c>
    </row>
    <row r="715" spans="5:12" ht="15.75" x14ac:dyDescent="0.25">
      <c r="E715" s="14"/>
      <c r="F715" s="56">
        <v>1610</v>
      </c>
      <c r="G715" s="4" t="s">
        <v>577</v>
      </c>
      <c r="H715" s="33">
        <v>1083</v>
      </c>
      <c r="I715" s="15">
        <f t="shared" si="13"/>
        <v>3.2522122099998163E-2</v>
      </c>
      <c r="J715" s="24">
        <v>126.8</v>
      </c>
      <c r="K715" s="24">
        <v>126.8</v>
      </c>
      <c r="L715" s="24">
        <v>126.8</v>
      </c>
    </row>
    <row r="716" spans="5:12" ht="15.75" x14ac:dyDescent="0.25">
      <c r="E716" s="14"/>
      <c r="F716" s="56">
        <v>1611</v>
      </c>
      <c r="G716" s="4" t="s">
        <v>578</v>
      </c>
      <c r="H716" s="33">
        <v>1470</v>
      </c>
      <c r="I716" s="15">
        <f t="shared" si="13"/>
        <v>4.4143600634346546E-2</v>
      </c>
      <c r="J716" s="24">
        <v>172.2</v>
      </c>
      <c r="K716" s="24">
        <v>172.2</v>
      </c>
      <c r="L716" s="24">
        <v>172.2</v>
      </c>
    </row>
    <row r="717" spans="5:12" ht="15.75" x14ac:dyDescent="0.25">
      <c r="E717" s="14"/>
      <c r="F717" s="56">
        <v>1612</v>
      </c>
      <c r="G717" s="4" t="s">
        <v>579</v>
      </c>
      <c r="H717" s="33">
        <v>755</v>
      </c>
      <c r="I717" s="15">
        <f t="shared" si="13"/>
        <v>2.2672393523082746E-2</v>
      </c>
      <c r="J717" s="24">
        <v>88.4</v>
      </c>
      <c r="K717" s="24">
        <v>88.4</v>
      </c>
      <c r="L717" s="24">
        <v>88.4</v>
      </c>
    </row>
    <row r="718" spans="5:12" ht="15.75" x14ac:dyDescent="0.25">
      <c r="E718" s="14"/>
      <c r="F718" s="56">
        <v>1616</v>
      </c>
      <c r="G718" s="4" t="s">
        <v>564</v>
      </c>
      <c r="H718" s="33">
        <v>3134</v>
      </c>
      <c r="I718" s="15">
        <f t="shared" si="13"/>
        <v>9.4112955366015008E-2</v>
      </c>
      <c r="J718" s="24">
        <v>367</v>
      </c>
      <c r="K718" s="24">
        <v>367</v>
      </c>
      <c r="L718" s="24">
        <v>367</v>
      </c>
    </row>
    <row r="719" spans="5:12" ht="15.75" x14ac:dyDescent="0.25">
      <c r="E719" s="14"/>
      <c r="F719" s="56">
        <v>1614</v>
      </c>
      <c r="G719" s="4" t="s">
        <v>580</v>
      </c>
      <c r="H719" s="33">
        <v>8901</v>
      </c>
      <c r="I719" s="15">
        <f t="shared" si="13"/>
        <v>0.26729400629001265</v>
      </c>
      <c r="J719" s="24">
        <v>1042.4000000000001</v>
      </c>
      <c r="K719" s="24">
        <v>1042.4000000000001</v>
      </c>
      <c r="L719" s="24">
        <v>1042.4000000000001</v>
      </c>
    </row>
    <row r="720" spans="5:12" ht="15.75" x14ac:dyDescent="0.25">
      <c r="E720" s="14"/>
      <c r="F720" s="56">
        <v>1615</v>
      </c>
      <c r="G720" s="4" t="s">
        <v>581</v>
      </c>
      <c r="H720" s="33">
        <v>8094</v>
      </c>
      <c r="I720" s="15">
        <f t="shared" si="13"/>
        <v>0.24306007043156524</v>
      </c>
      <c r="J720" s="24">
        <v>947.9</v>
      </c>
      <c r="K720" s="24">
        <v>947.9</v>
      </c>
      <c r="L720" s="24">
        <v>947.9</v>
      </c>
    </row>
    <row r="721" spans="5:12" ht="15.75" x14ac:dyDescent="0.25">
      <c r="E721" s="14"/>
      <c r="F721" s="56">
        <v>1617</v>
      </c>
      <c r="G721" s="4" t="s">
        <v>582</v>
      </c>
      <c r="H721" s="33">
        <v>1661</v>
      </c>
      <c r="I721" s="15">
        <f t="shared" si="13"/>
        <v>4.9879265750782054E-2</v>
      </c>
      <c r="J721" s="24">
        <v>194.5</v>
      </c>
      <c r="K721" s="24">
        <v>194.5</v>
      </c>
      <c r="L721" s="24">
        <v>194.5</v>
      </c>
    </row>
    <row r="722" spans="5:12" ht="15.75" x14ac:dyDescent="0.25">
      <c r="E722" s="14"/>
      <c r="F722" s="56">
        <v>1618</v>
      </c>
      <c r="G722" s="4" t="s">
        <v>583</v>
      </c>
      <c r="H722" s="33">
        <v>1363</v>
      </c>
      <c r="I722" s="15">
        <f t="shared" si="13"/>
        <v>4.093042698273084E-2</v>
      </c>
      <c r="J722" s="24">
        <v>159.6</v>
      </c>
      <c r="K722" s="24">
        <v>159.6</v>
      </c>
      <c r="L722" s="24">
        <v>159.6</v>
      </c>
    </row>
    <row r="723" spans="5:12" ht="15.75" x14ac:dyDescent="0.25">
      <c r="E723" s="14"/>
      <c r="F723" s="56">
        <v>1619</v>
      </c>
      <c r="G723" s="4" t="s">
        <v>181</v>
      </c>
      <c r="H723" s="33">
        <v>2395</v>
      </c>
      <c r="I723" s="15">
        <f t="shared" si="13"/>
        <v>7.1921036407659844E-2</v>
      </c>
      <c r="J723" s="24">
        <v>280.5</v>
      </c>
      <c r="K723" s="24">
        <v>280.5</v>
      </c>
      <c r="L723" s="24">
        <v>280.5</v>
      </c>
    </row>
    <row r="724" spans="5:12" ht="15.75" x14ac:dyDescent="0.25">
      <c r="E724" s="14"/>
      <c r="F724" s="56"/>
      <c r="G724" s="8"/>
      <c r="H724" s="19"/>
      <c r="I724" s="15"/>
      <c r="J724" s="24"/>
      <c r="K724" s="24"/>
      <c r="L724" s="24"/>
    </row>
    <row r="725" spans="5:12" ht="15.75" x14ac:dyDescent="0.25">
      <c r="E725" s="14"/>
      <c r="F725" s="53" t="s">
        <v>584</v>
      </c>
      <c r="G725" s="1" t="s">
        <v>5</v>
      </c>
      <c r="H725" s="34">
        <f>H727</f>
        <v>110519</v>
      </c>
      <c r="I725" s="15"/>
      <c r="J725" s="28">
        <f>J726+J727</f>
        <v>23480.1</v>
      </c>
      <c r="K725" s="28">
        <f>K726+K727</f>
        <v>25480.699999999997</v>
      </c>
      <c r="L725" s="28">
        <f>L726+L727</f>
        <v>26307.899999999998</v>
      </c>
    </row>
    <row r="726" spans="5:12" ht="15.75" x14ac:dyDescent="0.25">
      <c r="E726" s="14"/>
      <c r="F726" s="54"/>
      <c r="G726" s="2" t="s">
        <v>7</v>
      </c>
      <c r="H726" s="35"/>
      <c r="I726" s="15"/>
      <c r="J726" s="28">
        <f>J728</f>
        <v>10536.6</v>
      </c>
      <c r="K726" s="28">
        <f>K728</f>
        <v>12537.2</v>
      </c>
      <c r="L726" s="28">
        <f>L728</f>
        <v>13364.4</v>
      </c>
    </row>
    <row r="727" spans="5:12" ht="15.75" x14ac:dyDescent="0.25">
      <c r="E727" s="14"/>
      <c r="F727" s="54"/>
      <c r="G727" s="2" t="s">
        <v>8</v>
      </c>
      <c r="H727" s="35">
        <f>SUM(H729:H766)</f>
        <v>110519</v>
      </c>
      <c r="I727" s="15"/>
      <c r="J727" s="28">
        <f>SUM(J729:J766)</f>
        <v>12943.499999999998</v>
      </c>
      <c r="K727" s="28">
        <f>SUM(K729:K766)</f>
        <v>12943.499999999998</v>
      </c>
      <c r="L727" s="28">
        <f>SUM(L729:L766)</f>
        <v>12943.499999999998</v>
      </c>
    </row>
    <row r="728" spans="5:12" ht="15.75" x14ac:dyDescent="0.25">
      <c r="E728" s="14"/>
      <c r="F728" s="56">
        <v>1620</v>
      </c>
      <c r="G728" s="4" t="s">
        <v>32</v>
      </c>
      <c r="H728" s="33"/>
      <c r="I728" s="15"/>
      <c r="J728" s="24">
        <v>10536.6</v>
      </c>
      <c r="K728" s="24">
        <v>12537.2</v>
      </c>
      <c r="L728" s="24">
        <v>13364.4</v>
      </c>
    </row>
    <row r="729" spans="5:12" ht="15.75" x14ac:dyDescent="0.25">
      <c r="E729" s="14"/>
      <c r="F729" s="56">
        <v>1621</v>
      </c>
      <c r="G729" s="4" t="s">
        <v>585</v>
      </c>
      <c r="H729" s="33">
        <v>1945</v>
      </c>
      <c r="I729" s="15">
        <f t="shared" si="13"/>
        <v>5.8407689274696618E-2</v>
      </c>
      <c r="J729" s="24">
        <v>227.8</v>
      </c>
      <c r="K729" s="24">
        <v>227.8</v>
      </c>
      <c r="L729" s="24">
        <v>227.8</v>
      </c>
    </row>
    <row r="730" spans="5:12" ht="15.75" x14ac:dyDescent="0.25">
      <c r="E730" s="14"/>
      <c r="F730" s="56">
        <v>1622</v>
      </c>
      <c r="G730" s="4" t="s">
        <v>586</v>
      </c>
      <c r="H730" s="33">
        <v>2628</v>
      </c>
      <c r="I730" s="15">
        <f t="shared" si="13"/>
        <v>7.891794725650525E-2</v>
      </c>
      <c r="J730" s="24">
        <v>307.8</v>
      </c>
      <c r="K730" s="24">
        <v>307.8</v>
      </c>
      <c r="L730" s="24">
        <v>307.8</v>
      </c>
    </row>
    <row r="731" spans="5:12" ht="15.75" x14ac:dyDescent="0.25">
      <c r="E731" s="14"/>
      <c r="F731" s="56">
        <v>1623</v>
      </c>
      <c r="G731" s="4" t="s">
        <v>587</v>
      </c>
      <c r="H731" s="33">
        <v>1466</v>
      </c>
      <c r="I731" s="15">
        <f t="shared" si="13"/>
        <v>4.4023481993164644E-2</v>
      </c>
      <c r="J731" s="24">
        <v>171.7</v>
      </c>
      <c r="K731" s="24">
        <v>171.7</v>
      </c>
      <c r="L731" s="24">
        <v>171.7</v>
      </c>
    </row>
    <row r="732" spans="5:12" ht="15.75" x14ac:dyDescent="0.25">
      <c r="E732" s="14"/>
      <c r="F732" s="56">
        <v>1624</v>
      </c>
      <c r="G732" s="4" t="s">
        <v>588</v>
      </c>
      <c r="H732" s="33">
        <v>1940</v>
      </c>
      <c r="I732" s="15">
        <f t="shared" si="13"/>
        <v>5.8257540973219252E-2</v>
      </c>
      <c r="J732" s="24">
        <v>227.2</v>
      </c>
      <c r="K732" s="24">
        <v>227.2</v>
      </c>
      <c r="L732" s="24">
        <v>227.2</v>
      </c>
    </row>
    <row r="733" spans="5:12" ht="15.75" x14ac:dyDescent="0.25">
      <c r="E733" s="14"/>
      <c r="F733" s="56">
        <v>1625</v>
      </c>
      <c r="G733" s="4" t="s">
        <v>589</v>
      </c>
      <c r="H733" s="33">
        <v>1400</v>
      </c>
      <c r="I733" s="15">
        <f t="shared" si="13"/>
        <v>4.2041524413663378E-2</v>
      </c>
      <c r="J733" s="24">
        <v>164</v>
      </c>
      <c r="K733" s="24">
        <v>164</v>
      </c>
      <c r="L733" s="24">
        <v>164</v>
      </c>
    </row>
    <row r="734" spans="5:12" ht="15.75" x14ac:dyDescent="0.25">
      <c r="E734" s="14"/>
      <c r="F734" s="56">
        <v>1626</v>
      </c>
      <c r="G734" s="4" t="s">
        <v>590</v>
      </c>
      <c r="H734" s="33">
        <v>3262</v>
      </c>
      <c r="I734" s="15">
        <f t="shared" si="13"/>
        <v>9.7956751883835652E-2</v>
      </c>
      <c r="J734" s="24">
        <v>382</v>
      </c>
      <c r="K734" s="24">
        <v>382</v>
      </c>
      <c r="L734" s="24">
        <v>382</v>
      </c>
    </row>
    <row r="735" spans="5:12" ht="15.75" x14ac:dyDescent="0.25">
      <c r="E735" s="14"/>
      <c r="F735" s="56">
        <v>1627</v>
      </c>
      <c r="G735" s="4" t="s">
        <v>591</v>
      </c>
      <c r="H735" s="33">
        <v>3001</v>
      </c>
      <c r="I735" s="15">
        <f t="shared" si="13"/>
        <v>9.0119010546716991E-2</v>
      </c>
      <c r="J735" s="24">
        <v>351.5</v>
      </c>
      <c r="K735" s="24">
        <v>351.5</v>
      </c>
      <c r="L735" s="24">
        <v>351.5</v>
      </c>
    </row>
    <row r="736" spans="5:12" ht="15.75" x14ac:dyDescent="0.25">
      <c r="E736" s="14"/>
      <c r="F736" s="56">
        <v>1628</v>
      </c>
      <c r="G736" s="4" t="s">
        <v>592</v>
      </c>
      <c r="H736" s="33">
        <v>1082</v>
      </c>
      <c r="I736" s="15">
        <f t="shared" si="13"/>
        <v>3.2492092439702691E-2</v>
      </c>
      <c r="J736" s="24">
        <v>126.7</v>
      </c>
      <c r="K736" s="24">
        <v>126.7</v>
      </c>
      <c r="L736" s="24">
        <v>126.7</v>
      </c>
    </row>
    <row r="737" spans="5:12" ht="15.75" x14ac:dyDescent="0.25">
      <c r="E737" s="14"/>
      <c r="F737" s="56">
        <v>1629</v>
      </c>
      <c r="G737" s="4" t="s">
        <v>593</v>
      </c>
      <c r="H737" s="33">
        <v>985</v>
      </c>
      <c r="I737" s="15">
        <f t="shared" si="13"/>
        <v>2.9579215391041729E-2</v>
      </c>
      <c r="J737" s="24">
        <v>115.4</v>
      </c>
      <c r="K737" s="24">
        <v>115.4</v>
      </c>
      <c r="L737" s="24">
        <v>115.4</v>
      </c>
    </row>
    <row r="738" spans="5:12" ht="15.75" x14ac:dyDescent="0.25">
      <c r="E738" s="14"/>
      <c r="F738" s="56">
        <v>1630</v>
      </c>
      <c r="G738" s="4" t="s">
        <v>594</v>
      </c>
      <c r="H738" s="33">
        <v>1840</v>
      </c>
      <c r="I738" s="15">
        <f t="shared" si="13"/>
        <v>5.5254574943671864E-2</v>
      </c>
      <c r="J738" s="24">
        <v>215.5</v>
      </c>
      <c r="K738" s="24">
        <v>215.5</v>
      </c>
      <c r="L738" s="24">
        <v>215.5</v>
      </c>
    </row>
    <row r="739" spans="5:12" ht="15.75" x14ac:dyDescent="0.25">
      <c r="E739" s="14"/>
      <c r="F739" s="56">
        <v>1631</v>
      </c>
      <c r="G739" s="4" t="s">
        <v>595</v>
      </c>
      <c r="H739" s="33">
        <v>1771</v>
      </c>
      <c r="I739" s="15">
        <f t="shared" si="13"/>
        <v>5.3182528383284168E-2</v>
      </c>
      <c r="J739" s="24">
        <v>207.4</v>
      </c>
      <c r="K739" s="24">
        <v>207.4</v>
      </c>
      <c r="L739" s="24">
        <v>207.4</v>
      </c>
    </row>
    <row r="740" spans="5:12" ht="15.75" x14ac:dyDescent="0.25">
      <c r="E740" s="14"/>
      <c r="F740" s="56">
        <v>1632</v>
      </c>
      <c r="G740" s="4" t="s">
        <v>596</v>
      </c>
      <c r="H740" s="33">
        <v>2560</v>
      </c>
      <c r="I740" s="15">
        <f t="shared" si="13"/>
        <v>7.6875930356413019E-2</v>
      </c>
      <c r="J740" s="24">
        <v>299.8</v>
      </c>
      <c r="K740" s="24">
        <v>299.8</v>
      </c>
      <c r="L740" s="24">
        <v>299.8</v>
      </c>
    </row>
    <row r="741" spans="5:12" ht="15.75" x14ac:dyDescent="0.25">
      <c r="E741" s="14"/>
      <c r="F741" s="56">
        <v>1633</v>
      </c>
      <c r="G741" s="4" t="s">
        <v>597</v>
      </c>
      <c r="H741" s="33">
        <v>1712</v>
      </c>
      <c r="I741" s="15">
        <f t="shared" si="13"/>
        <v>5.141077842585122E-2</v>
      </c>
      <c r="J741" s="24">
        <v>200.5</v>
      </c>
      <c r="K741" s="24">
        <v>200.5</v>
      </c>
      <c r="L741" s="24">
        <v>200.5</v>
      </c>
    </row>
    <row r="742" spans="5:12" ht="15.75" x14ac:dyDescent="0.25">
      <c r="E742" s="14"/>
      <c r="F742" s="56">
        <v>1634</v>
      </c>
      <c r="G742" s="4" t="s">
        <v>598</v>
      </c>
      <c r="H742" s="33">
        <v>5371</v>
      </c>
      <c r="I742" s="15">
        <f t="shared" si="13"/>
        <v>0.16128930544698999</v>
      </c>
      <c r="J742" s="24">
        <v>629</v>
      </c>
      <c r="K742" s="24">
        <v>629</v>
      </c>
      <c r="L742" s="24">
        <v>629</v>
      </c>
    </row>
    <row r="743" spans="5:12" ht="15.75" x14ac:dyDescent="0.25">
      <c r="E743" s="14"/>
      <c r="F743" s="56">
        <v>1635</v>
      </c>
      <c r="G743" s="4" t="s">
        <v>599</v>
      </c>
      <c r="H743" s="33">
        <v>3700</v>
      </c>
      <c r="I743" s="15">
        <f t="shared" si="13"/>
        <v>0.11110974309325319</v>
      </c>
      <c r="J743" s="24">
        <v>433.3</v>
      </c>
      <c r="K743" s="24">
        <v>433.3</v>
      </c>
      <c r="L743" s="24">
        <v>433.3</v>
      </c>
    </row>
    <row r="744" spans="5:12" ht="15.75" x14ac:dyDescent="0.25">
      <c r="E744" s="14"/>
      <c r="F744" s="56">
        <v>1636</v>
      </c>
      <c r="G744" s="4" t="s">
        <v>600</v>
      </c>
      <c r="H744" s="33">
        <v>1354</v>
      </c>
      <c r="I744" s="15">
        <f t="shared" si="13"/>
        <v>4.0660160040071579E-2</v>
      </c>
      <c r="J744" s="24">
        <v>158.6</v>
      </c>
      <c r="K744" s="24">
        <v>158.6</v>
      </c>
      <c r="L744" s="24">
        <v>158.6</v>
      </c>
    </row>
    <row r="745" spans="5:12" ht="15.75" x14ac:dyDescent="0.25">
      <c r="E745" s="14"/>
      <c r="F745" s="56">
        <v>1638</v>
      </c>
      <c r="G745" s="4" t="s">
        <v>601</v>
      </c>
      <c r="H745" s="33">
        <v>2754</v>
      </c>
      <c r="I745" s="15">
        <f t="shared" si="13"/>
        <v>8.270168445373495E-2</v>
      </c>
      <c r="J745" s="24">
        <v>322.5</v>
      </c>
      <c r="K745" s="24">
        <v>322.5</v>
      </c>
      <c r="L745" s="24">
        <v>322.5</v>
      </c>
    </row>
    <row r="746" spans="5:12" ht="15.75" x14ac:dyDescent="0.25">
      <c r="E746" s="14"/>
      <c r="F746" s="56">
        <v>1637</v>
      </c>
      <c r="G746" s="4" t="s">
        <v>602</v>
      </c>
      <c r="H746" s="33">
        <v>1240</v>
      </c>
      <c r="I746" s="15">
        <f t="shared" si="13"/>
        <v>3.7236778766387563E-2</v>
      </c>
      <c r="J746" s="24">
        <v>145.19999999999999</v>
      </c>
      <c r="K746" s="24">
        <v>145.19999999999999</v>
      </c>
      <c r="L746" s="24">
        <v>145.19999999999999</v>
      </c>
    </row>
    <row r="747" spans="5:12" ht="15.75" x14ac:dyDescent="0.25">
      <c r="E747" s="14"/>
      <c r="F747" s="56">
        <v>1639</v>
      </c>
      <c r="G747" s="4" t="s">
        <v>603</v>
      </c>
      <c r="H747" s="33">
        <v>1900</v>
      </c>
      <c r="I747" s="15">
        <f t="shared" si="13"/>
        <v>5.7056354561400291E-2</v>
      </c>
      <c r="J747" s="24">
        <v>222.5</v>
      </c>
      <c r="K747" s="24">
        <v>222.5</v>
      </c>
      <c r="L747" s="24">
        <v>222.5</v>
      </c>
    </row>
    <row r="748" spans="5:12" ht="15.75" x14ac:dyDescent="0.25">
      <c r="E748" s="14"/>
      <c r="F748" s="56">
        <v>1640</v>
      </c>
      <c r="G748" s="4" t="s">
        <v>604</v>
      </c>
      <c r="H748" s="33">
        <v>1327</v>
      </c>
      <c r="I748" s="15">
        <f t="shared" si="13"/>
        <v>3.9849359212093788E-2</v>
      </c>
      <c r="J748" s="24">
        <v>155.4</v>
      </c>
      <c r="K748" s="24">
        <v>155.4</v>
      </c>
      <c r="L748" s="24">
        <v>155.4</v>
      </c>
    </row>
    <row r="749" spans="5:12" ht="15.75" x14ac:dyDescent="0.25">
      <c r="E749" s="14"/>
      <c r="F749" s="56">
        <v>1641</v>
      </c>
      <c r="G749" s="4" t="s">
        <v>584</v>
      </c>
      <c r="H749" s="33">
        <v>25485</v>
      </c>
      <c r="I749" s="15">
        <f t="shared" si="13"/>
        <v>0.76530589263015081</v>
      </c>
      <c r="J749" s="24">
        <v>2984.7</v>
      </c>
      <c r="K749" s="24">
        <v>2984.7</v>
      </c>
      <c r="L749" s="24">
        <v>2984.7</v>
      </c>
    </row>
    <row r="750" spans="5:12" ht="15.75" x14ac:dyDescent="0.25">
      <c r="E750" s="14"/>
      <c r="F750" s="56">
        <v>1642</v>
      </c>
      <c r="G750" s="4" t="s">
        <v>605</v>
      </c>
      <c r="H750" s="33">
        <v>3657</v>
      </c>
      <c r="I750" s="15">
        <f t="shared" si="13"/>
        <v>0.10981846770054783</v>
      </c>
      <c r="J750" s="24">
        <v>428.3</v>
      </c>
      <c r="K750" s="24">
        <v>428.3</v>
      </c>
      <c r="L750" s="24">
        <v>428.3</v>
      </c>
    </row>
    <row r="751" spans="5:12" ht="15.75" x14ac:dyDescent="0.25">
      <c r="E751" s="14"/>
      <c r="F751" s="56">
        <v>1643</v>
      </c>
      <c r="G751" s="4" t="s">
        <v>606</v>
      </c>
      <c r="H751" s="33">
        <v>8065</v>
      </c>
      <c r="I751" s="15">
        <f t="shared" si="13"/>
        <v>0.2421892102829965</v>
      </c>
      <c r="J751" s="24">
        <v>944.5</v>
      </c>
      <c r="K751" s="24">
        <v>944.5</v>
      </c>
      <c r="L751" s="24">
        <v>944.5</v>
      </c>
    </row>
    <row r="752" spans="5:12" ht="15.75" x14ac:dyDescent="0.25">
      <c r="E752" s="14"/>
      <c r="F752" s="56">
        <v>1644</v>
      </c>
      <c r="G752" s="4" t="s">
        <v>607</v>
      </c>
      <c r="H752" s="33">
        <v>2563</v>
      </c>
      <c r="I752" s="15">
        <f t="shared" si="13"/>
        <v>7.6966019337299449E-2</v>
      </c>
      <c r="J752" s="24">
        <v>300.2</v>
      </c>
      <c r="K752" s="24">
        <v>300.2</v>
      </c>
      <c r="L752" s="24">
        <v>300.2</v>
      </c>
    </row>
    <row r="753" spans="5:12" ht="15.75" x14ac:dyDescent="0.25">
      <c r="E753" s="14"/>
      <c r="F753" s="56">
        <v>1645</v>
      </c>
      <c r="G753" s="4" t="s">
        <v>608</v>
      </c>
      <c r="H753" s="33">
        <v>1057</v>
      </c>
      <c r="I753" s="15">
        <f t="shared" si="13"/>
        <v>3.1741350932315844E-2</v>
      </c>
      <c r="J753" s="24">
        <v>123.8</v>
      </c>
      <c r="K753" s="24">
        <v>123.8</v>
      </c>
      <c r="L753" s="24">
        <v>123.8</v>
      </c>
    </row>
    <row r="754" spans="5:12" ht="15.75" x14ac:dyDescent="0.25">
      <c r="E754" s="14"/>
      <c r="F754" s="56">
        <v>1646</v>
      </c>
      <c r="G754" s="4" t="s">
        <v>609</v>
      </c>
      <c r="H754" s="33">
        <v>900</v>
      </c>
      <c r="I754" s="15">
        <f t="shared" si="13"/>
        <v>2.7026694265926458E-2</v>
      </c>
      <c r="J754" s="24">
        <v>105.4</v>
      </c>
      <c r="K754" s="24">
        <v>105.4</v>
      </c>
      <c r="L754" s="24">
        <v>105.4</v>
      </c>
    </row>
    <row r="755" spans="5:12" ht="15.75" x14ac:dyDescent="0.25">
      <c r="E755" s="14"/>
      <c r="F755" s="56">
        <v>1647</v>
      </c>
      <c r="G755" s="4" t="s">
        <v>610</v>
      </c>
      <c r="H755" s="33">
        <v>2732</v>
      </c>
      <c r="I755" s="15">
        <f t="shared" si="13"/>
        <v>8.2041031927234526E-2</v>
      </c>
      <c r="J755" s="24">
        <v>320</v>
      </c>
      <c r="K755" s="24">
        <v>320</v>
      </c>
      <c r="L755" s="24">
        <v>320</v>
      </c>
    </row>
    <row r="756" spans="5:12" ht="15.75" x14ac:dyDescent="0.25">
      <c r="E756" s="14"/>
      <c r="F756" s="56">
        <v>1648</v>
      </c>
      <c r="G756" s="4" t="s">
        <v>611</v>
      </c>
      <c r="H756" s="33">
        <v>2300</v>
      </c>
      <c r="I756" s="15">
        <f t="shared" si="13"/>
        <v>6.906821867958983E-2</v>
      </c>
      <c r="J756" s="24">
        <v>269.39999999999998</v>
      </c>
      <c r="K756" s="24">
        <v>269.39999999999998</v>
      </c>
      <c r="L756" s="24">
        <v>269.39999999999998</v>
      </c>
    </row>
    <row r="757" spans="5:12" ht="15.75" x14ac:dyDescent="0.25">
      <c r="E757" s="14"/>
      <c r="F757" s="56">
        <v>1649</v>
      </c>
      <c r="G757" s="4" t="s">
        <v>612</v>
      </c>
      <c r="H757" s="33">
        <v>774</v>
      </c>
      <c r="I757" s="15">
        <f t="shared" si="13"/>
        <v>2.3242957068696751E-2</v>
      </c>
      <c r="J757" s="24">
        <v>90.6</v>
      </c>
      <c r="K757" s="24">
        <v>90.6</v>
      </c>
      <c r="L757" s="24">
        <v>90.6</v>
      </c>
    </row>
    <row r="758" spans="5:12" ht="15.75" x14ac:dyDescent="0.25">
      <c r="E758" s="14"/>
      <c r="F758" s="56">
        <v>1650</v>
      </c>
      <c r="G758" s="4" t="s">
        <v>557</v>
      </c>
      <c r="H758" s="33">
        <v>4259</v>
      </c>
      <c r="I758" s="15">
        <f t="shared" si="13"/>
        <v>0.12789632319842309</v>
      </c>
      <c r="J758" s="24">
        <v>498.8</v>
      </c>
      <c r="K758" s="24">
        <v>498.8</v>
      </c>
      <c r="L758" s="24">
        <v>498.8</v>
      </c>
    </row>
    <row r="759" spans="5:12" ht="15.75" x14ac:dyDescent="0.25">
      <c r="E759" s="14"/>
      <c r="F759" s="56">
        <v>1652</v>
      </c>
      <c r="G759" s="4" t="s">
        <v>613</v>
      </c>
      <c r="H759" s="33">
        <v>4423</v>
      </c>
      <c r="I759" s="15">
        <f t="shared" si="13"/>
        <v>0.13282118748688079</v>
      </c>
      <c r="J759" s="24">
        <v>518</v>
      </c>
      <c r="K759" s="24">
        <v>518</v>
      </c>
      <c r="L759" s="24">
        <v>518</v>
      </c>
    </row>
    <row r="760" spans="5:12" ht="15.75" x14ac:dyDescent="0.25">
      <c r="E760" s="14"/>
      <c r="F760" s="56">
        <v>1651</v>
      </c>
      <c r="G760" s="4" t="s">
        <v>614</v>
      </c>
      <c r="H760" s="33">
        <v>2237</v>
      </c>
      <c r="I760" s="15">
        <f t="shared" si="13"/>
        <v>6.7176350080974986E-2</v>
      </c>
      <c r="J760" s="24">
        <v>262</v>
      </c>
      <c r="K760" s="24">
        <v>262</v>
      </c>
      <c r="L760" s="24">
        <v>262</v>
      </c>
    </row>
    <row r="761" spans="5:12" ht="15.75" x14ac:dyDescent="0.25">
      <c r="E761" s="14"/>
      <c r="F761" s="56">
        <v>1653</v>
      </c>
      <c r="G761" s="4" t="s">
        <v>615</v>
      </c>
      <c r="H761" s="33">
        <v>1211</v>
      </c>
      <c r="I761" s="15">
        <f t="shared" si="13"/>
        <v>3.6365918617818821E-2</v>
      </c>
      <c r="J761" s="24">
        <v>141.80000000000001</v>
      </c>
      <c r="K761" s="24">
        <v>141.80000000000001</v>
      </c>
      <c r="L761" s="24">
        <v>141.80000000000001</v>
      </c>
    </row>
    <row r="762" spans="5:12" ht="15.75" x14ac:dyDescent="0.25">
      <c r="E762" s="14"/>
      <c r="F762" s="56">
        <v>1654</v>
      </c>
      <c r="G762" s="4" t="s">
        <v>616</v>
      </c>
      <c r="H762" s="33">
        <v>1666</v>
      </c>
      <c r="I762" s="15">
        <f t="shared" si="13"/>
        <v>5.002941405225942E-2</v>
      </c>
      <c r="J762" s="24">
        <v>195.1</v>
      </c>
      <c r="K762" s="24">
        <v>195.1</v>
      </c>
      <c r="L762" s="24">
        <v>195.1</v>
      </c>
    </row>
    <row r="763" spans="5:12" ht="15.75" x14ac:dyDescent="0.25">
      <c r="E763" s="14"/>
      <c r="F763" s="56">
        <v>1655</v>
      </c>
      <c r="G763" s="4" t="s">
        <v>617</v>
      </c>
      <c r="H763" s="33">
        <v>2106</v>
      </c>
      <c r="I763" s="15">
        <f t="shared" si="13"/>
        <v>6.3242464582267913E-2</v>
      </c>
      <c r="J763" s="24">
        <v>246.6</v>
      </c>
      <c r="K763" s="24">
        <v>246.6</v>
      </c>
      <c r="L763" s="24">
        <v>246.6</v>
      </c>
    </row>
    <row r="764" spans="5:12" ht="15.75" x14ac:dyDescent="0.25">
      <c r="E764" s="14"/>
      <c r="F764" s="56">
        <v>1656</v>
      </c>
      <c r="G764" s="4" t="s">
        <v>618</v>
      </c>
      <c r="H764" s="33">
        <v>1435</v>
      </c>
      <c r="I764" s="15">
        <f t="shared" si="13"/>
        <v>4.3092562524004958E-2</v>
      </c>
      <c r="J764" s="24">
        <v>168.1</v>
      </c>
      <c r="K764" s="24">
        <v>168.1</v>
      </c>
      <c r="L764" s="24">
        <v>168.1</v>
      </c>
    </row>
    <row r="765" spans="5:12" ht="15.75" x14ac:dyDescent="0.25">
      <c r="E765" s="14"/>
      <c r="F765" s="56">
        <v>1657</v>
      </c>
      <c r="G765" s="4" t="s">
        <v>619</v>
      </c>
      <c r="H765" s="33">
        <v>1461</v>
      </c>
      <c r="I765" s="15">
        <f t="shared" si="13"/>
        <v>4.3873333691687277E-2</v>
      </c>
      <c r="J765" s="24">
        <v>171.1</v>
      </c>
      <c r="K765" s="24">
        <v>171.1</v>
      </c>
      <c r="L765" s="24">
        <v>171.1</v>
      </c>
    </row>
    <row r="766" spans="5:12" ht="15.75" x14ac:dyDescent="0.25">
      <c r="E766" s="14"/>
      <c r="F766" s="56">
        <v>1658</v>
      </c>
      <c r="G766" s="4" t="s">
        <v>620</v>
      </c>
      <c r="H766" s="33">
        <v>950</v>
      </c>
      <c r="I766" s="15">
        <f t="shared" si="13"/>
        <v>2.8528177280700145E-2</v>
      </c>
      <c r="J766" s="24">
        <v>111.3</v>
      </c>
      <c r="K766" s="24">
        <v>111.3</v>
      </c>
      <c r="L766" s="24">
        <v>111.3</v>
      </c>
    </row>
    <row r="767" spans="5:12" ht="15.75" x14ac:dyDescent="0.25">
      <c r="E767" s="14"/>
      <c r="F767" s="56"/>
      <c r="G767" s="8"/>
      <c r="H767" s="19"/>
      <c r="I767" s="15"/>
      <c r="J767" s="24"/>
      <c r="K767" s="24"/>
      <c r="L767" s="24"/>
    </row>
    <row r="768" spans="5:12" ht="15.75" x14ac:dyDescent="0.25">
      <c r="E768" s="14"/>
      <c r="F768" s="53" t="s">
        <v>621</v>
      </c>
      <c r="G768" s="1" t="s">
        <v>5</v>
      </c>
      <c r="H768" s="34">
        <f>H770</f>
        <v>47135</v>
      </c>
      <c r="I768" s="15"/>
      <c r="J768" s="28">
        <f>J769+J770</f>
        <v>13240</v>
      </c>
      <c r="K768" s="28">
        <f>K769+K770</f>
        <v>14705.8</v>
      </c>
      <c r="L768" s="28">
        <f>L769+L770</f>
        <v>15311.900000000001</v>
      </c>
    </row>
    <row r="769" spans="5:12" ht="15.75" x14ac:dyDescent="0.25">
      <c r="E769" s="14"/>
      <c r="F769" s="54"/>
      <c r="G769" s="2" t="s">
        <v>7</v>
      </c>
      <c r="H769" s="35"/>
      <c r="I769" s="15"/>
      <c r="J769" s="28">
        <f>J771</f>
        <v>7719.8</v>
      </c>
      <c r="K769" s="28">
        <f>K771</f>
        <v>9185.6</v>
      </c>
      <c r="L769" s="28">
        <f>L771</f>
        <v>9791.7000000000007</v>
      </c>
    </row>
    <row r="770" spans="5:12" ht="15.75" x14ac:dyDescent="0.25">
      <c r="E770" s="14"/>
      <c r="F770" s="54"/>
      <c r="G770" s="2" t="s">
        <v>8</v>
      </c>
      <c r="H770" s="35">
        <f>SUM(H772:H796)</f>
        <v>47135</v>
      </c>
      <c r="I770" s="15"/>
      <c r="J770" s="28">
        <f>SUM(J772:J796)</f>
        <v>5520.2</v>
      </c>
      <c r="K770" s="28">
        <f>SUM(K772:K796)</f>
        <v>5520.2</v>
      </c>
      <c r="L770" s="28">
        <f>SUM(L772:L796)</f>
        <v>5520.2</v>
      </c>
    </row>
    <row r="771" spans="5:12" ht="15.75" x14ac:dyDescent="0.25">
      <c r="E771" s="14"/>
      <c r="F771" s="56">
        <v>1659</v>
      </c>
      <c r="G771" s="4" t="s">
        <v>32</v>
      </c>
      <c r="H771" s="33"/>
      <c r="I771" s="15"/>
      <c r="J771" s="24">
        <v>7719.8</v>
      </c>
      <c r="K771" s="24">
        <v>9185.6</v>
      </c>
      <c r="L771" s="24">
        <v>9791.7000000000007</v>
      </c>
    </row>
    <row r="772" spans="5:12" ht="15.75" x14ac:dyDescent="0.25">
      <c r="E772" s="14"/>
      <c r="F772" s="56">
        <v>1660</v>
      </c>
      <c r="G772" s="4" t="s">
        <v>622</v>
      </c>
      <c r="H772" s="33">
        <v>1004</v>
      </c>
      <c r="I772" s="15">
        <f t="shared" ref="I772:I835" si="14">H772/H$9*100</f>
        <v>3.0149778936655734E-2</v>
      </c>
      <c r="J772" s="24">
        <v>117.6</v>
      </c>
      <c r="K772" s="24">
        <v>117.6</v>
      </c>
      <c r="L772" s="24">
        <v>117.6</v>
      </c>
    </row>
    <row r="773" spans="5:12" ht="15.75" x14ac:dyDescent="0.25">
      <c r="E773" s="14"/>
      <c r="F773" s="56">
        <v>1661</v>
      </c>
      <c r="G773" s="4" t="s">
        <v>623</v>
      </c>
      <c r="H773" s="33">
        <v>2631</v>
      </c>
      <c r="I773" s="15">
        <f t="shared" si="14"/>
        <v>7.9008036237391679E-2</v>
      </c>
      <c r="J773" s="24">
        <v>308.10000000000002</v>
      </c>
      <c r="K773" s="24">
        <v>308.10000000000002</v>
      </c>
      <c r="L773" s="24">
        <v>308.10000000000002</v>
      </c>
    </row>
    <row r="774" spans="5:12" ht="15.75" x14ac:dyDescent="0.25">
      <c r="E774" s="14"/>
      <c r="F774" s="56">
        <v>1662</v>
      </c>
      <c r="G774" s="4" t="s">
        <v>624</v>
      </c>
      <c r="H774" s="33">
        <v>509</v>
      </c>
      <c r="I774" s="15">
        <f t="shared" si="14"/>
        <v>1.5285097090396183E-2</v>
      </c>
      <c r="J774" s="24">
        <v>59.6</v>
      </c>
      <c r="K774" s="24">
        <v>59.6</v>
      </c>
      <c r="L774" s="24">
        <v>59.6</v>
      </c>
    </row>
    <row r="775" spans="5:12" ht="15.75" x14ac:dyDescent="0.25">
      <c r="E775" s="14"/>
      <c r="F775" s="56">
        <v>1663</v>
      </c>
      <c r="G775" s="4" t="s">
        <v>625</v>
      </c>
      <c r="H775" s="33">
        <v>1419</v>
      </c>
      <c r="I775" s="15">
        <f t="shared" si="14"/>
        <v>4.261208795927738E-2</v>
      </c>
      <c r="J775" s="24">
        <v>166.2</v>
      </c>
      <c r="K775" s="24">
        <v>166.2</v>
      </c>
      <c r="L775" s="24">
        <v>166.2</v>
      </c>
    </row>
    <row r="776" spans="5:12" ht="15.75" x14ac:dyDescent="0.25">
      <c r="E776" s="14"/>
      <c r="F776" s="56">
        <v>1664</v>
      </c>
      <c r="G776" s="4" t="s">
        <v>626</v>
      </c>
      <c r="H776" s="33">
        <v>1958</v>
      </c>
      <c r="I776" s="15">
        <f t="shared" si="14"/>
        <v>5.8798074858537781E-2</v>
      </c>
      <c r="J776" s="24">
        <v>229.3</v>
      </c>
      <c r="K776" s="24">
        <v>229.3</v>
      </c>
      <c r="L776" s="24">
        <v>229.3</v>
      </c>
    </row>
    <row r="777" spans="5:12" ht="15.75" x14ac:dyDescent="0.25">
      <c r="E777" s="14"/>
      <c r="F777" s="56">
        <v>1665</v>
      </c>
      <c r="G777" s="4" t="s">
        <v>627</v>
      </c>
      <c r="H777" s="33">
        <v>1048</v>
      </c>
      <c r="I777" s="15">
        <f t="shared" si="14"/>
        <v>3.1471083989656583E-2</v>
      </c>
      <c r="J777" s="24">
        <v>122.7</v>
      </c>
      <c r="K777" s="24">
        <v>122.7</v>
      </c>
      <c r="L777" s="24">
        <v>122.7</v>
      </c>
    </row>
    <row r="778" spans="5:12" ht="15.75" x14ac:dyDescent="0.25">
      <c r="E778" s="14"/>
      <c r="F778" s="56">
        <v>1666</v>
      </c>
      <c r="G778" s="4" t="s">
        <v>360</v>
      </c>
      <c r="H778" s="33">
        <v>1001</v>
      </c>
      <c r="I778" s="15">
        <f t="shared" si="14"/>
        <v>3.0059689955769311E-2</v>
      </c>
      <c r="J778" s="24">
        <v>117.2</v>
      </c>
      <c r="K778" s="24">
        <v>117.2</v>
      </c>
      <c r="L778" s="24">
        <v>117.2</v>
      </c>
    </row>
    <row r="779" spans="5:12" ht="15.75" x14ac:dyDescent="0.25">
      <c r="E779" s="14"/>
      <c r="F779" s="56">
        <v>1667</v>
      </c>
      <c r="G779" s="4" t="s">
        <v>165</v>
      </c>
      <c r="H779" s="33">
        <v>1545</v>
      </c>
      <c r="I779" s="15">
        <f t="shared" si="14"/>
        <v>4.639582515650708E-2</v>
      </c>
      <c r="J779" s="24">
        <v>180.9</v>
      </c>
      <c r="K779" s="24">
        <v>180.9</v>
      </c>
      <c r="L779" s="24">
        <v>180.9</v>
      </c>
    </row>
    <row r="780" spans="5:12" ht="15.75" x14ac:dyDescent="0.25">
      <c r="E780" s="14"/>
      <c r="F780" s="56">
        <v>1668</v>
      </c>
      <c r="G780" s="4" t="s">
        <v>628</v>
      </c>
      <c r="H780" s="33">
        <v>2264</v>
      </c>
      <c r="I780" s="15">
        <f t="shared" si="14"/>
        <v>6.798715090895277E-2</v>
      </c>
      <c r="J780" s="24">
        <v>265.10000000000002</v>
      </c>
      <c r="K780" s="24">
        <v>265.10000000000002</v>
      </c>
      <c r="L780" s="24">
        <v>265.10000000000002</v>
      </c>
    </row>
    <row r="781" spans="5:12" ht="15.75" x14ac:dyDescent="0.25">
      <c r="E781" s="14"/>
      <c r="F781" s="56">
        <v>1669</v>
      </c>
      <c r="G781" s="4" t="s">
        <v>629</v>
      </c>
      <c r="H781" s="33">
        <v>1482</v>
      </c>
      <c r="I781" s="15">
        <f t="shared" si="14"/>
        <v>4.450395655789223E-2</v>
      </c>
      <c r="J781" s="24">
        <v>173.6</v>
      </c>
      <c r="K781" s="24">
        <v>173.6</v>
      </c>
      <c r="L781" s="24">
        <v>173.6</v>
      </c>
    </row>
    <row r="782" spans="5:12" ht="15.75" x14ac:dyDescent="0.25">
      <c r="E782" s="14"/>
      <c r="F782" s="56">
        <v>1670</v>
      </c>
      <c r="G782" s="4" t="s">
        <v>630</v>
      </c>
      <c r="H782" s="33">
        <v>510</v>
      </c>
      <c r="I782" s="15">
        <f t="shared" si="14"/>
        <v>1.5315126750691656E-2</v>
      </c>
      <c r="J782" s="24">
        <v>59.7</v>
      </c>
      <c r="K782" s="24">
        <v>59.7</v>
      </c>
      <c r="L782" s="24">
        <v>59.7</v>
      </c>
    </row>
    <row r="783" spans="5:12" ht="15.75" x14ac:dyDescent="0.25">
      <c r="E783" s="14"/>
      <c r="F783" s="56">
        <v>1671</v>
      </c>
      <c r="G783" s="4" t="s">
        <v>631</v>
      </c>
      <c r="H783" s="33">
        <v>2017</v>
      </c>
      <c r="I783" s="15">
        <f t="shared" si="14"/>
        <v>6.056982481597073E-2</v>
      </c>
      <c r="J783" s="24">
        <v>236.2</v>
      </c>
      <c r="K783" s="24">
        <v>236.2</v>
      </c>
      <c r="L783" s="24">
        <v>236.2</v>
      </c>
    </row>
    <row r="784" spans="5:12" ht="15.75" x14ac:dyDescent="0.25">
      <c r="E784" s="14"/>
      <c r="F784" s="56">
        <v>1672</v>
      </c>
      <c r="G784" s="4" t="s">
        <v>632</v>
      </c>
      <c r="H784" s="33">
        <v>853</v>
      </c>
      <c r="I784" s="15">
        <f t="shared" si="14"/>
        <v>2.5615300232039184E-2</v>
      </c>
      <c r="J784" s="24">
        <v>99.9</v>
      </c>
      <c r="K784" s="24">
        <v>99.9</v>
      </c>
      <c r="L784" s="24">
        <v>99.9</v>
      </c>
    </row>
    <row r="785" spans="5:12" ht="15.75" x14ac:dyDescent="0.25">
      <c r="E785" s="14"/>
      <c r="F785" s="56">
        <v>1673</v>
      </c>
      <c r="G785" s="4" t="s">
        <v>633</v>
      </c>
      <c r="H785" s="33">
        <v>650</v>
      </c>
      <c r="I785" s="15">
        <f t="shared" si="14"/>
        <v>1.9519279192057995E-2</v>
      </c>
      <c r="J785" s="24">
        <v>76.099999999999994</v>
      </c>
      <c r="K785" s="24">
        <v>76.099999999999994</v>
      </c>
      <c r="L785" s="24">
        <v>76.099999999999994</v>
      </c>
    </row>
    <row r="786" spans="5:12" ht="15.75" x14ac:dyDescent="0.25">
      <c r="E786" s="14"/>
      <c r="F786" s="56">
        <v>1675</v>
      </c>
      <c r="G786" s="4" t="s">
        <v>634</v>
      </c>
      <c r="H786" s="33">
        <v>558</v>
      </c>
      <c r="I786" s="15">
        <f t="shared" si="14"/>
        <v>1.6756550444874403E-2</v>
      </c>
      <c r="J786" s="24">
        <v>65.400000000000006</v>
      </c>
      <c r="K786" s="24">
        <v>65.400000000000006</v>
      </c>
      <c r="L786" s="24">
        <v>65.400000000000006</v>
      </c>
    </row>
    <row r="787" spans="5:12" ht="15.75" x14ac:dyDescent="0.25">
      <c r="E787" s="14"/>
      <c r="F787" s="56">
        <v>1676</v>
      </c>
      <c r="G787" s="4" t="s">
        <v>635</v>
      </c>
      <c r="H787" s="33">
        <v>1386</v>
      </c>
      <c r="I787" s="15">
        <f t="shared" si="14"/>
        <v>4.1621109169526743E-2</v>
      </c>
      <c r="J787" s="24">
        <v>162.30000000000001</v>
      </c>
      <c r="K787" s="24">
        <v>162.30000000000001</v>
      </c>
      <c r="L787" s="24">
        <v>162.30000000000001</v>
      </c>
    </row>
    <row r="788" spans="5:12" ht="15.75" x14ac:dyDescent="0.25">
      <c r="E788" s="14"/>
      <c r="F788" s="56">
        <v>1677</v>
      </c>
      <c r="G788" s="4" t="s">
        <v>636</v>
      </c>
      <c r="H788" s="33">
        <v>1739</v>
      </c>
      <c r="I788" s="15">
        <f t="shared" si="14"/>
        <v>5.2221579253829011E-2</v>
      </c>
      <c r="J788" s="24">
        <v>203.7</v>
      </c>
      <c r="K788" s="24">
        <v>203.7</v>
      </c>
      <c r="L788" s="24">
        <v>203.7</v>
      </c>
    </row>
    <row r="789" spans="5:12" ht="15.75" x14ac:dyDescent="0.25">
      <c r="E789" s="14"/>
      <c r="F789" s="56">
        <v>1678</v>
      </c>
      <c r="G789" s="4" t="s">
        <v>637</v>
      </c>
      <c r="H789" s="33">
        <v>582</v>
      </c>
      <c r="I789" s="15">
        <f t="shared" si="14"/>
        <v>1.7477262291965775E-2</v>
      </c>
      <c r="J789" s="24">
        <v>68.2</v>
      </c>
      <c r="K789" s="24">
        <v>68.2</v>
      </c>
      <c r="L789" s="24">
        <v>68.2</v>
      </c>
    </row>
    <row r="790" spans="5:12" ht="15.75" x14ac:dyDescent="0.25">
      <c r="E790" s="14"/>
      <c r="F790" s="56">
        <v>1679</v>
      </c>
      <c r="G790" s="4" t="s">
        <v>638</v>
      </c>
      <c r="H790" s="33">
        <v>1133</v>
      </c>
      <c r="I790" s="15">
        <f t="shared" si="14"/>
        <v>3.4023605114771857E-2</v>
      </c>
      <c r="J790" s="24">
        <v>132.69999999999999</v>
      </c>
      <c r="K790" s="24">
        <v>132.69999999999999</v>
      </c>
      <c r="L790" s="24">
        <v>132.69999999999999</v>
      </c>
    </row>
    <row r="791" spans="5:12" ht="15.75" x14ac:dyDescent="0.25">
      <c r="E791" s="14"/>
      <c r="F791" s="56">
        <v>1674</v>
      </c>
      <c r="G791" s="4" t="s">
        <v>621</v>
      </c>
      <c r="H791" s="33">
        <f>12300+1821</f>
        <v>14121</v>
      </c>
      <c r="I791" s="15">
        <f t="shared" si="14"/>
        <v>0.42404883303238611</v>
      </c>
      <c r="J791" s="24">
        <v>1653.8</v>
      </c>
      <c r="K791" s="24">
        <v>1653.8</v>
      </c>
      <c r="L791" s="24">
        <v>1653.8</v>
      </c>
    </row>
    <row r="792" spans="5:12" ht="15.75" x14ac:dyDescent="0.25">
      <c r="E792" s="14"/>
      <c r="F792" s="56">
        <v>1680</v>
      </c>
      <c r="G792" s="4" t="s">
        <v>639</v>
      </c>
      <c r="H792" s="33">
        <v>1436</v>
      </c>
      <c r="I792" s="15">
        <f t="shared" si="14"/>
        <v>4.3122592184300437E-2</v>
      </c>
      <c r="J792" s="24">
        <v>168.2</v>
      </c>
      <c r="K792" s="24">
        <v>168.2</v>
      </c>
      <c r="L792" s="24">
        <v>168.2</v>
      </c>
    </row>
    <row r="793" spans="5:12" ht="15.75" x14ac:dyDescent="0.25">
      <c r="E793" s="14"/>
      <c r="F793" s="56">
        <v>1681</v>
      </c>
      <c r="G793" s="4" t="s">
        <v>640</v>
      </c>
      <c r="H793" s="33">
        <v>2071</v>
      </c>
      <c r="I793" s="15">
        <f t="shared" si="14"/>
        <v>6.2191426471926319E-2</v>
      </c>
      <c r="J793" s="24">
        <v>242.5</v>
      </c>
      <c r="K793" s="24">
        <v>242.5</v>
      </c>
      <c r="L793" s="24">
        <v>242.5</v>
      </c>
    </row>
    <row r="794" spans="5:12" ht="15.75" x14ac:dyDescent="0.25">
      <c r="E794" s="14"/>
      <c r="F794" s="56">
        <v>1682</v>
      </c>
      <c r="G794" s="4" t="s">
        <v>641</v>
      </c>
      <c r="H794" s="33">
        <v>1658</v>
      </c>
      <c r="I794" s="15">
        <f t="shared" si="14"/>
        <v>4.9789176769895624E-2</v>
      </c>
      <c r="J794" s="24">
        <v>194.2</v>
      </c>
      <c r="K794" s="24">
        <v>194.2</v>
      </c>
      <c r="L794" s="24">
        <v>194.2</v>
      </c>
    </row>
    <row r="795" spans="5:12" ht="15.75" x14ac:dyDescent="0.25">
      <c r="E795" s="14"/>
      <c r="F795" s="56">
        <v>1683</v>
      </c>
      <c r="G795" s="4" t="s">
        <v>642</v>
      </c>
      <c r="H795" s="33">
        <v>2802</v>
      </c>
      <c r="I795" s="15">
        <f t="shared" si="14"/>
        <v>8.41431081479177E-2</v>
      </c>
      <c r="J795" s="24">
        <v>328.2</v>
      </c>
      <c r="K795" s="24">
        <v>328.2</v>
      </c>
      <c r="L795" s="24">
        <v>328.2</v>
      </c>
    </row>
    <row r="796" spans="5:12" ht="15.75" x14ac:dyDescent="0.25">
      <c r="E796" s="14"/>
      <c r="F796" s="56">
        <v>1684</v>
      </c>
      <c r="G796" s="4" t="s">
        <v>643</v>
      </c>
      <c r="H796" s="33">
        <v>758</v>
      </c>
      <c r="I796" s="15">
        <f t="shared" si="14"/>
        <v>2.2762482503969169E-2</v>
      </c>
      <c r="J796" s="24">
        <v>88.8</v>
      </c>
      <c r="K796" s="24">
        <v>88.8</v>
      </c>
      <c r="L796" s="24">
        <v>88.8</v>
      </c>
    </row>
    <row r="797" spans="5:12" ht="15.75" x14ac:dyDescent="0.25">
      <c r="E797" s="14"/>
      <c r="F797" s="56"/>
      <c r="G797" s="8"/>
      <c r="H797" s="19"/>
      <c r="I797" s="15"/>
      <c r="J797" s="24"/>
      <c r="K797" s="24"/>
      <c r="L797" s="24"/>
    </row>
    <row r="798" spans="5:12" ht="15.75" x14ac:dyDescent="0.25">
      <c r="E798" s="14"/>
      <c r="F798" s="53" t="s">
        <v>644</v>
      </c>
      <c r="G798" s="1" t="s">
        <v>5</v>
      </c>
      <c r="H798" s="34">
        <f>H800</f>
        <v>63022</v>
      </c>
      <c r="I798" s="15"/>
      <c r="J798" s="28">
        <f>J799+J800</f>
        <v>18415.5</v>
      </c>
      <c r="K798" s="28">
        <f>K799+K800</f>
        <v>20510.599999999999</v>
      </c>
      <c r="L798" s="28">
        <f>L799+L800</f>
        <v>21377</v>
      </c>
    </row>
    <row r="799" spans="5:12" ht="15.75" x14ac:dyDescent="0.25">
      <c r="E799" s="14"/>
      <c r="F799" s="54"/>
      <c r="G799" s="2" t="s">
        <v>7</v>
      </c>
      <c r="H799" s="35"/>
      <c r="I799" s="15"/>
      <c r="J799" s="28">
        <f>J801</f>
        <v>11034.9</v>
      </c>
      <c r="K799" s="28">
        <f>K801</f>
        <v>13130</v>
      </c>
      <c r="L799" s="28">
        <f>L801</f>
        <v>13996.4</v>
      </c>
    </row>
    <row r="800" spans="5:12" ht="15.75" x14ac:dyDescent="0.25">
      <c r="E800" s="14"/>
      <c r="F800" s="54"/>
      <c r="G800" s="2" t="s">
        <v>8</v>
      </c>
      <c r="H800" s="35">
        <f>SUM(H802:H829)</f>
        <v>63022</v>
      </c>
      <c r="I800" s="15"/>
      <c r="J800" s="28">
        <f>SUM(J802:J829)</f>
        <v>7380.5999999999995</v>
      </c>
      <c r="K800" s="28">
        <f>SUM(K802:K829)</f>
        <v>7380.5999999999995</v>
      </c>
      <c r="L800" s="28">
        <f>SUM(L802:L829)</f>
        <v>7380.5999999999995</v>
      </c>
    </row>
    <row r="801" spans="5:12" ht="15.75" x14ac:dyDescent="0.25">
      <c r="E801" s="14"/>
      <c r="F801" s="56">
        <v>1685</v>
      </c>
      <c r="G801" s="4" t="s">
        <v>32</v>
      </c>
      <c r="H801" s="33"/>
      <c r="I801" s="15"/>
      <c r="J801" s="24">
        <v>11034.9</v>
      </c>
      <c r="K801" s="24">
        <v>13130</v>
      </c>
      <c r="L801" s="24">
        <v>13996.4</v>
      </c>
    </row>
    <row r="802" spans="5:12" ht="15.75" x14ac:dyDescent="0.25">
      <c r="E802" s="14"/>
      <c r="F802" s="56">
        <v>1687</v>
      </c>
      <c r="G802" s="4" t="s">
        <v>645</v>
      </c>
      <c r="H802" s="33">
        <v>850</v>
      </c>
      <c r="I802" s="15">
        <f t="shared" si="14"/>
        <v>2.5525211251152764E-2</v>
      </c>
      <c r="J802" s="24">
        <v>99.5</v>
      </c>
      <c r="K802" s="24">
        <v>99.5</v>
      </c>
      <c r="L802" s="24">
        <v>99.5</v>
      </c>
    </row>
    <row r="803" spans="5:12" ht="15.75" x14ac:dyDescent="0.25">
      <c r="E803" s="14"/>
      <c r="F803" s="56">
        <v>1688</v>
      </c>
      <c r="G803" s="4" t="s">
        <v>646</v>
      </c>
      <c r="H803" s="33">
        <v>1737</v>
      </c>
      <c r="I803" s="15">
        <f t="shared" si="14"/>
        <v>5.216151993323806E-2</v>
      </c>
      <c r="J803" s="24">
        <v>203.4</v>
      </c>
      <c r="K803" s="24">
        <v>203.4</v>
      </c>
      <c r="L803" s="24">
        <v>203.4</v>
      </c>
    </row>
    <row r="804" spans="5:12" ht="15.75" x14ac:dyDescent="0.25">
      <c r="E804" s="14"/>
      <c r="F804" s="56">
        <v>1689</v>
      </c>
      <c r="G804" s="4" t="s">
        <v>647</v>
      </c>
      <c r="H804" s="33">
        <v>1667</v>
      </c>
      <c r="I804" s="15">
        <f t="shared" si="14"/>
        <v>5.0059443712554892E-2</v>
      </c>
      <c r="J804" s="24">
        <v>195.2</v>
      </c>
      <c r="K804" s="24">
        <v>195.2</v>
      </c>
      <c r="L804" s="24">
        <v>195.2</v>
      </c>
    </row>
    <row r="805" spans="5:12" ht="15.75" x14ac:dyDescent="0.25">
      <c r="E805" s="14"/>
      <c r="F805" s="56">
        <v>1690</v>
      </c>
      <c r="G805" s="4" t="s">
        <v>648</v>
      </c>
      <c r="H805" s="33">
        <v>1304</v>
      </c>
      <c r="I805" s="15">
        <f t="shared" si="14"/>
        <v>3.9158677025297892E-2</v>
      </c>
      <c r="J805" s="24">
        <v>152.69999999999999</v>
      </c>
      <c r="K805" s="24">
        <v>152.69999999999999</v>
      </c>
      <c r="L805" s="24">
        <v>152.69999999999999</v>
      </c>
    </row>
    <row r="806" spans="5:12" ht="15.75" x14ac:dyDescent="0.25">
      <c r="E806" s="14"/>
      <c r="F806" s="56">
        <v>1691</v>
      </c>
      <c r="G806" s="4" t="s">
        <v>649</v>
      </c>
      <c r="H806" s="33">
        <v>5593</v>
      </c>
      <c r="I806" s="15">
        <f t="shared" si="14"/>
        <v>0.16795589003258518</v>
      </c>
      <c r="J806" s="24">
        <v>655</v>
      </c>
      <c r="K806" s="24">
        <v>655</v>
      </c>
      <c r="L806" s="24">
        <v>655</v>
      </c>
    </row>
    <row r="807" spans="5:12" ht="15.75" x14ac:dyDescent="0.25">
      <c r="E807" s="14"/>
      <c r="F807" s="56">
        <v>1699</v>
      </c>
      <c r="G807" s="4" t="s">
        <v>497</v>
      </c>
      <c r="H807" s="33">
        <f>2155+1633</f>
        <v>3788</v>
      </c>
      <c r="I807" s="15">
        <f t="shared" si="14"/>
        <v>0.1137523531992549</v>
      </c>
      <c r="J807" s="24">
        <v>443.6</v>
      </c>
      <c r="K807" s="24">
        <v>443.6</v>
      </c>
      <c r="L807" s="24">
        <v>443.6</v>
      </c>
    </row>
    <row r="808" spans="5:12" ht="15.75" x14ac:dyDescent="0.25">
      <c r="E808" s="14"/>
      <c r="F808" s="56">
        <v>1692</v>
      </c>
      <c r="G808" s="4" t="s">
        <v>650</v>
      </c>
      <c r="H808" s="33">
        <v>859</v>
      </c>
      <c r="I808" s="15">
        <f t="shared" si="14"/>
        <v>2.5795478193812029E-2</v>
      </c>
      <c r="J808" s="24">
        <v>100.6</v>
      </c>
      <c r="K808" s="24">
        <v>100.6</v>
      </c>
      <c r="L808" s="24">
        <v>100.6</v>
      </c>
    </row>
    <row r="809" spans="5:12" ht="15.75" x14ac:dyDescent="0.25">
      <c r="E809" s="14"/>
      <c r="F809" s="56">
        <v>1686</v>
      </c>
      <c r="G809" s="4" t="s">
        <v>651</v>
      </c>
      <c r="H809" s="33">
        <v>1550</v>
      </c>
      <c r="I809" s="15">
        <f t="shared" si="14"/>
        <v>4.6545973457984453E-2</v>
      </c>
      <c r="J809" s="24">
        <v>181.5</v>
      </c>
      <c r="K809" s="24">
        <v>181.5</v>
      </c>
      <c r="L809" s="24">
        <v>181.5</v>
      </c>
    </row>
    <row r="810" spans="5:12" ht="15.75" x14ac:dyDescent="0.25">
      <c r="E810" s="14"/>
      <c r="F810" s="56">
        <v>1693</v>
      </c>
      <c r="G810" s="4" t="s">
        <v>652</v>
      </c>
      <c r="H810" s="33">
        <v>1077</v>
      </c>
      <c r="I810" s="15">
        <f t="shared" si="14"/>
        <v>3.2341944138225324E-2</v>
      </c>
      <c r="J810" s="24">
        <v>126.1</v>
      </c>
      <c r="K810" s="24">
        <v>126.1</v>
      </c>
      <c r="L810" s="24">
        <v>126.1</v>
      </c>
    </row>
    <row r="811" spans="5:12" ht="15.75" x14ac:dyDescent="0.25">
      <c r="E811" s="14"/>
      <c r="F811" s="56">
        <v>1694</v>
      </c>
      <c r="G811" s="4" t="s">
        <v>385</v>
      </c>
      <c r="H811" s="33">
        <v>2184</v>
      </c>
      <c r="I811" s="15">
        <f t="shared" si="14"/>
        <v>6.5584778085314863E-2</v>
      </c>
      <c r="J811" s="24">
        <v>255.8</v>
      </c>
      <c r="K811" s="24">
        <v>255.8</v>
      </c>
      <c r="L811" s="24">
        <v>255.8</v>
      </c>
    </row>
    <row r="812" spans="5:12" ht="15.75" x14ac:dyDescent="0.25">
      <c r="E812" s="14"/>
      <c r="F812" s="56">
        <v>1695</v>
      </c>
      <c r="G812" s="4" t="s">
        <v>165</v>
      </c>
      <c r="H812" s="33">
        <v>801</v>
      </c>
      <c r="I812" s="15">
        <f t="shared" si="14"/>
        <v>2.4053757896674546E-2</v>
      </c>
      <c r="J812" s="24">
        <v>93.8</v>
      </c>
      <c r="K812" s="24">
        <v>93.8</v>
      </c>
      <c r="L812" s="24">
        <v>93.8</v>
      </c>
    </row>
    <row r="813" spans="5:12" ht="15.75" x14ac:dyDescent="0.25">
      <c r="E813" s="14"/>
      <c r="F813" s="56">
        <v>1696</v>
      </c>
      <c r="G813" s="4" t="s">
        <v>653</v>
      </c>
      <c r="H813" s="33">
        <v>1100</v>
      </c>
      <c r="I813" s="15">
        <f t="shared" si="14"/>
        <v>3.3032626325021228E-2</v>
      </c>
      <c r="J813" s="24">
        <v>128.80000000000001</v>
      </c>
      <c r="K813" s="24">
        <v>128.80000000000001</v>
      </c>
      <c r="L813" s="24">
        <v>128.80000000000001</v>
      </c>
    </row>
    <row r="814" spans="5:12" ht="15.75" x14ac:dyDescent="0.25">
      <c r="E814" s="14"/>
      <c r="F814" s="56">
        <v>1697</v>
      </c>
      <c r="G814" s="4" t="s">
        <v>85</v>
      </c>
      <c r="H814" s="33">
        <v>4222</v>
      </c>
      <c r="I814" s="15">
        <f t="shared" si="14"/>
        <v>0.12678522576749057</v>
      </c>
      <c r="J814" s="24">
        <v>494.5</v>
      </c>
      <c r="K814" s="24">
        <v>494.5</v>
      </c>
      <c r="L814" s="24">
        <v>494.5</v>
      </c>
    </row>
    <row r="815" spans="5:12" ht="15.75" x14ac:dyDescent="0.25">
      <c r="E815" s="14"/>
      <c r="F815" s="56">
        <v>1698</v>
      </c>
      <c r="G815" s="4" t="s">
        <v>654</v>
      </c>
      <c r="H815" s="33">
        <v>3001</v>
      </c>
      <c r="I815" s="15">
        <f t="shared" si="14"/>
        <v>9.0119010546716991E-2</v>
      </c>
      <c r="J815" s="24">
        <v>351.5</v>
      </c>
      <c r="K815" s="24">
        <v>351.5</v>
      </c>
      <c r="L815" s="24">
        <v>351.5</v>
      </c>
    </row>
    <row r="816" spans="5:12" ht="15.75" x14ac:dyDescent="0.25">
      <c r="E816" s="14"/>
      <c r="F816" s="56">
        <v>1701</v>
      </c>
      <c r="G816" s="4" t="s">
        <v>655</v>
      </c>
      <c r="H816" s="33">
        <v>1012</v>
      </c>
      <c r="I816" s="15">
        <f t="shared" si="14"/>
        <v>3.0390016219019527E-2</v>
      </c>
      <c r="J816" s="24">
        <v>118.5</v>
      </c>
      <c r="K816" s="24">
        <v>118.5</v>
      </c>
      <c r="L816" s="24">
        <v>118.5</v>
      </c>
    </row>
    <row r="817" spans="5:12" ht="15.75" x14ac:dyDescent="0.25">
      <c r="E817" s="14"/>
      <c r="F817" s="56">
        <v>1703</v>
      </c>
      <c r="G817" s="4" t="s">
        <v>656</v>
      </c>
      <c r="H817" s="33">
        <v>600</v>
      </c>
      <c r="I817" s="15">
        <f t="shared" si="14"/>
        <v>1.8017796177284304E-2</v>
      </c>
      <c r="J817" s="24">
        <v>70.3</v>
      </c>
      <c r="K817" s="24">
        <v>70.3</v>
      </c>
      <c r="L817" s="24">
        <v>70.3</v>
      </c>
    </row>
    <row r="818" spans="5:12" ht="15.75" x14ac:dyDescent="0.25">
      <c r="E818" s="14"/>
      <c r="F818" s="56">
        <v>1704</v>
      </c>
      <c r="G818" s="4" t="s">
        <v>657</v>
      </c>
      <c r="H818" s="33">
        <v>1162</v>
      </c>
      <c r="I818" s="15">
        <f t="shared" si="14"/>
        <v>3.4894465263340599E-2</v>
      </c>
      <c r="J818" s="24">
        <v>136.1</v>
      </c>
      <c r="K818" s="24">
        <v>136.1</v>
      </c>
      <c r="L818" s="24">
        <v>136.1</v>
      </c>
    </row>
    <row r="819" spans="5:12" ht="15.75" x14ac:dyDescent="0.25">
      <c r="E819" s="14"/>
      <c r="F819" s="56">
        <v>1702</v>
      </c>
      <c r="G819" s="4" t="s">
        <v>658</v>
      </c>
      <c r="H819" s="33">
        <v>1570</v>
      </c>
      <c r="I819" s="15">
        <f t="shared" si="14"/>
        <v>4.7146566663893927E-2</v>
      </c>
      <c r="J819" s="24">
        <v>183.9</v>
      </c>
      <c r="K819" s="24">
        <v>183.9</v>
      </c>
      <c r="L819" s="24">
        <v>183.9</v>
      </c>
    </row>
    <row r="820" spans="5:12" ht="15.75" x14ac:dyDescent="0.25">
      <c r="E820" s="14"/>
      <c r="F820" s="56">
        <v>1705</v>
      </c>
      <c r="G820" s="4" t="s">
        <v>659</v>
      </c>
      <c r="H820" s="33">
        <v>1629</v>
      </c>
      <c r="I820" s="15">
        <f t="shared" si="14"/>
        <v>4.8918316621326889E-2</v>
      </c>
      <c r="J820" s="24">
        <v>190.8</v>
      </c>
      <c r="K820" s="24">
        <v>190.8</v>
      </c>
      <c r="L820" s="24">
        <v>190.8</v>
      </c>
    </row>
    <row r="821" spans="5:12" ht="15.75" x14ac:dyDescent="0.25">
      <c r="E821" s="14"/>
      <c r="F821" s="56">
        <v>1706</v>
      </c>
      <c r="G821" s="4" t="s">
        <v>660</v>
      </c>
      <c r="H821" s="33">
        <v>3006</v>
      </c>
      <c r="I821" s="15">
        <f t="shared" si="14"/>
        <v>9.0269158848194364E-2</v>
      </c>
      <c r="J821" s="24">
        <v>352</v>
      </c>
      <c r="K821" s="24">
        <v>352</v>
      </c>
      <c r="L821" s="24">
        <v>352</v>
      </c>
    </row>
    <row r="822" spans="5:12" ht="15.75" x14ac:dyDescent="0.25">
      <c r="E822" s="14"/>
      <c r="F822" s="56">
        <v>1700</v>
      </c>
      <c r="G822" s="4" t="s">
        <v>661</v>
      </c>
      <c r="H822" s="33">
        <f>10761+853</f>
        <v>11614</v>
      </c>
      <c r="I822" s="15">
        <f t="shared" si="14"/>
        <v>0.34876447467163318</v>
      </c>
      <c r="J822" s="24">
        <v>1360.2</v>
      </c>
      <c r="K822" s="24">
        <v>1360.2</v>
      </c>
      <c r="L822" s="24">
        <v>1360.2</v>
      </c>
    </row>
    <row r="823" spans="5:12" ht="15.75" x14ac:dyDescent="0.25">
      <c r="E823" s="14"/>
      <c r="F823" s="56">
        <v>1708</v>
      </c>
      <c r="G823" s="4" t="s">
        <v>662</v>
      </c>
      <c r="H823" s="33">
        <v>1808</v>
      </c>
      <c r="I823" s="15">
        <f t="shared" si="14"/>
        <v>5.4293625814216699E-2</v>
      </c>
      <c r="J823" s="24">
        <v>211.7</v>
      </c>
      <c r="K823" s="24">
        <v>211.7</v>
      </c>
      <c r="L823" s="24">
        <v>211.7</v>
      </c>
    </row>
    <row r="824" spans="5:12" ht="15.75" x14ac:dyDescent="0.25">
      <c r="E824" s="14"/>
      <c r="F824" s="56">
        <v>1709</v>
      </c>
      <c r="G824" s="4" t="s">
        <v>663</v>
      </c>
      <c r="H824" s="33">
        <v>1102</v>
      </c>
      <c r="I824" s="15">
        <f t="shared" si="14"/>
        <v>3.3092685645612172E-2</v>
      </c>
      <c r="J824" s="24">
        <v>129.1</v>
      </c>
      <c r="K824" s="24">
        <v>129.1</v>
      </c>
      <c r="L824" s="24">
        <v>129.1</v>
      </c>
    </row>
    <row r="825" spans="5:12" ht="15.75" x14ac:dyDescent="0.25">
      <c r="E825" s="14"/>
      <c r="F825" s="56">
        <v>1710</v>
      </c>
      <c r="G825" s="4" t="s">
        <v>664</v>
      </c>
      <c r="H825" s="33">
        <v>486</v>
      </c>
      <c r="I825" s="15">
        <f t="shared" si="14"/>
        <v>1.4594414903600287E-2</v>
      </c>
      <c r="J825" s="24">
        <v>56.9</v>
      </c>
      <c r="K825" s="24">
        <v>56.9</v>
      </c>
      <c r="L825" s="24">
        <v>56.9</v>
      </c>
    </row>
    <row r="826" spans="5:12" ht="15.75" x14ac:dyDescent="0.25">
      <c r="E826" s="14"/>
      <c r="F826" s="56">
        <v>1707</v>
      </c>
      <c r="G826" s="4" t="s">
        <v>665</v>
      </c>
      <c r="H826" s="33">
        <v>1501</v>
      </c>
      <c r="I826" s="15">
        <f t="shared" si="14"/>
        <v>4.5074520103506238E-2</v>
      </c>
      <c r="J826" s="24">
        <v>175.8</v>
      </c>
      <c r="K826" s="24">
        <v>175.8</v>
      </c>
      <c r="L826" s="24">
        <v>175.8</v>
      </c>
    </row>
    <row r="827" spans="5:12" ht="15.75" x14ac:dyDescent="0.25">
      <c r="E827" s="14"/>
      <c r="F827" s="56">
        <v>1712</v>
      </c>
      <c r="G827" s="4" t="s">
        <v>666</v>
      </c>
      <c r="H827" s="33">
        <v>2894</v>
      </c>
      <c r="I827" s="15">
        <f t="shared" si="14"/>
        <v>8.6905836895101285E-2</v>
      </c>
      <c r="J827" s="24">
        <v>338.9</v>
      </c>
      <c r="K827" s="24">
        <v>338.9</v>
      </c>
      <c r="L827" s="24">
        <v>338.9</v>
      </c>
    </row>
    <row r="828" spans="5:12" ht="15.75" x14ac:dyDescent="0.25">
      <c r="E828" s="14"/>
      <c r="F828" s="56">
        <v>1711</v>
      </c>
      <c r="G828" s="4" t="s">
        <v>515</v>
      </c>
      <c r="H828" s="33">
        <v>2100</v>
      </c>
      <c r="I828" s="15">
        <f t="shared" si="14"/>
        <v>6.3062286620495067E-2</v>
      </c>
      <c r="J828" s="24">
        <v>245.9</v>
      </c>
      <c r="K828" s="24">
        <v>245.9</v>
      </c>
      <c r="L828" s="24">
        <v>245.9</v>
      </c>
    </row>
    <row r="829" spans="5:12" ht="15.75" x14ac:dyDescent="0.25">
      <c r="E829" s="14"/>
      <c r="F829" s="56">
        <v>1713</v>
      </c>
      <c r="G829" s="4" t="s">
        <v>667</v>
      </c>
      <c r="H829" s="33">
        <v>2805</v>
      </c>
      <c r="I829" s="15">
        <f t="shared" si="14"/>
        <v>8.4233197128804116E-2</v>
      </c>
      <c r="J829" s="24">
        <v>328.5</v>
      </c>
      <c r="K829" s="24">
        <v>328.5</v>
      </c>
      <c r="L829" s="24">
        <v>328.5</v>
      </c>
    </row>
    <row r="830" spans="5:12" ht="15.75" x14ac:dyDescent="0.25">
      <c r="E830" s="14"/>
      <c r="F830" s="56"/>
      <c r="G830" s="8"/>
      <c r="H830" s="19"/>
      <c r="I830" s="15"/>
      <c r="J830" s="24"/>
      <c r="K830" s="24"/>
      <c r="L830" s="24"/>
    </row>
    <row r="831" spans="5:12" ht="15.75" x14ac:dyDescent="0.25">
      <c r="E831" s="14"/>
      <c r="F831" s="53" t="s">
        <v>668</v>
      </c>
      <c r="G831" s="1" t="s">
        <v>5</v>
      </c>
      <c r="H831" s="34">
        <f>H833</f>
        <v>83553</v>
      </c>
      <c r="I831" s="15"/>
      <c r="J831" s="28">
        <f>J832+J833</f>
        <v>22608.399999999998</v>
      </c>
      <c r="K831" s="28">
        <f>K832+K833</f>
        <v>25043</v>
      </c>
      <c r="L831" s="28">
        <f>L832+L833</f>
        <v>26049.799999999996</v>
      </c>
    </row>
    <row r="832" spans="5:12" ht="15.75" x14ac:dyDescent="0.25">
      <c r="E832" s="14"/>
      <c r="F832" s="54"/>
      <c r="G832" s="2" t="s">
        <v>7</v>
      </c>
      <c r="H832" s="35"/>
      <c r="I832" s="15"/>
      <c r="J832" s="28">
        <f>J834</f>
        <v>12822.9</v>
      </c>
      <c r="K832" s="28">
        <f>K834</f>
        <v>15257.5</v>
      </c>
      <c r="L832" s="28">
        <f>L834</f>
        <v>16264.3</v>
      </c>
    </row>
    <row r="833" spans="5:12" ht="15.75" x14ac:dyDescent="0.25">
      <c r="E833" s="14"/>
      <c r="F833" s="54"/>
      <c r="G833" s="2" t="s">
        <v>8</v>
      </c>
      <c r="H833" s="35">
        <f>SUM(H835:H860)</f>
        <v>83553</v>
      </c>
      <c r="I833" s="15"/>
      <c r="J833" s="28">
        <f>SUM(J835:J860)</f>
        <v>9785.4999999999982</v>
      </c>
      <c r="K833" s="28">
        <f>SUM(K835:K860)</f>
        <v>9785.4999999999982</v>
      </c>
      <c r="L833" s="28">
        <f>SUM(L835:L860)</f>
        <v>9785.4999999999982</v>
      </c>
    </row>
    <row r="834" spans="5:12" ht="15.75" x14ac:dyDescent="0.25">
      <c r="E834" s="14"/>
      <c r="F834" s="56">
        <v>1714</v>
      </c>
      <c r="G834" s="4" t="s">
        <v>32</v>
      </c>
      <c r="H834" s="33"/>
      <c r="I834" s="15"/>
      <c r="J834" s="24">
        <v>12822.9</v>
      </c>
      <c r="K834" s="24">
        <v>15257.5</v>
      </c>
      <c r="L834" s="24">
        <v>16264.3</v>
      </c>
    </row>
    <row r="835" spans="5:12" ht="15.75" x14ac:dyDescent="0.25">
      <c r="E835" s="14"/>
      <c r="F835" s="56">
        <v>1715</v>
      </c>
      <c r="G835" s="4" t="s">
        <v>669</v>
      </c>
      <c r="H835" s="33">
        <v>5768</v>
      </c>
      <c r="I835" s="15">
        <f t="shared" si="14"/>
        <v>0.1732110805842931</v>
      </c>
      <c r="J835" s="24">
        <v>675.5</v>
      </c>
      <c r="K835" s="24">
        <v>675.5</v>
      </c>
      <c r="L835" s="24">
        <v>675.5</v>
      </c>
    </row>
    <row r="836" spans="5:12" ht="15.75" x14ac:dyDescent="0.25">
      <c r="E836" s="14"/>
      <c r="F836" s="56">
        <v>1716</v>
      </c>
      <c r="G836" s="4" t="s">
        <v>670</v>
      </c>
      <c r="H836" s="33">
        <v>2346</v>
      </c>
      <c r="I836" s="15">
        <f t="shared" ref="I836:I899" si="15">H836/H$9*100</f>
        <v>7.0449583053181622E-2</v>
      </c>
      <c r="J836" s="24">
        <v>274.8</v>
      </c>
      <c r="K836" s="24">
        <v>274.8</v>
      </c>
      <c r="L836" s="24">
        <v>274.8</v>
      </c>
    </row>
    <row r="837" spans="5:12" ht="15.75" x14ac:dyDescent="0.25">
      <c r="E837" s="14"/>
      <c r="F837" s="56">
        <v>1717</v>
      </c>
      <c r="G837" s="4" t="s">
        <v>671</v>
      </c>
      <c r="H837" s="33">
        <v>1850</v>
      </c>
      <c r="I837" s="15">
        <f t="shared" si="15"/>
        <v>5.5554871546626597E-2</v>
      </c>
      <c r="J837" s="24">
        <v>216.7</v>
      </c>
      <c r="K837" s="24">
        <v>216.7</v>
      </c>
      <c r="L837" s="24">
        <v>216.7</v>
      </c>
    </row>
    <row r="838" spans="5:12" ht="15.75" x14ac:dyDescent="0.25">
      <c r="E838" s="14"/>
      <c r="F838" s="56">
        <v>1718</v>
      </c>
      <c r="G838" s="4" t="s">
        <v>672</v>
      </c>
      <c r="H838" s="33">
        <v>3347</v>
      </c>
      <c r="I838" s="15">
        <f t="shared" si="15"/>
        <v>0.10050927300895095</v>
      </c>
      <c r="J838" s="24">
        <v>392</v>
      </c>
      <c r="K838" s="24">
        <v>392</v>
      </c>
      <c r="L838" s="24">
        <v>392</v>
      </c>
    </row>
    <row r="839" spans="5:12" ht="15.75" x14ac:dyDescent="0.25">
      <c r="E839" s="14"/>
      <c r="F839" s="56">
        <v>1733</v>
      </c>
      <c r="G839" s="4" t="s">
        <v>673</v>
      </c>
      <c r="H839" s="33">
        <v>3040</v>
      </c>
      <c r="I839" s="15">
        <f t="shared" si="15"/>
        <v>9.1290167298240479E-2</v>
      </c>
      <c r="J839" s="24">
        <v>356</v>
      </c>
      <c r="K839" s="24">
        <v>356</v>
      </c>
      <c r="L839" s="24">
        <v>356</v>
      </c>
    </row>
    <row r="840" spans="5:12" ht="15.75" x14ac:dyDescent="0.25">
      <c r="E840" s="14"/>
      <c r="F840" s="56">
        <v>1719</v>
      </c>
      <c r="G840" s="4" t="s">
        <v>674</v>
      </c>
      <c r="H840" s="33">
        <v>1323</v>
      </c>
      <c r="I840" s="15">
        <f t="shared" si="15"/>
        <v>3.9729240570911893E-2</v>
      </c>
      <c r="J840" s="24">
        <v>154.9</v>
      </c>
      <c r="K840" s="24">
        <v>154.9</v>
      </c>
      <c r="L840" s="24">
        <v>154.9</v>
      </c>
    </row>
    <row r="841" spans="5:12" ht="15.75" x14ac:dyDescent="0.25">
      <c r="E841" s="14"/>
      <c r="F841" s="56">
        <v>1720</v>
      </c>
      <c r="G841" s="4" t="s">
        <v>675</v>
      </c>
      <c r="H841" s="33">
        <v>5422</v>
      </c>
      <c r="I841" s="15">
        <f t="shared" si="15"/>
        <v>0.16282081812205917</v>
      </c>
      <c r="J841" s="24">
        <v>635</v>
      </c>
      <c r="K841" s="24">
        <v>635</v>
      </c>
      <c r="L841" s="24">
        <v>635</v>
      </c>
    </row>
    <row r="842" spans="5:12" ht="15.75" x14ac:dyDescent="0.25">
      <c r="E842" s="14"/>
      <c r="F842" s="56">
        <v>1721</v>
      </c>
      <c r="G842" s="4" t="s">
        <v>676</v>
      </c>
      <c r="H842" s="33">
        <v>1186</v>
      </c>
      <c r="I842" s="15">
        <f t="shared" si="15"/>
        <v>3.5615177110431974E-2</v>
      </c>
      <c r="J842" s="24">
        <v>138.9</v>
      </c>
      <c r="K842" s="24">
        <v>138.9</v>
      </c>
      <c r="L842" s="24">
        <v>138.9</v>
      </c>
    </row>
    <row r="843" spans="5:12" ht="15.75" x14ac:dyDescent="0.25">
      <c r="E843" s="14"/>
      <c r="F843" s="56">
        <v>1722</v>
      </c>
      <c r="G843" s="4" t="s">
        <v>677</v>
      </c>
      <c r="H843" s="33">
        <v>2890</v>
      </c>
      <c r="I843" s="15">
        <f t="shared" si="15"/>
        <v>8.6785718253919397E-2</v>
      </c>
      <c r="J843" s="24">
        <v>338.5</v>
      </c>
      <c r="K843" s="24">
        <v>338.5</v>
      </c>
      <c r="L843" s="24">
        <v>338.5</v>
      </c>
    </row>
    <row r="844" spans="5:12" ht="15.75" x14ac:dyDescent="0.25">
      <c r="E844" s="14"/>
      <c r="F844" s="56">
        <v>1723</v>
      </c>
      <c r="G844" s="4" t="s">
        <v>678</v>
      </c>
      <c r="H844" s="33">
        <v>2627</v>
      </c>
      <c r="I844" s="15">
        <f t="shared" si="15"/>
        <v>7.8887917596209778E-2</v>
      </c>
      <c r="J844" s="24">
        <v>307.7</v>
      </c>
      <c r="K844" s="24">
        <v>307.7</v>
      </c>
      <c r="L844" s="24">
        <v>307.7</v>
      </c>
    </row>
    <row r="845" spans="5:12" ht="15.75" x14ac:dyDescent="0.25">
      <c r="E845" s="14"/>
      <c r="F845" s="56">
        <v>1724</v>
      </c>
      <c r="G845" s="4" t="s">
        <v>679</v>
      </c>
      <c r="H845" s="33">
        <v>1701</v>
      </c>
      <c r="I845" s="15">
        <f t="shared" si="15"/>
        <v>5.1080452162601001E-2</v>
      </c>
      <c r="J845" s="24">
        <v>199.2</v>
      </c>
      <c r="K845" s="24">
        <v>199.2</v>
      </c>
      <c r="L845" s="24">
        <v>199.2</v>
      </c>
    </row>
    <row r="846" spans="5:12" ht="15.75" x14ac:dyDescent="0.25">
      <c r="E846" s="14"/>
      <c r="F846" s="56">
        <v>1725</v>
      </c>
      <c r="G846" s="4" t="s">
        <v>680</v>
      </c>
      <c r="H846" s="33">
        <v>1863</v>
      </c>
      <c r="I846" s="15">
        <f t="shared" si="15"/>
        <v>5.594525713046776E-2</v>
      </c>
      <c r="J846" s="24">
        <v>218.2</v>
      </c>
      <c r="K846" s="24">
        <v>218.2</v>
      </c>
      <c r="L846" s="24">
        <v>218.2</v>
      </c>
    </row>
    <row r="847" spans="5:12" ht="15.75" x14ac:dyDescent="0.25">
      <c r="E847" s="14"/>
      <c r="F847" s="56">
        <v>1726</v>
      </c>
      <c r="G847" s="4" t="s">
        <v>681</v>
      </c>
      <c r="H847" s="33">
        <v>1689</v>
      </c>
      <c r="I847" s="15">
        <f t="shared" si="15"/>
        <v>5.0720096239055316E-2</v>
      </c>
      <c r="J847" s="24">
        <v>197.8</v>
      </c>
      <c r="K847" s="24">
        <v>197.8</v>
      </c>
      <c r="L847" s="24">
        <v>197.8</v>
      </c>
    </row>
    <row r="848" spans="5:12" ht="15.75" x14ac:dyDescent="0.25">
      <c r="E848" s="14"/>
      <c r="F848" s="56">
        <v>1727</v>
      </c>
      <c r="G848" s="4" t="s">
        <v>682</v>
      </c>
      <c r="H848" s="33">
        <v>3002</v>
      </c>
      <c r="I848" s="15">
        <f t="shared" si="15"/>
        <v>9.0149040207012476E-2</v>
      </c>
      <c r="J848" s="24">
        <v>351.6</v>
      </c>
      <c r="K848" s="24">
        <v>351.6</v>
      </c>
      <c r="L848" s="24">
        <v>351.6</v>
      </c>
    </row>
    <row r="849" spans="5:12" ht="15.75" x14ac:dyDescent="0.25">
      <c r="E849" s="14"/>
      <c r="F849" s="56">
        <v>1728</v>
      </c>
      <c r="G849" s="4" t="s">
        <v>683</v>
      </c>
      <c r="H849" s="33">
        <v>2271</v>
      </c>
      <c r="I849" s="15">
        <f t="shared" si="15"/>
        <v>6.8197358531021088E-2</v>
      </c>
      <c r="J849" s="24">
        <v>266</v>
      </c>
      <c r="K849" s="24">
        <v>266</v>
      </c>
      <c r="L849" s="24">
        <v>266</v>
      </c>
    </row>
    <row r="850" spans="5:12" ht="15.75" x14ac:dyDescent="0.25">
      <c r="E850" s="14"/>
      <c r="F850" s="56">
        <v>1729</v>
      </c>
      <c r="G850" s="4" t="s">
        <v>684</v>
      </c>
      <c r="H850" s="33">
        <v>2420</v>
      </c>
      <c r="I850" s="15">
        <f t="shared" si="15"/>
        <v>7.2671777915046684E-2</v>
      </c>
      <c r="J850" s="24">
        <v>283.39999999999998</v>
      </c>
      <c r="K850" s="24">
        <v>283.39999999999998</v>
      </c>
      <c r="L850" s="24">
        <v>283.39999999999998</v>
      </c>
    </row>
    <row r="851" spans="5:12" ht="15.75" x14ac:dyDescent="0.25">
      <c r="E851" s="14"/>
      <c r="F851" s="56">
        <v>1730</v>
      </c>
      <c r="G851" s="4" t="s">
        <v>685</v>
      </c>
      <c r="H851" s="33">
        <v>2562</v>
      </c>
      <c r="I851" s="15">
        <f t="shared" si="15"/>
        <v>7.6935989677003977E-2</v>
      </c>
      <c r="J851" s="24">
        <v>300.10000000000002</v>
      </c>
      <c r="K851" s="24">
        <v>300.10000000000002</v>
      </c>
      <c r="L851" s="24">
        <v>300.10000000000002</v>
      </c>
    </row>
    <row r="852" spans="5:12" ht="15.75" x14ac:dyDescent="0.25">
      <c r="E852" s="14"/>
      <c r="F852" s="56">
        <v>1731</v>
      </c>
      <c r="G852" s="4" t="s">
        <v>686</v>
      </c>
      <c r="H852" s="33">
        <v>1801</v>
      </c>
      <c r="I852" s="15">
        <f t="shared" si="15"/>
        <v>5.4083418192148389E-2</v>
      </c>
      <c r="J852" s="24">
        <v>210.9</v>
      </c>
      <c r="K852" s="24">
        <v>210.9</v>
      </c>
      <c r="L852" s="24">
        <v>210.9</v>
      </c>
    </row>
    <row r="853" spans="5:12" ht="15.75" x14ac:dyDescent="0.25">
      <c r="E853" s="14"/>
      <c r="F853" s="56">
        <v>1732</v>
      </c>
      <c r="G853" s="4" t="s">
        <v>390</v>
      </c>
      <c r="H853" s="33">
        <v>856</v>
      </c>
      <c r="I853" s="15">
        <f t="shared" si="15"/>
        <v>2.570538921292561E-2</v>
      </c>
      <c r="J853" s="24">
        <v>100.3</v>
      </c>
      <c r="K853" s="24">
        <v>100.3</v>
      </c>
      <c r="L853" s="24">
        <v>100.3</v>
      </c>
    </row>
    <row r="854" spans="5:12" ht="15.75" x14ac:dyDescent="0.25">
      <c r="E854" s="14"/>
      <c r="F854" s="56">
        <v>1735</v>
      </c>
      <c r="G854" s="4" t="s">
        <v>687</v>
      </c>
      <c r="H854" s="33">
        <v>5878</v>
      </c>
      <c r="I854" s="15">
        <f t="shared" si="15"/>
        <v>0.17651434321679524</v>
      </c>
      <c r="J854" s="24">
        <v>688.4</v>
      </c>
      <c r="K854" s="24">
        <v>688.4</v>
      </c>
      <c r="L854" s="24">
        <v>688.4</v>
      </c>
    </row>
    <row r="855" spans="5:12" ht="15.75" x14ac:dyDescent="0.25">
      <c r="E855" s="14"/>
      <c r="F855" s="56">
        <v>1736</v>
      </c>
      <c r="G855" s="4" t="s">
        <v>688</v>
      </c>
      <c r="H855" s="33">
        <v>3431</v>
      </c>
      <c r="I855" s="15">
        <f t="shared" si="15"/>
        <v>0.10303176447377074</v>
      </c>
      <c r="J855" s="24">
        <v>401.8</v>
      </c>
      <c r="K855" s="24">
        <v>401.8</v>
      </c>
      <c r="L855" s="24">
        <v>401.8</v>
      </c>
    </row>
    <row r="856" spans="5:12" ht="15.75" x14ac:dyDescent="0.25">
      <c r="E856" s="14"/>
      <c r="F856" s="56">
        <v>1737</v>
      </c>
      <c r="G856" s="4" t="s">
        <v>689</v>
      </c>
      <c r="H856" s="33">
        <v>5447</v>
      </c>
      <c r="I856" s="15">
        <f t="shared" si="15"/>
        <v>0.163571559629446</v>
      </c>
      <c r="J856" s="24">
        <v>637.9</v>
      </c>
      <c r="K856" s="24">
        <v>637.9</v>
      </c>
      <c r="L856" s="24">
        <v>637.9</v>
      </c>
    </row>
    <row r="857" spans="5:12" ht="15.75" x14ac:dyDescent="0.25">
      <c r="E857" s="14"/>
      <c r="F857" s="56">
        <v>1734</v>
      </c>
      <c r="G857" s="4" t="s">
        <v>668</v>
      </c>
      <c r="H857" s="33">
        <f>12846+631</f>
        <v>13477</v>
      </c>
      <c r="I857" s="15">
        <f t="shared" si="15"/>
        <v>0.4047097318021009</v>
      </c>
      <c r="J857" s="24">
        <v>1578.4</v>
      </c>
      <c r="K857" s="24">
        <v>1578.4</v>
      </c>
      <c r="L857" s="24">
        <v>1578.4</v>
      </c>
    </row>
    <row r="858" spans="5:12" ht="15.75" x14ac:dyDescent="0.25">
      <c r="E858" s="14"/>
      <c r="F858" s="56">
        <v>1738</v>
      </c>
      <c r="G858" s="4" t="s">
        <v>690</v>
      </c>
      <c r="H858" s="33">
        <v>5169</v>
      </c>
      <c r="I858" s="15">
        <f t="shared" si="15"/>
        <v>0.15522331406730427</v>
      </c>
      <c r="J858" s="24">
        <v>605.4</v>
      </c>
      <c r="K858" s="24">
        <v>605.4</v>
      </c>
      <c r="L858" s="24">
        <v>605.4</v>
      </c>
    </row>
    <row r="859" spans="5:12" ht="15.75" x14ac:dyDescent="0.25">
      <c r="E859" s="14"/>
      <c r="F859" s="56">
        <v>1739</v>
      </c>
      <c r="G859" s="4" t="s">
        <v>691</v>
      </c>
      <c r="H859" s="33">
        <v>1565</v>
      </c>
      <c r="I859" s="15">
        <f t="shared" si="15"/>
        <v>4.699641836241656E-2</v>
      </c>
      <c r="J859" s="24">
        <v>183.3</v>
      </c>
      <c r="K859" s="24">
        <v>183.3</v>
      </c>
      <c r="L859" s="24">
        <v>183.3</v>
      </c>
    </row>
    <row r="860" spans="5:12" ht="15.75" x14ac:dyDescent="0.25">
      <c r="E860" s="14"/>
      <c r="F860" s="56">
        <v>1740</v>
      </c>
      <c r="G860" s="4" t="s">
        <v>692</v>
      </c>
      <c r="H860" s="33">
        <v>622</v>
      </c>
      <c r="I860" s="15">
        <f t="shared" si="15"/>
        <v>1.8678448703784729E-2</v>
      </c>
      <c r="J860" s="24">
        <v>72.8</v>
      </c>
      <c r="K860" s="24">
        <v>72.8</v>
      </c>
      <c r="L860" s="24">
        <v>72.8</v>
      </c>
    </row>
    <row r="861" spans="5:12" ht="15.75" x14ac:dyDescent="0.25">
      <c r="E861" s="14"/>
      <c r="F861" s="56"/>
      <c r="G861" s="8"/>
      <c r="H861" s="19"/>
      <c r="I861" s="15"/>
      <c r="J861" s="24"/>
      <c r="K861" s="24"/>
      <c r="L861" s="24"/>
    </row>
    <row r="862" spans="5:12" ht="15.75" x14ac:dyDescent="0.25">
      <c r="E862" s="14"/>
      <c r="F862" s="53" t="s">
        <v>693</v>
      </c>
      <c r="G862" s="1" t="s">
        <v>5</v>
      </c>
      <c r="H862" s="34">
        <f>H864</f>
        <v>93320</v>
      </c>
      <c r="I862" s="15"/>
      <c r="J862" s="28">
        <f>J863+J864</f>
        <v>28358.699999999997</v>
      </c>
      <c r="K862" s="28">
        <f>K863+K864</f>
        <v>31668</v>
      </c>
      <c r="L862" s="28">
        <f>L863+L864</f>
        <v>33036.5</v>
      </c>
    </row>
    <row r="863" spans="5:12" ht="15.75" x14ac:dyDescent="0.25">
      <c r="E863" s="14"/>
      <c r="F863" s="54"/>
      <c r="G863" s="2" t="s">
        <v>7</v>
      </c>
      <c r="H863" s="35"/>
      <c r="I863" s="15"/>
      <c r="J863" s="28">
        <f>J865</f>
        <v>17429.8</v>
      </c>
      <c r="K863" s="28">
        <f>K865</f>
        <v>20739.099999999999</v>
      </c>
      <c r="L863" s="28">
        <f>L865</f>
        <v>22107.599999999999</v>
      </c>
    </row>
    <row r="864" spans="5:12" ht="15.75" x14ac:dyDescent="0.25">
      <c r="E864" s="14"/>
      <c r="F864" s="54"/>
      <c r="G864" s="2" t="s">
        <v>8</v>
      </c>
      <c r="H864" s="35">
        <f>SUM(H866:H900)</f>
        <v>93320</v>
      </c>
      <c r="I864" s="15"/>
      <c r="J864" s="28">
        <f>SUM(J866:J900)</f>
        <v>10928.9</v>
      </c>
      <c r="K864" s="28">
        <f>SUM(K866:K900)</f>
        <v>10928.9</v>
      </c>
      <c r="L864" s="28">
        <f>SUM(L866:L900)</f>
        <v>10928.9</v>
      </c>
    </row>
    <row r="865" spans="5:12" ht="15.75" x14ac:dyDescent="0.25">
      <c r="E865" s="14"/>
      <c r="F865" s="56">
        <v>1741</v>
      </c>
      <c r="G865" s="4" t="s">
        <v>32</v>
      </c>
      <c r="H865" s="33"/>
      <c r="I865" s="15"/>
      <c r="J865" s="24">
        <v>17429.8</v>
      </c>
      <c r="K865" s="24">
        <v>20739.099999999999</v>
      </c>
      <c r="L865" s="24">
        <v>22107.599999999999</v>
      </c>
    </row>
    <row r="866" spans="5:12" ht="15.75" x14ac:dyDescent="0.25">
      <c r="E866" s="14"/>
      <c r="F866" s="56">
        <v>1743</v>
      </c>
      <c r="G866" s="4" t="s">
        <v>694</v>
      </c>
      <c r="H866" s="33">
        <v>802</v>
      </c>
      <c r="I866" s="15">
        <f t="shared" si="15"/>
        <v>2.4083787556970021E-2</v>
      </c>
      <c r="J866" s="24">
        <v>93.9</v>
      </c>
      <c r="K866" s="24">
        <v>93.9</v>
      </c>
      <c r="L866" s="24">
        <v>93.9</v>
      </c>
    </row>
    <row r="867" spans="5:12" ht="15.75" x14ac:dyDescent="0.25">
      <c r="E867" s="14"/>
      <c r="F867" s="56">
        <v>1742</v>
      </c>
      <c r="G867" s="4" t="s">
        <v>695</v>
      </c>
      <c r="H867" s="33">
        <v>2962</v>
      </c>
      <c r="I867" s="15">
        <f t="shared" si="15"/>
        <v>8.8947853795193516E-2</v>
      </c>
      <c r="J867" s="24">
        <v>346.9</v>
      </c>
      <c r="K867" s="24">
        <v>346.9</v>
      </c>
      <c r="L867" s="24">
        <v>346.9</v>
      </c>
    </row>
    <row r="868" spans="5:12" ht="15.75" x14ac:dyDescent="0.25">
      <c r="E868" s="14"/>
      <c r="F868" s="56">
        <v>1744</v>
      </c>
      <c r="G868" s="4" t="s">
        <v>696</v>
      </c>
      <c r="H868" s="33">
        <v>2001</v>
      </c>
      <c r="I868" s="15">
        <f t="shared" si="15"/>
        <v>6.0089350251243151E-2</v>
      </c>
      <c r="J868" s="24">
        <v>234.3</v>
      </c>
      <c r="K868" s="24">
        <v>234.3</v>
      </c>
      <c r="L868" s="24">
        <v>234.3</v>
      </c>
    </row>
    <row r="869" spans="5:12" ht="15.75" x14ac:dyDescent="0.25">
      <c r="E869" s="14"/>
      <c r="F869" s="56">
        <v>1745</v>
      </c>
      <c r="G869" s="4" t="s">
        <v>697</v>
      </c>
      <c r="H869" s="33">
        <v>2810</v>
      </c>
      <c r="I869" s="15">
        <f t="shared" si="15"/>
        <v>8.4383345430281489E-2</v>
      </c>
      <c r="J869" s="24">
        <v>329.1</v>
      </c>
      <c r="K869" s="24">
        <v>329.1</v>
      </c>
      <c r="L869" s="24">
        <v>329.1</v>
      </c>
    </row>
    <row r="870" spans="5:12" ht="15.75" x14ac:dyDescent="0.25">
      <c r="E870" s="14"/>
      <c r="F870" s="56">
        <v>1746</v>
      </c>
      <c r="G870" s="4" t="s">
        <v>698</v>
      </c>
      <c r="H870" s="33">
        <v>3302</v>
      </c>
      <c r="I870" s="15">
        <f t="shared" si="15"/>
        <v>9.9157938295654627E-2</v>
      </c>
      <c r="J870" s="24">
        <v>386.7</v>
      </c>
      <c r="K870" s="24">
        <v>386.7</v>
      </c>
      <c r="L870" s="24">
        <v>386.7</v>
      </c>
    </row>
    <row r="871" spans="5:12" ht="15.75" x14ac:dyDescent="0.25">
      <c r="E871" s="14"/>
      <c r="F871" s="56">
        <v>1747</v>
      </c>
      <c r="G871" s="4" t="s">
        <v>699</v>
      </c>
      <c r="H871" s="33">
        <v>891</v>
      </c>
      <c r="I871" s="15">
        <f t="shared" si="15"/>
        <v>2.6756427323267194E-2</v>
      </c>
      <c r="J871" s="24">
        <v>104.4</v>
      </c>
      <c r="K871" s="24">
        <v>104.4</v>
      </c>
      <c r="L871" s="24">
        <v>104.4</v>
      </c>
    </row>
    <row r="872" spans="5:12" ht="15.75" x14ac:dyDescent="0.25">
      <c r="E872" s="14"/>
      <c r="F872" s="56">
        <v>1748</v>
      </c>
      <c r="G872" s="4" t="s">
        <v>700</v>
      </c>
      <c r="H872" s="33">
        <v>1307</v>
      </c>
      <c r="I872" s="15">
        <f t="shared" si="15"/>
        <v>3.9248766006184307E-2</v>
      </c>
      <c r="J872" s="24">
        <v>153.1</v>
      </c>
      <c r="K872" s="24">
        <v>153.1</v>
      </c>
      <c r="L872" s="24">
        <v>153.1</v>
      </c>
    </row>
    <row r="873" spans="5:12" ht="15.75" x14ac:dyDescent="0.25">
      <c r="E873" s="14"/>
      <c r="F873" s="56">
        <v>1749</v>
      </c>
      <c r="G873" s="4" t="s">
        <v>701</v>
      </c>
      <c r="H873" s="33">
        <v>707</v>
      </c>
      <c r="I873" s="15">
        <f t="shared" si="15"/>
        <v>2.1230969828900003E-2</v>
      </c>
      <c r="J873" s="24">
        <v>82.8</v>
      </c>
      <c r="K873" s="24">
        <v>82.8</v>
      </c>
      <c r="L873" s="24">
        <v>82.8</v>
      </c>
    </row>
    <row r="874" spans="5:12" ht="15.75" x14ac:dyDescent="0.25">
      <c r="E874" s="14"/>
      <c r="F874" s="56">
        <v>1750</v>
      </c>
      <c r="G874" s="4" t="s">
        <v>702</v>
      </c>
      <c r="H874" s="33">
        <v>978</v>
      </c>
      <c r="I874" s="15">
        <f t="shared" si="15"/>
        <v>2.9369007768973415E-2</v>
      </c>
      <c r="J874" s="24">
        <v>114.5</v>
      </c>
      <c r="K874" s="24">
        <v>114.5</v>
      </c>
      <c r="L874" s="24">
        <v>114.5</v>
      </c>
    </row>
    <row r="875" spans="5:12" ht="15.75" x14ac:dyDescent="0.25">
      <c r="E875" s="14"/>
      <c r="F875" s="56">
        <v>1751</v>
      </c>
      <c r="G875" s="4" t="s">
        <v>703</v>
      </c>
      <c r="H875" s="33">
        <v>1303</v>
      </c>
      <c r="I875" s="15">
        <f t="shared" si="15"/>
        <v>3.9128647365002413E-2</v>
      </c>
      <c r="J875" s="24">
        <v>152.6</v>
      </c>
      <c r="K875" s="24">
        <v>152.6</v>
      </c>
      <c r="L875" s="24">
        <v>152.6</v>
      </c>
    </row>
    <row r="876" spans="5:12" ht="15.75" x14ac:dyDescent="0.25">
      <c r="E876" s="14"/>
      <c r="F876" s="56">
        <v>1752</v>
      </c>
      <c r="G876" s="4" t="s">
        <v>704</v>
      </c>
      <c r="H876" s="33">
        <v>1142</v>
      </c>
      <c r="I876" s="15">
        <f t="shared" si="15"/>
        <v>3.4293872057431125E-2</v>
      </c>
      <c r="J876" s="24">
        <v>133.69999999999999</v>
      </c>
      <c r="K876" s="24">
        <v>133.69999999999999</v>
      </c>
      <c r="L876" s="24">
        <v>133.69999999999999</v>
      </c>
    </row>
    <row r="877" spans="5:12" ht="15.75" x14ac:dyDescent="0.25">
      <c r="E877" s="14"/>
      <c r="F877" s="56">
        <v>1753</v>
      </c>
      <c r="G877" s="4" t="s">
        <v>705</v>
      </c>
      <c r="H877" s="33">
        <v>825</v>
      </c>
      <c r="I877" s="15">
        <f t="shared" si="15"/>
        <v>2.4774469743765917E-2</v>
      </c>
      <c r="J877" s="24">
        <v>96.6</v>
      </c>
      <c r="K877" s="24">
        <v>96.6</v>
      </c>
      <c r="L877" s="24">
        <v>96.6</v>
      </c>
    </row>
    <row r="878" spans="5:12" ht="15.75" x14ac:dyDescent="0.25">
      <c r="E878" s="14"/>
      <c r="F878" s="56">
        <v>1754</v>
      </c>
      <c r="G878" s="4" t="s">
        <v>706</v>
      </c>
      <c r="H878" s="33">
        <v>3220</v>
      </c>
      <c r="I878" s="15">
        <f t="shared" si="15"/>
        <v>9.6695506151425761E-2</v>
      </c>
      <c r="J878" s="24">
        <v>377.1</v>
      </c>
      <c r="K878" s="24">
        <v>377.1</v>
      </c>
      <c r="L878" s="24">
        <v>377.1</v>
      </c>
    </row>
    <row r="879" spans="5:12" ht="15.75" x14ac:dyDescent="0.25">
      <c r="E879" s="14"/>
      <c r="F879" s="56">
        <v>1755</v>
      </c>
      <c r="G879" s="4" t="s">
        <v>707</v>
      </c>
      <c r="H879" s="33">
        <v>539</v>
      </c>
      <c r="I879" s="15">
        <f t="shared" si="15"/>
        <v>1.6185986899260398E-2</v>
      </c>
      <c r="J879" s="24">
        <v>63.1</v>
      </c>
      <c r="K879" s="24">
        <v>63.1</v>
      </c>
      <c r="L879" s="24">
        <v>63.1</v>
      </c>
    </row>
    <row r="880" spans="5:12" ht="15.75" x14ac:dyDescent="0.25">
      <c r="E880" s="14"/>
      <c r="F880" s="56">
        <v>1756</v>
      </c>
      <c r="G880" s="4" t="s">
        <v>708</v>
      </c>
      <c r="H880" s="33">
        <v>1702</v>
      </c>
      <c r="I880" s="15">
        <f t="shared" si="15"/>
        <v>5.1110481822896479E-2</v>
      </c>
      <c r="J880" s="24">
        <v>199.3</v>
      </c>
      <c r="K880" s="24">
        <v>199.3</v>
      </c>
      <c r="L880" s="24">
        <v>199.3</v>
      </c>
    </row>
    <row r="881" spans="5:12" ht="15.75" x14ac:dyDescent="0.25">
      <c r="E881" s="14"/>
      <c r="F881" s="56">
        <v>1758</v>
      </c>
      <c r="G881" s="4" t="s">
        <v>709</v>
      </c>
      <c r="H881" s="33">
        <v>1732</v>
      </c>
      <c r="I881" s="15">
        <f t="shared" si="15"/>
        <v>5.2011371631760693E-2</v>
      </c>
      <c r="J881" s="24">
        <v>202.8</v>
      </c>
      <c r="K881" s="24">
        <v>202.8</v>
      </c>
      <c r="L881" s="24">
        <v>202.8</v>
      </c>
    </row>
    <row r="882" spans="5:12" ht="15.75" x14ac:dyDescent="0.25">
      <c r="E882" s="14"/>
      <c r="F882" s="56">
        <v>1759</v>
      </c>
      <c r="G882" s="4" t="s">
        <v>710</v>
      </c>
      <c r="H882" s="33">
        <v>726</v>
      </c>
      <c r="I882" s="15">
        <f t="shared" si="15"/>
        <v>2.1801533374514008E-2</v>
      </c>
      <c r="J882" s="24">
        <v>85</v>
      </c>
      <c r="K882" s="24">
        <v>85</v>
      </c>
      <c r="L882" s="24">
        <v>85</v>
      </c>
    </row>
    <row r="883" spans="5:12" ht="15.75" x14ac:dyDescent="0.25">
      <c r="E883" s="14"/>
      <c r="F883" s="56">
        <v>1760</v>
      </c>
      <c r="G883" s="4" t="s">
        <v>711</v>
      </c>
      <c r="H883" s="33">
        <v>3427</v>
      </c>
      <c r="I883" s="15">
        <f t="shared" si="15"/>
        <v>0.10291164583258886</v>
      </c>
      <c r="J883" s="24">
        <v>401.4</v>
      </c>
      <c r="K883" s="24">
        <v>401.4</v>
      </c>
      <c r="L883" s="24">
        <v>401.4</v>
      </c>
    </row>
    <row r="884" spans="5:12" ht="15.75" x14ac:dyDescent="0.25">
      <c r="E884" s="14"/>
      <c r="F884" s="56">
        <v>1762</v>
      </c>
      <c r="G884" s="4" t="s">
        <v>712</v>
      </c>
      <c r="H884" s="33">
        <v>676</v>
      </c>
      <c r="I884" s="15">
        <f t="shared" si="15"/>
        <v>2.0300050359740314E-2</v>
      </c>
      <c r="J884" s="24">
        <v>79.2</v>
      </c>
      <c r="K884" s="24">
        <v>79.2</v>
      </c>
      <c r="L884" s="24">
        <v>79.2</v>
      </c>
    </row>
    <row r="885" spans="5:12" ht="15.75" x14ac:dyDescent="0.25">
      <c r="E885" s="14"/>
      <c r="F885" s="56">
        <v>1761</v>
      </c>
      <c r="G885" s="4" t="s">
        <v>713</v>
      </c>
      <c r="H885" s="33">
        <v>846</v>
      </c>
      <c r="I885" s="15">
        <f t="shared" si="15"/>
        <v>2.5405092609970866E-2</v>
      </c>
      <c r="J885" s="24">
        <v>99.1</v>
      </c>
      <c r="K885" s="24">
        <v>99.1</v>
      </c>
      <c r="L885" s="24">
        <v>99.1</v>
      </c>
    </row>
    <row r="886" spans="5:12" ht="15.75" x14ac:dyDescent="0.25">
      <c r="E886" s="14"/>
      <c r="F886" s="56">
        <v>1763</v>
      </c>
      <c r="G886" s="4" t="s">
        <v>714</v>
      </c>
      <c r="H886" s="33">
        <v>3619</v>
      </c>
      <c r="I886" s="15">
        <f t="shared" si="15"/>
        <v>0.10867734060931983</v>
      </c>
      <c r="J886" s="24">
        <v>423.8</v>
      </c>
      <c r="K886" s="24">
        <v>423.8</v>
      </c>
      <c r="L886" s="24">
        <v>423.8</v>
      </c>
    </row>
    <row r="887" spans="5:12" ht="15.75" x14ac:dyDescent="0.25">
      <c r="E887" s="14"/>
      <c r="F887" s="56">
        <v>1764</v>
      </c>
      <c r="G887" s="4" t="s">
        <v>715</v>
      </c>
      <c r="H887" s="33">
        <v>1002</v>
      </c>
      <c r="I887" s="15">
        <f t="shared" si="15"/>
        <v>3.008971961606479E-2</v>
      </c>
      <c r="J887" s="24">
        <v>117.3</v>
      </c>
      <c r="K887" s="24">
        <v>117.3</v>
      </c>
      <c r="L887" s="24">
        <v>117.3</v>
      </c>
    </row>
    <row r="888" spans="5:12" ht="15.75" x14ac:dyDescent="0.25">
      <c r="E888" s="14"/>
      <c r="F888" s="56">
        <v>1765</v>
      </c>
      <c r="G888" s="4" t="s">
        <v>716</v>
      </c>
      <c r="H888" s="33">
        <v>1462</v>
      </c>
      <c r="I888" s="15">
        <f t="shared" si="15"/>
        <v>4.3903363351982756E-2</v>
      </c>
      <c r="J888" s="24">
        <v>171.2</v>
      </c>
      <c r="K888" s="24">
        <v>171.2</v>
      </c>
      <c r="L888" s="24">
        <v>171.2</v>
      </c>
    </row>
    <row r="889" spans="5:12" ht="15.75" x14ac:dyDescent="0.25">
      <c r="E889" s="14"/>
      <c r="F889" s="56">
        <v>1768</v>
      </c>
      <c r="G889" s="4" t="s">
        <v>717</v>
      </c>
      <c r="H889" s="33">
        <v>1265</v>
      </c>
      <c r="I889" s="15">
        <f t="shared" si="15"/>
        <v>3.798752027377441E-2</v>
      </c>
      <c r="J889" s="24">
        <v>148.19999999999999</v>
      </c>
      <c r="K889" s="24">
        <v>148.19999999999999</v>
      </c>
      <c r="L889" s="24">
        <v>148.19999999999999</v>
      </c>
    </row>
    <row r="890" spans="5:12" ht="15.75" x14ac:dyDescent="0.25">
      <c r="E890" s="14"/>
      <c r="F890" s="56">
        <v>1757</v>
      </c>
      <c r="G890" s="4" t="s">
        <v>693</v>
      </c>
      <c r="H890" s="33">
        <v>35079</v>
      </c>
      <c r="I890" s="15">
        <f t="shared" si="15"/>
        <v>1.0534104535049267</v>
      </c>
      <c r="J890" s="24">
        <v>4108.3</v>
      </c>
      <c r="K890" s="24">
        <v>4108.3</v>
      </c>
      <c r="L890" s="24">
        <v>4108.3</v>
      </c>
    </row>
    <row r="891" spans="5:12" ht="15.75" x14ac:dyDescent="0.25">
      <c r="E891" s="14"/>
      <c r="F891" s="56">
        <v>1767</v>
      </c>
      <c r="G891" s="4" t="s">
        <v>718</v>
      </c>
      <c r="H891" s="33">
        <v>1456</v>
      </c>
      <c r="I891" s="15">
        <f t="shared" si="15"/>
        <v>4.3723185390209911E-2</v>
      </c>
      <c r="J891" s="24">
        <v>170.5</v>
      </c>
      <c r="K891" s="24">
        <v>170.5</v>
      </c>
      <c r="L891" s="24">
        <v>170.5</v>
      </c>
    </row>
    <row r="892" spans="5:12" ht="15.75" x14ac:dyDescent="0.25">
      <c r="E892" s="14"/>
      <c r="F892" s="56">
        <v>1766</v>
      </c>
      <c r="G892" s="4" t="s">
        <v>719</v>
      </c>
      <c r="H892" s="33">
        <v>983</v>
      </c>
      <c r="I892" s="15">
        <f t="shared" si="15"/>
        <v>2.9519156070450782E-2</v>
      </c>
      <c r="J892" s="24">
        <v>115.1</v>
      </c>
      <c r="K892" s="24">
        <v>115.1</v>
      </c>
      <c r="L892" s="24">
        <v>115.1</v>
      </c>
    </row>
    <row r="893" spans="5:12" ht="15.75" x14ac:dyDescent="0.25">
      <c r="E893" s="14"/>
      <c r="F893" s="56">
        <v>1769</v>
      </c>
      <c r="G893" s="4" t="s">
        <v>720</v>
      </c>
      <c r="H893" s="33">
        <v>1802</v>
      </c>
      <c r="I893" s="15">
        <f t="shared" si="15"/>
        <v>5.4113447852443861E-2</v>
      </c>
      <c r="J893" s="24">
        <v>211</v>
      </c>
      <c r="K893" s="24">
        <v>211</v>
      </c>
      <c r="L893" s="24">
        <v>211</v>
      </c>
    </row>
    <row r="894" spans="5:12" ht="15.75" x14ac:dyDescent="0.25">
      <c r="E894" s="14"/>
      <c r="F894" s="56">
        <v>1770</v>
      </c>
      <c r="G894" s="4" t="s">
        <v>721</v>
      </c>
      <c r="H894" s="33">
        <v>963</v>
      </c>
      <c r="I894" s="15">
        <f t="shared" si="15"/>
        <v>2.8918562864541308E-2</v>
      </c>
      <c r="J894" s="24">
        <v>112.8</v>
      </c>
      <c r="K894" s="24">
        <v>112.8</v>
      </c>
      <c r="L894" s="24">
        <v>112.8</v>
      </c>
    </row>
    <row r="895" spans="5:12" ht="15.75" x14ac:dyDescent="0.25">
      <c r="E895" s="14"/>
      <c r="F895" s="56">
        <v>1773</v>
      </c>
      <c r="G895" s="4" t="s">
        <v>722</v>
      </c>
      <c r="H895" s="33">
        <v>2521</v>
      </c>
      <c r="I895" s="15">
        <f t="shared" si="15"/>
        <v>7.5704773604889544E-2</v>
      </c>
      <c r="J895" s="24">
        <v>295.2</v>
      </c>
      <c r="K895" s="24">
        <v>295.2</v>
      </c>
      <c r="L895" s="24">
        <v>295.2</v>
      </c>
    </row>
    <row r="896" spans="5:12" ht="15.75" x14ac:dyDescent="0.25">
      <c r="E896" s="14"/>
      <c r="F896" s="56">
        <v>1771</v>
      </c>
      <c r="G896" s="4" t="s">
        <v>723</v>
      </c>
      <c r="H896" s="33">
        <v>2138</v>
      </c>
      <c r="I896" s="15">
        <f t="shared" si="15"/>
        <v>6.420341371172307E-2</v>
      </c>
      <c r="J896" s="24">
        <v>250.4</v>
      </c>
      <c r="K896" s="24">
        <v>250.4</v>
      </c>
      <c r="L896" s="24">
        <v>250.4</v>
      </c>
    </row>
    <row r="897" spans="5:12" ht="15.75" x14ac:dyDescent="0.25">
      <c r="E897" s="14"/>
      <c r="F897" s="56">
        <v>1772</v>
      </c>
      <c r="G897" s="4" t="s">
        <v>724</v>
      </c>
      <c r="H897" s="33">
        <v>3301</v>
      </c>
      <c r="I897" s="15">
        <f t="shared" si="15"/>
        <v>9.9127908635359141E-2</v>
      </c>
      <c r="J897" s="24">
        <v>386.6</v>
      </c>
      <c r="K897" s="24">
        <v>386.6</v>
      </c>
      <c r="L897" s="24">
        <v>386.6</v>
      </c>
    </row>
    <row r="898" spans="5:12" ht="15.75" x14ac:dyDescent="0.25">
      <c r="E898" s="14"/>
      <c r="F898" s="56">
        <v>1774</v>
      </c>
      <c r="G898" s="4" t="s">
        <v>725</v>
      </c>
      <c r="H898" s="33">
        <v>1801</v>
      </c>
      <c r="I898" s="15">
        <f t="shared" si="15"/>
        <v>5.4083418192148389E-2</v>
      </c>
      <c r="J898" s="24">
        <v>210.9</v>
      </c>
      <c r="K898" s="24">
        <v>210.9</v>
      </c>
      <c r="L898" s="24">
        <v>210.9</v>
      </c>
    </row>
    <row r="899" spans="5:12" ht="15.75" x14ac:dyDescent="0.25">
      <c r="E899" s="14"/>
      <c r="F899" s="56">
        <v>1775</v>
      </c>
      <c r="G899" s="4" t="s">
        <v>726</v>
      </c>
      <c r="H899" s="33">
        <v>1902</v>
      </c>
      <c r="I899" s="15">
        <f t="shared" si="15"/>
        <v>5.7116413881991249E-2</v>
      </c>
      <c r="J899" s="24">
        <v>222.8</v>
      </c>
      <c r="K899" s="24">
        <v>222.8</v>
      </c>
      <c r="L899" s="24">
        <v>222.8</v>
      </c>
    </row>
    <row r="900" spans="5:12" ht="15.75" x14ac:dyDescent="0.25">
      <c r="E900" s="14"/>
      <c r="F900" s="56">
        <v>1776</v>
      </c>
      <c r="G900" s="4" t="s">
        <v>727</v>
      </c>
      <c r="H900" s="33">
        <v>2128</v>
      </c>
      <c r="I900" s="15">
        <f t="shared" ref="I900:I960" si="16">H900/H$9*100</f>
        <v>6.3903117108768323E-2</v>
      </c>
      <c r="J900" s="24">
        <v>249.2</v>
      </c>
      <c r="K900" s="24">
        <v>249.2</v>
      </c>
      <c r="L900" s="24">
        <v>249.2</v>
      </c>
    </row>
    <row r="901" spans="5:12" ht="15.75" x14ac:dyDescent="0.25">
      <c r="E901" s="14"/>
      <c r="F901" s="56"/>
      <c r="G901" s="8"/>
      <c r="H901" s="19"/>
      <c r="I901" s="15"/>
      <c r="J901" s="24"/>
      <c r="K901" s="24"/>
      <c r="L901" s="24"/>
    </row>
    <row r="902" spans="5:12" ht="15.75" x14ac:dyDescent="0.25">
      <c r="E902" s="14"/>
      <c r="F902" s="53" t="s">
        <v>728</v>
      </c>
      <c r="G902" s="1" t="s">
        <v>5</v>
      </c>
      <c r="H902" s="34">
        <f>H904</f>
        <v>88206</v>
      </c>
      <c r="I902" s="15"/>
      <c r="J902" s="28">
        <f>J903+J904</f>
        <v>18611.199999999997</v>
      </c>
      <c r="K902" s="28">
        <f>K903+K904</f>
        <v>20183.5</v>
      </c>
      <c r="L902" s="28">
        <f>L903+L904</f>
        <v>20833.699999999997</v>
      </c>
    </row>
    <row r="903" spans="5:12" ht="15.75" x14ac:dyDescent="0.25">
      <c r="E903" s="14"/>
      <c r="F903" s="54"/>
      <c r="G903" s="2" t="s">
        <v>7</v>
      </c>
      <c r="H903" s="35"/>
      <c r="I903" s="15"/>
      <c r="J903" s="28">
        <f>J905</f>
        <v>8281.1</v>
      </c>
      <c r="K903" s="28">
        <f>K905</f>
        <v>9853.4</v>
      </c>
      <c r="L903" s="28">
        <f>L905</f>
        <v>10503.6</v>
      </c>
    </row>
    <row r="904" spans="5:12" ht="15.75" x14ac:dyDescent="0.25">
      <c r="E904" s="14"/>
      <c r="F904" s="54"/>
      <c r="G904" s="2" t="s">
        <v>8</v>
      </c>
      <c r="H904" s="35">
        <f>SUM(H906:H932)</f>
        <v>88206</v>
      </c>
      <c r="I904" s="15"/>
      <c r="J904" s="28">
        <f>SUM(J906:J932)</f>
        <v>10330.099999999999</v>
      </c>
      <c r="K904" s="28">
        <f>SUM(K906:K932)</f>
        <v>10330.099999999999</v>
      </c>
      <c r="L904" s="28">
        <f>SUM(L906:L932)</f>
        <v>10330.099999999999</v>
      </c>
    </row>
    <row r="905" spans="5:12" ht="15.75" x14ac:dyDescent="0.25">
      <c r="E905" s="14"/>
      <c r="F905" s="56">
        <v>1777</v>
      </c>
      <c r="G905" s="4" t="s">
        <v>32</v>
      </c>
      <c r="H905" s="33"/>
      <c r="I905" s="15"/>
      <c r="J905" s="24">
        <v>8281.1</v>
      </c>
      <c r="K905" s="24">
        <v>9853.4</v>
      </c>
      <c r="L905" s="24">
        <v>10503.6</v>
      </c>
    </row>
    <row r="906" spans="5:12" ht="15.75" x14ac:dyDescent="0.25">
      <c r="E906" s="14"/>
      <c r="F906" s="56">
        <v>1791</v>
      </c>
      <c r="G906" s="4" t="s">
        <v>729</v>
      </c>
      <c r="H906" s="33">
        <f>1497+358</f>
        <v>1855</v>
      </c>
      <c r="I906" s="15">
        <f t="shared" si="16"/>
        <v>5.570501984810397E-2</v>
      </c>
      <c r="J906" s="24">
        <v>217.2</v>
      </c>
      <c r="K906" s="24">
        <v>217.2</v>
      </c>
      <c r="L906" s="24">
        <v>217.2</v>
      </c>
    </row>
    <row r="907" spans="5:12" ht="15.75" x14ac:dyDescent="0.25">
      <c r="E907" s="14"/>
      <c r="F907" s="56">
        <v>1778</v>
      </c>
      <c r="G907" s="4" t="s">
        <v>730</v>
      </c>
      <c r="H907" s="33">
        <v>2377</v>
      </c>
      <c r="I907" s="15">
        <f t="shared" si="16"/>
        <v>7.1380502522341321E-2</v>
      </c>
      <c r="J907" s="24">
        <v>278.39999999999998</v>
      </c>
      <c r="K907" s="24">
        <v>278.39999999999998</v>
      </c>
      <c r="L907" s="24">
        <v>278.39999999999998</v>
      </c>
    </row>
    <row r="908" spans="5:12" ht="15.75" x14ac:dyDescent="0.25">
      <c r="E908" s="14"/>
      <c r="F908" s="56">
        <v>1779</v>
      </c>
      <c r="G908" s="4" t="s">
        <v>731</v>
      </c>
      <c r="H908" s="33">
        <v>1008</v>
      </c>
      <c r="I908" s="15">
        <f t="shared" si="16"/>
        <v>3.0269897577837629E-2</v>
      </c>
      <c r="J908" s="24">
        <v>118.1</v>
      </c>
      <c r="K908" s="24">
        <v>118.1</v>
      </c>
      <c r="L908" s="24">
        <v>118.1</v>
      </c>
    </row>
    <row r="909" spans="5:12" ht="15.75" x14ac:dyDescent="0.25">
      <c r="E909" s="14"/>
      <c r="F909" s="56">
        <v>1780</v>
      </c>
      <c r="G909" s="4" t="s">
        <v>732</v>
      </c>
      <c r="H909" s="33">
        <v>2335</v>
      </c>
      <c r="I909" s="15">
        <f t="shared" si="16"/>
        <v>7.0119256789931417E-2</v>
      </c>
      <c r="J909" s="24">
        <v>273.5</v>
      </c>
      <c r="K909" s="24">
        <v>273.5</v>
      </c>
      <c r="L909" s="24">
        <v>273.5</v>
      </c>
    </row>
    <row r="910" spans="5:12" ht="15.75" x14ac:dyDescent="0.25">
      <c r="E910" s="14"/>
      <c r="F910" s="56">
        <v>1781</v>
      </c>
      <c r="G910" s="4" t="s">
        <v>733</v>
      </c>
      <c r="H910" s="33">
        <v>6618</v>
      </c>
      <c r="I910" s="15">
        <f t="shared" si="16"/>
        <v>0.19873629183544589</v>
      </c>
      <c r="J910" s="24">
        <v>775.1</v>
      </c>
      <c r="K910" s="24">
        <v>775.1</v>
      </c>
      <c r="L910" s="24">
        <v>775.1</v>
      </c>
    </row>
    <row r="911" spans="5:12" ht="15.75" x14ac:dyDescent="0.25">
      <c r="E911" s="14"/>
      <c r="F911" s="56">
        <v>1782</v>
      </c>
      <c r="G911" s="4" t="s">
        <v>734</v>
      </c>
      <c r="H911" s="33">
        <v>1090</v>
      </c>
      <c r="I911" s="15">
        <f t="shared" si="16"/>
        <v>3.2732329722066481E-2</v>
      </c>
      <c r="J911" s="24">
        <v>127.7</v>
      </c>
      <c r="K911" s="24">
        <v>127.7</v>
      </c>
      <c r="L911" s="24">
        <v>127.7</v>
      </c>
    </row>
    <row r="912" spans="5:12" ht="15.75" x14ac:dyDescent="0.25">
      <c r="E912" s="14"/>
      <c r="F912" s="56">
        <v>1783</v>
      </c>
      <c r="G912" s="4" t="s">
        <v>735</v>
      </c>
      <c r="H912" s="33">
        <v>2863</v>
      </c>
      <c r="I912" s="15">
        <f t="shared" si="16"/>
        <v>8.5974917425941613E-2</v>
      </c>
      <c r="J912" s="24">
        <v>335.3</v>
      </c>
      <c r="K912" s="24">
        <v>335.3</v>
      </c>
      <c r="L912" s="24">
        <v>335.3</v>
      </c>
    </row>
    <row r="913" spans="5:12" ht="15.75" x14ac:dyDescent="0.25">
      <c r="E913" s="14"/>
      <c r="F913" s="56">
        <v>1784</v>
      </c>
      <c r="G913" s="4" t="s">
        <v>736</v>
      </c>
      <c r="H913" s="33">
        <v>1270</v>
      </c>
      <c r="I913" s="15">
        <f t="shared" si="16"/>
        <v>3.8137668575251776E-2</v>
      </c>
      <c r="J913" s="24">
        <v>148.69999999999999</v>
      </c>
      <c r="K913" s="24">
        <v>148.69999999999999</v>
      </c>
      <c r="L913" s="24">
        <v>148.69999999999999</v>
      </c>
    </row>
    <row r="914" spans="5:12" ht="15.75" x14ac:dyDescent="0.25">
      <c r="E914" s="14"/>
      <c r="F914" s="56">
        <v>1785</v>
      </c>
      <c r="G914" s="4" t="s">
        <v>737</v>
      </c>
      <c r="H914" s="33">
        <v>732</v>
      </c>
      <c r="I914" s="15">
        <f t="shared" si="16"/>
        <v>2.198171133628685E-2</v>
      </c>
      <c r="J914" s="24">
        <v>85.7</v>
      </c>
      <c r="K914" s="24">
        <v>85.7</v>
      </c>
      <c r="L914" s="24">
        <v>85.7</v>
      </c>
    </row>
    <row r="915" spans="5:12" ht="15.75" x14ac:dyDescent="0.25">
      <c r="E915" s="14"/>
      <c r="F915" s="56">
        <v>1786</v>
      </c>
      <c r="G915" s="4" t="s">
        <v>738</v>
      </c>
      <c r="H915" s="33">
        <v>6463</v>
      </c>
      <c r="I915" s="15">
        <f t="shared" si="16"/>
        <v>0.1940816944896474</v>
      </c>
      <c r="J915" s="24">
        <v>756.9</v>
      </c>
      <c r="K915" s="24">
        <v>756.9</v>
      </c>
      <c r="L915" s="24">
        <v>756.9</v>
      </c>
    </row>
    <row r="916" spans="5:12" ht="15.75" x14ac:dyDescent="0.25">
      <c r="E916" s="14"/>
      <c r="F916" s="56">
        <v>1787</v>
      </c>
      <c r="G916" s="4" t="s">
        <v>739</v>
      </c>
      <c r="H916" s="33">
        <v>2987</v>
      </c>
      <c r="I916" s="15">
        <f t="shared" si="16"/>
        <v>8.9698595302580356E-2</v>
      </c>
      <c r="J916" s="24">
        <v>349.8</v>
      </c>
      <c r="K916" s="24">
        <v>349.8</v>
      </c>
      <c r="L916" s="24">
        <v>349.8</v>
      </c>
    </row>
    <row r="917" spans="5:12" ht="15.75" x14ac:dyDescent="0.25">
      <c r="E917" s="14"/>
      <c r="F917" s="56">
        <v>1788</v>
      </c>
      <c r="G917" s="4" t="s">
        <v>740</v>
      </c>
      <c r="H917" s="33">
        <v>2404</v>
      </c>
      <c r="I917" s="15">
        <f t="shared" si="16"/>
        <v>7.2191303350319119E-2</v>
      </c>
      <c r="J917" s="24">
        <v>281.5</v>
      </c>
      <c r="K917" s="24">
        <v>281.5</v>
      </c>
      <c r="L917" s="24">
        <v>281.5</v>
      </c>
    </row>
    <row r="918" spans="5:12" ht="15.75" x14ac:dyDescent="0.25">
      <c r="E918" s="14"/>
      <c r="F918" s="56">
        <v>1789</v>
      </c>
      <c r="G918" s="4" t="s">
        <v>741</v>
      </c>
      <c r="H918" s="33">
        <v>1374</v>
      </c>
      <c r="I918" s="15">
        <f t="shared" si="16"/>
        <v>4.1260753245981059E-2</v>
      </c>
      <c r="J918" s="24">
        <v>160.9</v>
      </c>
      <c r="K918" s="24">
        <v>160.9</v>
      </c>
      <c r="L918" s="24">
        <v>160.9</v>
      </c>
    </row>
    <row r="919" spans="5:12" ht="15.75" x14ac:dyDescent="0.25">
      <c r="E919" s="14"/>
      <c r="F919" s="56">
        <v>1790</v>
      </c>
      <c r="G919" s="4" t="s">
        <v>487</v>
      </c>
      <c r="H919" s="33">
        <v>844</v>
      </c>
      <c r="I919" s="15">
        <f t="shared" si="16"/>
        <v>2.5345033289379922E-2</v>
      </c>
      <c r="J919" s="24">
        <v>98.8</v>
      </c>
      <c r="K919" s="24">
        <v>98.8</v>
      </c>
      <c r="L919" s="24">
        <v>98.8</v>
      </c>
    </row>
    <row r="920" spans="5:12" ht="15.75" x14ac:dyDescent="0.25">
      <c r="E920" s="14"/>
      <c r="F920" s="56">
        <v>1793</v>
      </c>
      <c r="G920" s="4" t="s">
        <v>742</v>
      </c>
      <c r="H920" s="33">
        <v>3138</v>
      </c>
      <c r="I920" s="15">
        <f t="shared" si="16"/>
        <v>9.423307400719691E-2</v>
      </c>
      <c r="J920" s="24">
        <v>367.5</v>
      </c>
      <c r="K920" s="24">
        <v>367.5</v>
      </c>
      <c r="L920" s="24">
        <v>367.5</v>
      </c>
    </row>
    <row r="921" spans="5:12" ht="15.75" x14ac:dyDescent="0.25">
      <c r="E921" s="14"/>
      <c r="F921" s="56">
        <v>1794</v>
      </c>
      <c r="G921" s="4" t="s">
        <v>174</v>
      </c>
      <c r="H921" s="33">
        <v>3242</v>
      </c>
      <c r="I921" s="15">
        <f t="shared" si="16"/>
        <v>9.7356158677926186E-2</v>
      </c>
      <c r="J921" s="24">
        <v>379.7</v>
      </c>
      <c r="K921" s="24">
        <v>379.7</v>
      </c>
      <c r="L921" s="24">
        <v>379.7</v>
      </c>
    </row>
    <row r="922" spans="5:12" ht="15.75" x14ac:dyDescent="0.25">
      <c r="E922" s="14"/>
      <c r="F922" s="56">
        <v>1795</v>
      </c>
      <c r="G922" s="4" t="s">
        <v>660</v>
      </c>
      <c r="H922" s="33">
        <v>2504</v>
      </c>
      <c r="I922" s="15">
        <f t="shared" si="16"/>
        <v>7.5194269379866494E-2</v>
      </c>
      <c r="J922" s="24">
        <v>293.3</v>
      </c>
      <c r="K922" s="24">
        <v>293.3</v>
      </c>
      <c r="L922" s="24">
        <v>293.3</v>
      </c>
    </row>
    <row r="923" spans="5:12" ht="15.75" x14ac:dyDescent="0.25">
      <c r="E923" s="14"/>
      <c r="F923" s="56">
        <v>1796</v>
      </c>
      <c r="G923" s="4" t="s">
        <v>743</v>
      </c>
      <c r="H923" s="33">
        <v>1323</v>
      </c>
      <c r="I923" s="15">
        <f t="shared" si="16"/>
        <v>3.9729240570911893E-2</v>
      </c>
      <c r="J923" s="24">
        <v>154.9</v>
      </c>
      <c r="K923" s="24">
        <v>154.9</v>
      </c>
      <c r="L923" s="24">
        <v>154.9</v>
      </c>
    </row>
    <row r="924" spans="5:12" ht="15.75" x14ac:dyDescent="0.25">
      <c r="E924" s="14"/>
      <c r="F924" s="56">
        <v>1797</v>
      </c>
      <c r="G924" s="4" t="s">
        <v>51</v>
      </c>
      <c r="H924" s="33">
        <v>1677</v>
      </c>
      <c r="I924" s="15">
        <f t="shared" si="16"/>
        <v>5.0359740315509625E-2</v>
      </c>
      <c r="J924" s="24">
        <v>196.4</v>
      </c>
      <c r="K924" s="24">
        <v>196.4</v>
      </c>
      <c r="L924" s="24">
        <v>196.4</v>
      </c>
    </row>
    <row r="925" spans="5:12" ht="15.75" x14ac:dyDescent="0.25">
      <c r="E925" s="14"/>
      <c r="F925" s="56">
        <v>1798</v>
      </c>
      <c r="G925" s="4" t="s">
        <v>744</v>
      </c>
      <c r="H925" s="33">
        <v>3785</v>
      </c>
      <c r="I925" s="15">
        <f t="shared" si="16"/>
        <v>0.11366226421836848</v>
      </c>
      <c r="J925" s="24">
        <v>443.3</v>
      </c>
      <c r="K925" s="24">
        <v>443.3</v>
      </c>
      <c r="L925" s="24">
        <v>443.3</v>
      </c>
    </row>
    <row r="926" spans="5:12" ht="15.75" x14ac:dyDescent="0.25">
      <c r="E926" s="14"/>
      <c r="F926" s="56">
        <v>1792</v>
      </c>
      <c r="G926" s="4" t="s">
        <v>728</v>
      </c>
      <c r="H926" s="33">
        <f>19304+756</f>
        <v>20060</v>
      </c>
      <c r="I926" s="15">
        <f t="shared" si="16"/>
        <v>0.60239498552720527</v>
      </c>
      <c r="J926" s="24">
        <v>2349.3000000000002</v>
      </c>
      <c r="K926" s="24">
        <v>2349.3000000000002</v>
      </c>
      <c r="L926" s="24">
        <v>2349.3000000000002</v>
      </c>
    </row>
    <row r="927" spans="5:12" ht="15.75" x14ac:dyDescent="0.25">
      <c r="E927" s="14"/>
      <c r="F927" s="56">
        <v>1799</v>
      </c>
      <c r="G927" s="4" t="s">
        <v>745</v>
      </c>
      <c r="H927" s="33">
        <v>5978</v>
      </c>
      <c r="I927" s="15">
        <f t="shared" si="16"/>
        <v>0.17951730924634263</v>
      </c>
      <c r="J927" s="24">
        <v>700.1</v>
      </c>
      <c r="K927" s="24">
        <v>700.1</v>
      </c>
      <c r="L927" s="24">
        <v>700.1</v>
      </c>
    </row>
    <row r="928" spans="5:12" ht="15.75" x14ac:dyDescent="0.25">
      <c r="E928" s="14"/>
      <c r="F928" s="56">
        <v>1800</v>
      </c>
      <c r="G928" s="4" t="s">
        <v>124</v>
      </c>
      <c r="H928" s="33">
        <v>1484</v>
      </c>
      <c r="I928" s="15">
        <f t="shared" si="16"/>
        <v>4.4564015878483174E-2</v>
      </c>
      <c r="J928" s="24">
        <v>173.8</v>
      </c>
      <c r="K928" s="24">
        <v>173.8</v>
      </c>
      <c r="L928" s="24">
        <v>173.8</v>
      </c>
    </row>
    <row r="929" spans="5:12" ht="15.75" x14ac:dyDescent="0.25">
      <c r="E929" s="14"/>
      <c r="F929" s="56">
        <v>1801</v>
      </c>
      <c r="G929" s="4" t="s">
        <v>746</v>
      </c>
      <c r="H929" s="33">
        <v>1240</v>
      </c>
      <c r="I929" s="15">
        <f t="shared" si="16"/>
        <v>3.7236778766387563E-2</v>
      </c>
      <c r="J929" s="24">
        <v>145.19999999999999</v>
      </c>
      <c r="K929" s="24">
        <v>145.19999999999999</v>
      </c>
      <c r="L929" s="24">
        <v>145.19999999999999</v>
      </c>
    </row>
    <row r="930" spans="5:12" ht="15.75" x14ac:dyDescent="0.25">
      <c r="E930" s="14"/>
      <c r="F930" s="56">
        <v>1802</v>
      </c>
      <c r="G930" s="4" t="s">
        <v>747</v>
      </c>
      <c r="H930" s="33">
        <v>1536</v>
      </c>
      <c r="I930" s="15">
        <f t="shared" si="16"/>
        <v>4.6125558213847818E-2</v>
      </c>
      <c r="J930" s="24">
        <v>179.9</v>
      </c>
      <c r="K930" s="24">
        <v>179.9</v>
      </c>
      <c r="L930" s="24">
        <v>179.9</v>
      </c>
    </row>
    <row r="931" spans="5:12" ht="15.75" x14ac:dyDescent="0.25">
      <c r="E931" s="14"/>
      <c r="F931" s="56">
        <v>1803</v>
      </c>
      <c r="G931" s="4" t="s">
        <v>748</v>
      </c>
      <c r="H931" s="33">
        <v>5002</v>
      </c>
      <c r="I931" s="15">
        <f t="shared" si="16"/>
        <v>0.15020836079796016</v>
      </c>
      <c r="J931" s="24">
        <v>585.79999999999995</v>
      </c>
      <c r="K931" s="24">
        <v>585.79999999999995</v>
      </c>
      <c r="L931" s="24">
        <v>585.79999999999995</v>
      </c>
    </row>
    <row r="932" spans="5:12" ht="15.75" x14ac:dyDescent="0.25">
      <c r="E932" s="14"/>
      <c r="F932" s="56">
        <v>1804</v>
      </c>
      <c r="G932" s="4" t="s">
        <v>749</v>
      </c>
      <c r="H932" s="33">
        <v>3017</v>
      </c>
      <c r="I932" s="15">
        <f t="shared" si="16"/>
        <v>9.0599485111444583E-2</v>
      </c>
      <c r="J932" s="24">
        <v>353.3</v>
      </c>
      <c r="K932" s="24">
        <v>353.3</v>
      </c>
      <c r="L932" s="24">
        <v>353.3</v>
      </c>
    </row>
    <row r="933" spans="5:12" ht="15.75" x14ac:dyDescent="0.25">
      <c r="E933" s="14"/>
      <c r="F933" s="56"/>
      <c r="G933" s="8"/>
      <c r="H933" s="19"/>
      <c r="I933" s="15"/>
      <c r="J933" s="24"/>
      <c r="K933" s="24"/>
      <c r="L933" s="24"/>
    </row>
    <row r="934" spans="5:12" ht="15.75" x14ac:dyDescent="0.25">
      <c r="E934" s="14"/>
      <c r="F934" s="53" t="s">
        <v>750</v>
      </c>
      <c r="G934" s="1" t="s">
        <v>5</v>
      </c>
      <c r="H934" s="34">
        <f>H936</f>
        <v>38235</v>
      </c>
      <c r="I934" s="15"/>
      <c r="J934" s="28">
        <f>J935+J936</f>
        <v>11349.599999999999</v>
      </c>
      <c r="K934" s="28">
        <f>K935+K936</f>
        <v>12654.2</v>
      </c>
      <c r="L934" s="28">
        <f>L935+L936</f>
        <v>13193.7</v>
      </c>
    </row>
    <row r="935" spans="5:12" ht="15.75" x14ac:dyDescent="0.25">
      <c r="E935" s="14"/>
      <c r="F935" s="54"/>
      <c r="G935" s="2" t="s">
        <v>7</v>
      </c>
      <c r="H935" s="35"/>
      <c r="I935" s="15"/>
      <c r="J935" s="28">
        <f>J937</f>
        <v>6871.4</v>
      </c>
      <c r="K935" s="28">
        <f>K937</f>
        <v>8176</v>
      </c>
      <c r="L935" s="28">
        <f>L937</f>
        <v>8715.5</v>
      </c>
    </row>
    <row r="936" spans="5:12" ht="15.75" x14ac:dyDescent="0.25">
      <c r="E936" s="14"/>
      <c r="F936" s="54"/>
      <c r="G936" s="2" t="s">
        <v>8</v>
      </c>
      <c r="H936" s="35">
        <f>SUM(H938:H960)</f>
        <v>38235</v>
      </c>
      <c r="I936" s="15"/>
      <c r="J936" s="28">
        <f>SUM(J938:J960)</f>
        <v>4478.2</v>
      </c>
      <c r="K936" s="28">
        <f>SUM(K938:K960)</f>
        <v>4478.2</v>
      </c>
      <c r="L936" s="28">
        <f>SUM(L938:L960)</f>
        <v>4478.2</v>
      </c>
    </row>
    <row r="937" spans="5:12" ht="15.75" x14ac:dyDescent="0.25">
      <c r="E937" s="14"/>
      <c r="F937" s="56">
        <v>1805</v>
      </c>
      <c r="G937" s="4" t="s">
        <v>32</v>
      </c>
      <c r="H937" s="33"/>
      <c r="I937" s="15"/>
      <c r="J937" s="24">
        <v>6871.4</v>
      </c>
      <c r="K937" s="24">
        <v>8176</v>
      </c>
      <c r="L937" s="24">
        <v>8715.5</v>
      </c>
    </row>
    <row r="938" spans="5:12" ht="15.75" x14ac:dyDescent="0.25">
      <c r="E938" s="14"/>
      <c r="F938" s="56">
        <v>1806</v>
      </c>
      <c r="G938" s="4" t="s">
        <v>751</v>
      </c>
      <c r="H938" s="33">
        <v>1301</v>
      </c>
      <c r="I938" s="15">
        <f t="shared" si="16"/>
        <v>3.9068588044411462E-2</v>
      </c>
      <c r="J938" s="24">
        <v>152.4</v>
      </c>
      <c r="K938" s="24">
        <v>152.4</v>
      </c>
      <c r="L938" s="24">
        <v>152.4</v>
      </c>
    </row>
    <row r="939" spans="5:12" ht="15.75" x14ac:dyDescent="0.25">
      <c r="E939" s="14"/>
      <c r="F939" s="56">
        <v>1808</v>
      </c>
      <c r="G939" s="4" t="s">
        <v>752</v>
      </c>
      <c r="H939" s="33">
        <v>1261</v>
      </c>
      <c r="I939" s="15">
        <f t="shared" si="16"/>
        <v>3.7867401632592508E-2</v>
      </c>
      <c r="J939" s="24">
        <v>147.69999999999999</v>
      </c>
      <c r="K939" s="24">
        <v>147.69999999999999</v>
      </c>
      <c r="L939" s="24">
        <v>147.69999999999999</v>
      </c>
    </row>
    <row r="940" spans="5:12" ht="15.75" x14ac:dyDescent="0.25">
      <c r="E940" s="14"/>
      <c r="F940" s="56">
        <v>1807</v>
      </c>
      <c r="G940" s="4" t="s">
        <v>753</v>
      </c>
      <c r="H940" s="33">
        <v>1451</v>
      </c>
      <c r="I940" s="15">
        <f t="shared" si="16"/>
        <v>4.3573037088732544E-2</v>
      </c>
      <c r="J940" s="24">
        <v>169.9</v>
      </c>
      <c r="K940" s="24">
        <v>169.9</v>
      </c>
      <c r="L940" s="24">
        <v>169.9</v>
      </c>
    </row>
    <row r="941" spans="5:12" ht="15.75" x14ac:dyDescent="0.25">
      <c r="E941" s="14"/>
      <c r="F941" s="56">
        <v>1809</v>
      </c>
      <c r="G941" s="4" t="s">
        <v>754</v>
      </c>
      <c r="H941" s="33">
        <v>2527</v>
      </c>
      <c r="I941" s="15">
        <f t="shared" si="16"/>
        <v>7.588495156666239E-2</v>
      </c>
      <c r="J941" s="24">
        <v>296</v>
      </c>
      <c r="K941" s="24">
        <v>296</v>
      </c>
      <c r="L941" s="24">
        <v>296</v>
      </c>
    </row>
    <row r="942" spans="5:12" ht="15.75" x14ac:dyDescent="0.25">
      <c r="E942" s="14"/>
      <c r="F942" s="56">
        <v>1810</v>
      </c>
      <c r="G942" s="4" t="s">
        <v>755</v>
      </c>
      <c r="H942" s="33">
        <v>3303</v>
      </c>
      <c r="I942" s="15">
        <f t="shared" si="16"/>
        <v>9.9187967955950085E-2</v>
      </c>
      <c r="J942" s="24">
        <v>386.8</v>
      </c>
      <c r="K942" s="24">
        <v>386.8</v>
      </c>
      <c r="L942" s="24">
        <v>386.8</v>
      </c>
    </row>
    <row r="943" spans="5:12" ht="15.75" x14ac:dyDescent="0.25">
      <c r="E943" s="14"/>
      <c r="F943" s="56">
        <v>1811</v>
      </c>
      <c r="G943" s="4" t="s">
        <v>756</v>
      </c>
      <c r="H943" s="33">
        <v>2145</v>
      </c>
      <c r="I943" s="15">
        <f t="shared" si="16"/>
        <v>6.4413621333791388E-2</v>
      </c>
      <c r="J943" s="24">
        <v>251.2</v>
      </c>
      <c r="K943" s="24">
        <v>251.2</v>
      </c>
      <c r="L943" s="24">
        <v>251.2</v>
      </c>
    </row>
    <row r="944" spans="5:12" ht="15.75" x14ac:dyDescent="0.25">
      <c r="E944" s="14"/>
      <c r="F944" s="56">
        <v>1812</v>
      </c>
      <c r="G944" s="4" t="s">
        <v>757</v>
      </c>
      <c r="H944" s="33">
        <v>1365</v>
      </c>
      <c r="I944" s="15">
        <f t="shared" si="16"/>
        <v>4.0990486303321791E-2</v>
      </c>
      <c r="J944" s="24">
        <v>159.9</v>
      </c>
      <c r="K944" s="24">
        <v>159.9</v>
      </c>
      <c r="L944" s="24">
        <v>159.9</v>
      </c>
    </row>
    <row r="945" spans="5:12" ht="15.75" x14ac:dyDescent="0.25">
      <c r="E945" s="14"/>
      <c r="F945" s="56">
        <v>1813</v>
      </c>
      <c r="G945" s="4" t="s">
        <v>758</v>
      </c>
      <c r="H945" s="33">
        <v>743</v>
      </c>
      <c r="I945" s="15">
        <f t="shared" si="16"/>
        <v>2.2312037599537062E-2</v>
      </c>
      <c r="J945" s="24">
        <v>87</v>
      </c>
      <c r="K945" s="24">
        <v>87</v>
      </c>
      <c r="L945" s="24">
        <v>87</v>
      </c>
    </row>
    <row r="946" spans="5:12" ht="15.75" x14ac:dyDescent="0.25">
      <c r="E946" s="14"/>
      <c r="F946" s="56">
        <v>1814</v>
      </c>
      <c r="G946" s="4" t="s">
        <v>759</v>
      </c>
      <c r="H946" s="33">
        <v>1321</v>
      </c>
      <c r="I946" s="15">
        <f t="shared" si="16"/>
        <v>3.9669181250320942E-2</v>
      </c>
      <c r="J946" s="24">
        <v>154.69999999999999</v>
      </c>
      <c r="K946" s="24">
        <v>154.69999999999999</v>
      </c>
      <c r="L946" s="24">
        <v>154.69999999999999</v>
      </c>
    </row>
    <row r="947" spans="5:12" ht="15.75" x14ac:dyDescent="0.25">
      <c r="E947" s="14"/>
      <c r="F947" s="56">
        <v>1815</v>
      </c>
      <c r="G947" s="4" t="s">
        <v>384</v>
      </c>
      <c r="H947" s="33">
        <v>880</v>
      </c>
      <c r="I947" s="15">
        <f t="shared" si="16"/>
        <v>2.6426101060016978E-2</v>
      </c>
      <c r="J947" s="24">
        <v>103.1</v>
      </c>
      <c r="K947" s="24">
        <v>103.1</v>
      </c>
      <c r="L947" s="24">
        <v>103.1</v>
      </c>
    </row>
    <row r="948" spans="5:12" ht="15.75" x14ac:dyDescent="0.25">
      <c r="E948" s="14"/>
      <c r="F948" s="56">
        <v>1816</v>
      </c>
      <c r="G948" s="4" t="s">
        <v>760</v>
      </c>
      <c r="H948" s="33">
        <v>583</v>
      </c>
      <c r="I948" s="15">
        <f t="shared" si="16"/>
        <v>1.7507291952261247E-2</v>
      </c>
      <c r="J948" s="24">
        <v>68.3</v>
      </c>
      <c r="K948" s="24">
        <v>68.3</v>
      </c>
      <c r="L948" s="24">
        <v>68.3</v>
      </c>
    </row>
    <row r="949" spans="5:12" ht="15.75" x14ac:dyDescent="0.25">
      <c r="E949" s="14"/>
      <c r="F949" s="56">
        <v>1817</v>
      </c>
      <c r="G949" s="4" t="s">
        <v>761</v>
      </c>
      <c r="H949" s="33">
        <v>2726</v>
      </c>
      <c r="I949" s="15">
        <f t="shared" si="16"/>
        <v>8.186085396546168E-2</v>
      </c>
      <c r="J949" s="24">
        <v>319.3</v>
      </c>
      <c r="K949" s="24">
        <v>319.3</v>
      </c>
      <c r="L949" s="24">
        <v>319.3</v>
      </c>
    </row>
    <row r="950" spans="5:12" ht="15.75" x14ac:dyDescent="0.25">
      <c r="E950" s="14"/>
      <c r="F950" s="56">
        <v>1819</v>
      </c>
      <c r="G950" s="4" t="s">
        <v>709</v>
      </c>
      <c r="H950" s="33">
        <v>765</v>
      </c>
      <c r="I950" s="15">
        <f t="shared" si="16"/>
        <v>2.2972690126037486E-2</v>
      </c>
      <c r="J950" s="24">
        <v>89.6</v>
      </c>
      <c r="K950" s="24">
        <v>89.6</v>
      </c>
      <c r="L950" s="24">
        <v>89.6</v>
      </c>
    </row>
    <row r="951" spans="5:12" ht="15.75" x14ac:dyDescent="0.25">
      <c r="E951" s="14"/>
      <c r="F951" s="56">
        <v>1820</v>
      </c>
      <c r="G951" s="4" t="s">
        <v>762</v>
      </c>
      <c r="H951" s="33">
        <v>1718</v>
      </c>
      <c r="I951" s="15">
        <f t="shared" si="16"/>
        <v>5.1590956387624058E-2</v>
      </c>
      <c r="J951" s="24">
        <v>201.2</v>
      </c>
      <c r="K951" s="24">
        <v>201.2</v>
      </c>
      <c r="L951" s="24">
        <v>201.2</v>
      </c>
    </row>
    <row r="952" spans="5:12" ht="15.75" x14ac:dyDescent="0.25">
      <c r="E952" s="14"/>
      <c r="F952" s="56">
        <v>1821</v>
      </c>
      <c r="G952" s="4" t="s">
        <v>763</v>
      </c>
      <c r="H952" s="33">
        <v>843</v>
      </c>
      <c r="I952" s="15">
        <f t="shared" si="16"/>
        <v>2.5315003629084447E-2</v>
      </c>
      <c r="J952" s="24">
        <v>98.7</v>
      </c>
      <c r="K952" s="24">
        <v>98.7</v>
      </c>
      <c r="L952" s="24">
        <v>98.7</v>
      </c>
    </row>
    <row r="953" spans="5:12" ht="15.75" x14ac:dyDescent="0.25">
      <c r="E953" s="14"/>
      <c r="F953" s="56">
        <v>1822</v>
      </c>
      <c r="G953" s="4" t="s">
        <v>764</v>
      </c>
      <c r="H953" s="33">
        <v>2562</v>
      </c>
      <c r="I953" s="15">
        <f t="shared" si="16"/>
        <v>7.6935989677003977E-2</v>
      </c>
      <c r="J953" s="24">
        <v>300.10000000000002</v>
      </c>
      <c r="K953" s="24">
        <v>300.10000000000002</v>
      </c>
      <c r="L953" s="24">
        <v>300.10000000000002</v>
      </c>
    </row>
    <row r="954" spans="5:12" ht="15.75" x14ac:dyDescent="0.25">
      <c r="E954" s="14"/>
      <c r="F954" s="56">
        <v>1823</v>
      </c>
      <c r="G954" s="4" t="s">
        <v>765</v>
      </c>
      <c r="H954" s="33">
        <v>716</v>
      </c>
      <c r="I954" s="15">
        <f t="shared" si="16"/>
        <v>2.1501236771559271E-2</v>
      </c>
      <c r="J954" s="24">
        <v>83.9</v>
      </c>
      <c r="K954" s="24">
        <v>83.9</v>
      </c>
      <c r="L954" s="24">
        <v>83.9</v>
      </c>
    </row>
    <row r="955" spans="5:12" ht="15.75" x14ac:dyDescent="0.25">
      <c r="E955" s="14"/>
      <c r="F955" s="56">
        <v>1824</v>
      </c>
      <c r="G955" s="4" t="s">
        <v>766</v>
      </c>
      <c r="H955" s="33">
        <v>983</v>
      </c>
      <c r="I955" s="15">
        <f t="shared" si="16"/>
        <v>2.9519156070450782E-2</v>
      </c>
      <c r="J955" s="24">
        <v>115.1</v>
      </c>
      <c r="K955" s="24">
        <v>115.1</v>
      </c>
      <c r="L955" s="24">
        <v>115.1</v>
      </c>
    </row>
    <row r="956" spans="5:12" ht="15.75" x14ac:dyDescent="0.25">
      <c r="E956" s="14"/>
      <c r="F956" s="56">
        <v>1825</v>
      </c>
      <c r="G956" s="4" t="s">
        <v>767</v>
      </c>
      <c r="H956" s="33">
        <v>1385</v>
      </c>
      <c r="I956" s="15">
        <f t="shared" si="16"/>
        <v>4.1591079509231271E-2</v>
      </c>
      <c r="J956" s="24">
        <v>162.19999999999999</v>
      </c>
      <c r="K956" s="24">
        <v>162.19999999999999</v>
      </c>
      <c r="L956" s="24">
        <v>162.19999999999999</v>
      </c>
    </row>
    <row r="957" spans="5:12" ht="15.75" x14ac:dyDescent="0.25">
      <c r="E957" s="14"/>
      <c r="F957" s="56">
        <v>1826</v>
      </c>
      <c r="G957" s="4" t="s">
        <v>768</v>
      </c>
      <c r="H957" s="33">
        <v>1079</v>
      </c>
      <c r="I957" s="15">
        <f t="shared" si="16"/>
        <v>3.2402003458816275E-2</v>
      </c>
      <c r="J957" s="24">
        <v>126.4</v>
      </c>
      <c r="K957" s="24">
        <v>126.4</v>
      </c>
      <c r="L957" s="24">
        <v>126.4</v>
      </c>
    </row>
    <row r="958" spans="5:12" ht="15.75" x14ac:dyDescent="0.25">
      <c r="E958" s="14"/>
      <c r="F958" s="56">
        <v>1827</v>
      </c>
      <c r="G958" s="4" t="s">
        <v>769</v>
      </c>
      <c r="H958" s="33">
        <v>706</v>
      </c>
      <c r="I958" s="15">
        <f t="shared" si="16"/>
        <v>2.1200940168604531E-2</v>
      </c>
      <c r="J958" s="24">
        <v>82.7</v>
      </c>
      <c r="K958" s="24">
        <v>82.7</v>
      </c>
      <c r="L958" s="24">
        <v>82.7</v>
      </c>
    </row>
    <row r="959" spans="5:12" ht="15.75" x14ac:dyDescent="0.25">
      <c r="E959" s="14"/>
      <c r="F959" s="56">
        <v>1818</v>
      </c>
      <c r="G959" s="4" t="s">
        <v>750</v>
      </c>
      <c r="H959" s="33">
        <v>6040</v>
      </c>
      <c r="I959" s="15">
        <f t="shared" si="16"/>
        <v>0.18137914818466197</v>
      </c>
      <c r="J959" s="24">
        <v>707.4</v>
      </c>
      <c r="K959" s="24">
        <v>707.4</v>
      </c>
      <c r="L959" s="24">
        <v>707.4</v>
      </c>
    </row>
    <row r="960" spans="5:12" ht="15.75" x14ac:dyDescent="0.25">
      <c r="E960" s="14"/>
      <c r="F960" s="56">
        <v>1828</v>
      </c>
      <c r="G960" s="4" t="s">
        <v>770</v>
      </c>
      <c r="H960" s="33">
        <v>1832</v>
      </c>
      <c r="I960" s="15">
        <f t="shared" si="16"/>
        <v>5.5014337661308081E-2</v>
      </c>
      <c r="J960" s="24">
        <v>214.6</v>
      </c>
      <c r="K960" s="24">
        <v>214.6</v>
      </c>
      <c r="L960" s="24">
        <v>214.6</v>
      </c>
    </row>
    <row r="961" spans="5:12" ht="15.75" x14ac:dyDescent="0.25">
      <c r="E961" s="14"/>
      <c r="F961" s="56"/>
      <c r="G961" s="8"/>
      <c r="H961" s="19"/>
      <c r="I961" s="15"/>
      <c r="J961" s="24"/>
      <c r="K961" s="24"/>
      <c r="L961" s="24"/>
    </row>
    <row r="962" spans="5:12" ht="15.75" x14ac:dyDescent="0.25">
      <c r="E962" s="14"/>
      <c r="F962" s="53" t="s">
        <v>771</v>
      </c>
      <c r="G962" s="1" t="s">
        <v>5</v>
      </c>
      <c r="H962" s="34">
        <f>H964</f>
        <v>65392</v>
      </c>
      <c r="I962" s="15"/>
      <c r="J962" s="28">
        <f>J963+J964</f>
        <v>17799.900000000001</v>
      </c>
      <c r="K962" s="28">
        <f>K963+K964</f>
        <v>19725.400000000001</v>
      </c>
      <c r="L962" s="28">
        <f>L963+L964</f>
        <v>20521.7</v>
      </c>
    </row>
    <row r="963" spans="5:12" ht="15.75" x14ac:dyDescent="0.25">
      <c r="E963" s="14"/>
      <c r="F963" s="54"/>
      <c r="G963" s="2" t="s">
        <v>7</v>
      </c>
      <c r="H963" s="35"/>
      <c r="I963" s="15"/>
      <c r="J963" s="28">
        <f>J965</f>
        <v>10141.299999999999</v>
      </c>
      <c r="K963" s="28">
        <f>K965</f>
        <v>12066.8</v>
      </c>
      <c r="L963" s="28">
        <f>L965</f>
        <v>12863.1</v>
      </c>
    </row>
    <row r="964" spans="5:12" ht="15.75" x14ac:dyDescent="0.25">
      <c r="E964" s="14"/>
      <c r="F964" s="54"/>
      <c r="G964" s="2" t="s">
        <v>8</v>
      </c>
      <c r="H964" s="35">
        <f>SUM(H966:H988)</f>
        <v>65392</v>
      </c>
      <c r="I964" s="15"/>
      <c r="J964" s="28">
        <f>SUM(J966:J988)</f>
        <v>7658.6</v>
      </c>
      <c r="K964" s="28">
        <f>SUM(K966:K988)</f>
        <v>7658.6</v>
      </c>
      <c r="L964" s="28">
        <f>SUM(L966:L988)</f>
        <v>7658.6</v>
      </c>
    </row>
    <row r="965" spans="5:12" ht="15.75" x14ac:dyDescent="0.25">
      <c r="E965" s="14"/>
      <c r="F965" s="56">
        <v>1829</v>
      </c>
      <c r="G965" s="4" t="s">
        <v>32</v>
      </c>
      <c r="H965" s="33"/>
      <c r="I965" s="15"/>
      <c r="J965" s="24">
        <v>10141.299999999999</v>
      </c>
      <c r="K965" s="24">
        <v>12066.8</v>
      </c>
      <c r="L965" s="24">
        <v>12863.1</v>
      </c>
    </row>
    <row r="966" spans="5:12" ht="15.75" x14ac:dyDescent="0.25">
      <c r="E966" s="14"/>
      <c r="F966" s="56">
        <v>1830</v>
      </c>
      <c r="G966" s="4" t="s">
        <v>772</v>
      </c>
      <c r="H966" s="33">
        <v>437</v>
      </c>
      <c r="I966" s="15">
        <f t="shared" ref="I966:I1029" si="17">H966/H$9*100</f>
        <v>1.3122961549122066E-2</v>
      </c>
      <c r="J966" s="24">
        <v>51.2</v>
      </c>
      <c r="K966" s="24">
        <v>51.2</v>
      </c>
      <c r="L966" s="24">
        <v>51.2</v>
      </c>
    </row>
    <row r="967" spans="5:12" ht="15.75" x14ac:dyDescent="0.25">
      <c r="E967" s="14"/>
      <c r="F967" s="56">
        <v>1831</v>
      </c>
      <c r="G967" s="4" t="s">
        <v>129</v>
      </c>
      <c r="H967" s="33">
        <v>2604</v>
      </c>
      <c r="I967" s="15">
        <f t="shared" si="17"/>
        <v>7.8197235409413882E-2</v>
      </c>
      <c r="J967" s="24">
        <v>305</v>
      </c>
      <c r="K967" s="24">
        <v>305</v>
      </c>
      <c r="L967" s="24">
        <v>305</v>
      </c>
    </row>
    <row r="968" spans="5:12" ht="15.75" x14ac:dyDescent="0.25">
      <c r="E968" s="14"/>
      <c r="F968" s="56">
        <v>1832</v>
      </c>
      <c r="G968" s="4" t="s">
        <v>773</v>
      </c>
      <c r="H968" s="33">
        <v>928</v>
      </c>
      <c r="I968" s="15">
        <f t="shared" si="17"/>
        <v>2.7867524754199725E-2</v>
      </c>
      <c r="J968" s="24">
        <v>108.7</v>
      </c>
      <c r="K968" s="24">
        <v>108.7</v>
      </c>
      <c r="L968" s="24">
        <v>108.7</v>
      </c>
    </row>
    <row r="969" spans="5:12" ht="15.75" x14ac:dyDescent="0.25">
      <c r="E969" s="14"/>
      <c r="F969" s="56">
        <v>1834</v>
      </c>
      <c r="G969" s="4" t="s">
        <v>774</v>
      </c>
      <c r="H969" s="33">
        <v>2727</v>
      </c>
      <c r="I969" s="15">
        <f t="shared" si="17"/>
        <v>8.1890883625757152E-2</v>
      </c>
      <c r="J969" s="24">
        <v>319.39999999999998</v>
      </c>
      <c r="K969" s="24">
        <v>319.39999999999998</v>
      </c>
      <c r="L969" s="24">
        <v>319.39999999999998</v>
      </c>
    </row>
    <row r="970" spans="5:12" ht="15.75" x14ac:dyDescent="0.25">
      <c r="E970" s="14"/>
      <c r="F970" s="56">
        <v>1833</v>
      </c>
      <c r="G970" s="4" t="s">
        <v>775</v>
      </c>
      <c r="H970" s="33">
        <v>3363</v>
      </c>
      <c r="I970" s="15">
        <f t="shared" si="17"/>
        <v>0.10098974757367853</v>
      </c>
      <c r="J970" s="24">
        <v>393.9</v>
      </c>
      <c r="K970" s="24">
        <v>393.9</v>
      </c>
      <c r="L970" s="24">
        <v>393.9</v>
      </c>
    </row>
    <row r="971" spans="5:12" ht="15.75" x14ac:dyDescent="0.25">
      <c r="E971" s="14"/>
      <c r="F971" s="56">
        <v>1835</v>
      </c>
      <c r="G971" s="4" t="s">
        <v>776</v>
      </c>
      <c r="H971" s="33">
        <v>2655</v>
      </c>
      <c r="I971" s="15">
        <f t="shared" si="17"/>
        <v>7.9728748084483048E-2</v>
      </c>
      <c r="J971" s="24">
        <v>310.89999999999998</v>
      </c>
      <c r="K971" s="24">
        <v>310.89999999999998</v>
      </c>
      <c r="L971" s="24">
        <v>310.89999999999998</v>
      </c>
    </row>
    <row r="972" spans="5:12" ht="15.75" x14ac:dyDescent="0.25">
      <c r="E972" s="14"/>
      <c r="F972" s="56">
        <v>1836</v>
      </c>
      <c r="G972" s="4" t="s">
        <v>227</v>
      </c>
      <c r="H972" s="33">
        <v>2344</v>
      </c>
      <c r="I972" s="15">
        <f t="shared" si="17"/>
        <v>7.0389523732590678E-2</v>
      </c>
      <c r="J972" s="24">
        <v>274.5</v>
      </c>
      <c r="K972" s="24">
        <v>274.5</v>
      </c>
      <c r="L972" s="24">
        <v>274.5</v>
      </c>
    </row>
    <row r="973" spans="5:12" ht="15.75" x14ac:dyDescent="0.25">
      <c r="E973" s="14"/>
      <c r="F973" s="56">
        <v>1837</v>
      </c>
      <c r="G973" s="4" t="s">
        <v>777</v>
      </c>
      <c r="H973" s="33">
        <v>2692</v>
      </c>
      <c r="I973" s="15">
        <f t="shared" si="17"/>
        <v>8.0839845515415579E-2</v>
      </c>
      <c r="J973" s="24">
        <v>315.3</v>
      </c>
      <c r="K973" s="24">
        <v>315.3</v>
      </c>
      <c r="L973" s="24">
        <v>315.3</v>
      </c>
    </row>
    <row r="974" spans="5:12" ht="15.75" x14ac:dyDescent="0.25">
      <c r="E974" s="14"/>
      <c r="F974" s="56">
        <v>1838</v>
      </c>
      <c r="G974" s="4" t="s">
        <v>778</v>
      </c>
      <c r="H974" s="33">
        <v>3986</v>
      </c>
      <c r="I974" s="15">
        <f t="shared" si="17"/>
        <v>0.11969822593775872</v>
      </c>
      <c r="J974" s="24">
        <v>466.8</v>
      </c>
      <c r="K974" s="24">
        <v>466.8</v>
      </c>
      <c r="L974" s="24">
        <v>466.8</v>
      </c>
    </row>
    <row r="975" spans="5:12" ht="15.75" x14ac:dyDescent="0.25">
      <c r="E975" s="14"/>
      <c r="F975" s="56">
        <v>1839</v>
      </c>
      <c r="G975" s="4" t="s">
        <v>779</v>
      </c>
      <c r="H975" s="33">
        <v>2950</v>
      </c>
      <c r="I975" s="15">
        <f t="shared" si="17"/>
        <v>8.8587497871647825E-2</v>
      </c>
      <c r="J975" s="24">
        <v>345.5</v>
      </c>
      <c r="K975" s="24">
        <v>345.5</v>
      </c>
      <c r="L975" s="24">
        <v>345.5</v>
      </c>
    </row>
    <row r="976" spans="5:12" ht="15.75" x14ac:dyDescent="0.25">
      <c r="E976" s="14"/>
      <c r="F976" s="56">
        <v>1840</v>
      </c>
      <c r="G976" s="4" t="s">
        <v>780</v>
      </c>
      <c r="H976" s="33">
        <v>537</v>
      </c>
      <c r="I976" s="15">
        <f t="shared" si="17"/>
        <v>1.6125927578669454E-2</v>
      </c>
      <c r="J976" s="24">
        <v>62.9</v>
      </c>
      <c r="K976" s="24">
        <v>62.9</v>
      </c>
      <c r="L976" s="24">
        <v>62.9</v>
      </c>
    </row>
    <row r="977" spans="5:12" ht="15.75" x14ac:dyDescent="0.25">
      <c r="E977" s="14"/>
      <c r="F977" s="56">
        <v>1841</v>
      </c>
      <c r="G977" s="4" t="s">
        <v>781</v>
      </c>
      <c r="H977" s="33">
        <v>4944</v>
      </c>
      <c r="I977" s="15">
        <f t="shared" si="17"/>
        <v>0.14846664050082264</v>
      </c>
      <c r="J977" s="24">
        <v>579</v>
      </c>
      <c r="K977" s="24">
        <v>579</v>
      </c>
      <c r="L977" s="24">
        <v>579</v>
      </c>
    </row>
    <row r="978" spans="5:12" ht="15.75" x14ac:dyDescent="0.25">
      <c r="E978" s="14"/>
      <c r="F978" s="56">
        <v>1843</v>
      </c>
      <c r="G978" s="4" t="s">
        <v>321</v>
      </c>
      <c r="H978" s="33">
        <v>1763</v>
      </c>
      <c r="I978" s="15">
        <f t="shared" si="17"/>
        <v>5.2942291100920386E-2</v>
      </c>
      <c r="J978" s="24">
        <v>206.5</v>
      </c>
      <c r="K978" s="24">
        <v>206.5</v>
      </c>
      <c r="L978" s="24">
        <v>206.5</v>
      </c>
    </row>
    <row r="979" spans="5:12" ht="15.75" x14ac:dyDescent="0.25">
      <c r="E979" s="14"/>
      <c r="F979" s="56">
        <v>1844</v>
      </c>
      <c r="G979" s="4" t="s">
        <v>782</v>
      </c>
      <c r="H979" s="33">
        <v>2504</v>
      </c>
      <c r="I979" s="15">
        <f t="shared" si="17"/>
        <v>7.5194269379866494E-2</v>
      </c>
      <c r="J979" s="24">
        <v>293.3</v>
      </c>
      <c r="K979" s="24">
        <v>293.3</v>
      </c>
      <c r="L979" s="24">
        <v>293.3</v>
      </c>
    </row>
    <row r="980" spans="5:12" ht="15.75" x14ac:dyDescent="0.25">
      <c r="E980" s="14"/>
      <c r="F980" s="56">
        <v>1845</v>
      </c>
      <c r="G980" s="4" t="s">
        <v>783</v>
      </c>
      <c r="H980" s="33">
        <v>2508</v>
      </c>
      <c r="I980" s="15">
        <f t="shared" si="17"/>
        <v>7.5314388021048395E-2</v>
      </c>
      <c r="J980" s="24">
        <v>293.7</v>
      </c>
      <c r="K980" s="24">
        <v>293.7</v>
      </c>
      <c r="L980" s="24">
        <v>293.7</v>
      </c>
    </row>
    <row r="981" spans="5:12" ht="15.75" x14ac:dyDescent="0.25">
      <c r="E981" s="14"/>
      <c r="F981" s="56">
        <v>1846</v>
      </c>
      <c r="G981" s="4" t="s">
        <v>784</v>
      </c>
      <c r="H981" s="33">
        <v>3293</v>
      </c>
      <c r="I981" s="15">
        <f t="shared" si="17"/>
        <v>9.8887671352995352E-2</v>
      </c>
      <c r="J981" s="24">
        <v>385.7</v>
      </c>
      <c r="K981" s="24">
        <v>385.7</v>
      </c>
      <c r="L981" s="24">
        <v>385.7</v>
      </c>
    </row>
    <row r="982" spans="5:12" ht="15.75" x14ac:dyDescent="0.25">
      <c r="E982" s="14"/>
      <c r="F982" s="56">
        <v>1847</v>
      </c>
      <c r="G982" s="4" t="s">
        <v>785</v>
      </c>
      <c r="H982" s="33">
        <v>703</v>
      </c>
      <c r="I982" s="15">
        <f t="shared" si="17"/>
        <v>2.1110851187718112E-2</v>
      </c>
      <c r="J982" s="24">
        <v>82.3</v>
      </c>
      <c r="K982" s="24">
        <v>82.3</v>
      </c>
      <c r="L982" s="24">
        <v>82.3</v>
      </c>
    </row>
    <row r="983" spans="5:12" ht="15.75" x14ac:dyDescent="0.25">
      <c r="E983" s="14"/>
      <c r="F983" s="56">
        <v>1848</v>
      </c>
      <c r="G983" s="4" t="s">
        <v>786</v>
      </c>
      <c r="H983" s="33">
        <v>3582</v>
      </c>
      <c r="I983" s="15">
        <f t="shared" si="17"/>
        <v>0.1075662431783873</v>
      </c>
      <c r="J983" s="24">
        <v>419.5</v>
      </c>
      <c r="K983" s="24">
        <v>419.5</v>
      </c>
      <c r="L983" s="24">
        <v>419.5</v>
      </c>
    </row>
    <row r="984" spans="5:12" ht="15.75" x14ac:dyDescent="0.25">
      <c r="E984" s="14"/>
      <c r="F984" s="56">
        <v>1842</v>
      </c>
      <c r="G984" s="4" t="s">
        <v>771</v>
      </c>
      <c r="H984" s="33">
        <v>7349</v>
      </c>
      <c r="I984" s="15">
        <f t="shared" si="17"/>
        <v>0.22068797351143724</v>
      </c>
      <c r="J984" s="24">
        <v>860.7</v>
      </c>
      <c r="K984" s="24">
        <v>860.7</v>
      </c>
      <c r="L984" s="24">
        <v>860.7</v>
      </c>
    </row>
    <row r="985" spans="5:12" ht="15.75" x14ac:dyDescent="0.25">
      <c r="E985" s="14"/>
      <c r="F985" s="56">
        <v>1849</v>
      </c>
      <c r="G985" s="4" t="s">
        <v>436</v>
      </c>
      <c r="H985" s="33">
        <v>1110</v>
      </c>
      <c r="I985" s="15">
        <f t="shared" si="17"/>
        <v>3.3332922927975961E-2</v>
      </c>
      <c r="J985" s="24">
        <v>130</v>
      </c>
      <c r="K985" s="24">
        <v>130</v>
      </c>
      <c r="L985" s="24">
        <v>130</v>
      </c>
    </row>
    <row r="986" spans="5:12" ht="15.75" x14ac:dyDescent="0.25">
      <c r="E986" s="14"/>
      <c r="F986" s="56">
        <v>1850</v>
      </c>
      <c r="G986" s="4" t="s">
        <v>787</v>
      </c>
      <c r="H986" s="33">
        <v>6826</v>
      </c>
      <c r="I986" s="15">
        <f t="shared" si="17"/>
        <v>0.20498246117690444</v>
      </c>
      <c r="J986" s="24">
        <v>799.4</v>
      </c>
      <c r="K986" s="24">
        <v>799.4</v>
      </c>
      <c r="L986" s="24">
        <v>799.4</v>
      </c>
    </row>
    <row r="987" spans="5:12" ht="15.75" x14ac:dyDescent="0.25">
      <c r="E987" s="14"/>
      <c r="F987" s="56">
        <v>1851</v>
      </c>
      <c r="G987" s="4" t="s">
        <v>788</v>
      </c>
      <c r="H987" s="33">
        <v>1949</v>
      </c>
      <c r="I987" s="15">
        <f t="shared" si="17"/>
        <v>5.8527807915878513E-2</v>
      </c>
      <c r="J987" s="24">
        <v>228.3</v>
      </c>
      <c r="K987" s="24">
        <v>228.3</v>
      </c>
      <c r="L987" s="24">
        <v>228.3</v>
      </c>
    </row>
    <row r="988" spans="5:12" ht="15.75" x14ac:dyDescent="0.25">
      <c r="E988" s="14"/>
      <c r="F988" s="56">
        <v>1852</v>
      </c>
      <c r="G988" s="4" t="s">
        <v>789</v>
      </c>
      <c r="H988" s="33">
        <v>3638</v>
      </c>
      <c r="I988" s="15">
        <f t="shared" si="17"/>
        <v>0.10924790415493384</v>
      </c>
      <c r="J988" s="24">
        <v>426.1</v>
      </c>
      <c r="K988" s="24">
        <v>426.1</v>
      </c>
      <c r="L988" s="24">
        <v>426.1</v>
      </c>
    </row>
    <row r="989" spans="5:12" ht="15.75" x14ac:dyDescent="0.25">
      <c r="E989" s="14"/>
      <c r="F989" s="56"/>
      <c r="G989" s="8"/>
      <c r="H989" s="19"/>
      <c r="I989" s="15"/>
      <c r="J989" s="24"/>
      <c r="K989" s="24"/>
      <c r="L989" s="24"/>
    </row>
    <row r="990" spans="5:12" ht="15.75" x14ac:dyDescent="0.25">
      <c r="E990" s="14"/>
      <c r="F990" s="53" t="s">
        <v>204</v>
      </c>
      <c r="G990" s="1" t="s">
        <v>5</v>
      </c>
      <c r="H990" s="34">
        <f>H992</f>
        <v>38949</v>
      </c>
      <c r="I990" s="15"/>
      <c r="J990" s="28">
        <f>J991+J992</f>
        <v>13375.099999999999</v>
      </c>
      <c r="K990" s="28">
        <f>K991+K992</f>
        <v>15048.399999999998</v>
      </c>
      <c r="L990" s="28">
        <f>L991+L992</f>
        <v>15740.399999999998</v>
      </c>
    </row>
    <row r="991" spans="5:12" ht="15.75" x14ac:dyDescent="0.25">
      <c r="E991" s="14"/>
      <c r="F991" s="54"/>
      <c r="G991" s="2" t="s">
        <v>7</v>
      </c>
      <c r="H991" s="35"/>
      <c r="I991" s="15"/>
      <c r="J991" s="28">
        <f>J993</f>
        <v>8813.5</v>
      </c>
      <c r="K991" s="28">
        <f>K993</f>
        <v>10486.8</v>
      </c>
      <c r="L991" s="28">
        <f>L993</f>
        <v>11178.8</v>
      </c>
    </row>
    <row r="992" spans="5:12" ht="15.75" x14ac:dyDescent="0.25">
      <c r="E992" s="14"/>
      <c r="F992" s="54"/>
      <c r="G992" s="2" t="s">
        <v>8</v>
      </c>
      <c r="H992" s="35">
        <f>SUM(H994:H1008)</f>
        <v>38949</v>
      </c>
      <c r="I992" s="15"/>
      <c r="J992" s="28">
        <f>SUM(J994:J1008)</f>
        <v>4561.5999999999995</v>
      </c>
      <c r="K992" s="28">
        <f>SUM(K994:K1008)</f>
        <v>4561.5999999999995</v>
      </c>
      <c r="L992" s="28">
        <f>SUM(L994:L1008)</f>
        <v>4561.5999999999995</v>
      </c>
    </row>
    <row r="993" spans="5:12" ht="15.75" x14ac:dyDescent="0.25">
      <c r="E993" s="14"/>
      <c r="F993" s="56">
        <v>1853</v>
      </c>
      <c r="G993" s="4" t="s">
        <v>32</v>
      </c>
      <c r="H993" s="33"/>
      <c r="I993" s="15"/>
      <c r="J993" s="24">
        <v>8813.5</v>
      </c>
      <c r="K993" s="24">
        <v>10486.8</v>
      </c>
      <c r="L993" s="24">
        <v>11178.8</v>
      </c>
    </row>
    <row r="994" spans="5:12" ht="15.75" x14ac:dyDescent="0.25">
      <c r="E994" s="14"/>
      <c r="F994" s="56">
        <v>1854</v>
      </c>
      <c r="G994" s="4" t="s">
        <v>790</v>
      </c>
      <c r="H994" s="33">
        <v>1508</v>
      </c>
      <c r="I994" s="15">
        <f t="shared" si="17"/>
        <v>4.5284727725574556E-2</v>
      </c>
      <c r="J994" s="24">
        <v>176.6</v>
      </c>
      <c r="K994" s="24">
        <v>176.6</v>
      </c>
      <c r="L994" s="24">
        <v>176.6</v>
      </c>
    </row>
    <row r="995" spans="5:12" ht="15.75" x14ac:dyDescent="0.25">
      <c r="E995" s="14"/>
      <c r="F995" s="56">
        <v>1855</v>
      </c>
      <c r="G995" s="4" t="s">
        <v>791</v>
      </c>
      <c r="H995" s="33">
        <v>2073</v>
      </c>
      <c r="I995" s="15">
        <f t="shared" si="17"/>
        <v>6.2251485792517262E-2</v>
      </c>
      <c r="J995" s="24">
        <v>242.8</v>
      </c>
      <c r="K995" s="24">
        <v>242.8</v>
      </c>
      <c r="L995" s="24">
        <v>242.8</v>
      </c>
    </row>
    <row r="996" spans="5:12" ht="15.75" x14ac:dyDescent="0.25">
      <c r="E996" s="14"/>
      <c r="F996" s="56">
        <v>1856</v>
      </c>
      <c r="G996" s="4" t="s">
        <v>792</v>
      </c>
      <c r="H996" s="33">
        <v>750</v>
      </c>
      <c r="I996" s="15">
        <f t="shared" si="17"/>
        <v>2.252224522160538E-2</v>
      </c>
      <c r="J996" s="24">
        <v>87.8</v>
      </c>
      <c r="K996" s="24">
        <v>87.8</v>
      </c>
      <c r="L996" s="24">
        <v>87.8</v>
      </c>
    </row>
    <row r="997" spans="5:12" ht="15.75" x14ac:dyDescent="0.25">
      <c r="E997" s="14"/>
      <c r="F997" s="56">
        <v>1857</v>
      </c>
      <c r="G997" s="4" t="s">
        <v>793</v>
      </c>
      <c r="H997" s="33">
        <v>914</v>
      </c>
      <c r="I997" s="15">
        <f t="shared" si="17"/>
        <v>2.744710951006309E-2</v>
      </c>
      <c r="J997" s="24">
        <v>107</v>
      </c>
      <c r="K997" s="24">
        <v>107</v>
      </c>
      <c r="L997" s="24">
        <v>107</v>
      </c>
    </row>
    <row r="998" spans="5:12" ht="15.75" x14ac:dyDescent="0.25">
      <c r="E998" s="14"/>
      <c r="F998" s="56">
        <v>1858</v>
      </c>
      <c r="G998" s="4" t="s">
        <v>794</v>
      </c>
      <c r="H998" s="33">
        <v>878</v>
      </c>
      <c r="I998" s="15">
        <f t="shared" si="17"/>
        <v>2.6366041739426031E-2</v>
      </c>
      <c r="J998" s="24">
        <v>102.8</v>
      </c>
      <c r="K998" s="24">
        <v>102.8</v>
      </c>
      <c r="L998" s="24">
        <v>102.8</v>
      </c>
    </row>
    <row r="999" spans="5:12" ht="15.75" x14ac:dyDescent="0.25">
      <c r="E999" s="14"/>
      <c r="F999" s="56">
        <v>1859</v>
      </c>
      <c r="G999" s="4" t="s">
        <v>795</v>
      </c>
      <c r="H999" s="33">
        <v>1761</v>
      </c>
      <c r="I999" s="15">
        <f t="shared" si="17"/>
        <v>5.2882231780329428E-2</v>
      </c>
      <c r="J999" s="24">
        <v>206.2</v>
      </c>
      <c r="K999" s="24">
        <v>206.2</v>
      </c>
      <c r="L999" s="24">
        <v>206.2</v>
      </c>
    </row>
    <row r="1000" spans="5:12" ht="15.75" x14ac:dyDescent="0.25">
      <c r="E1000" s="14"/>
      <c r="F1000" s="56">
        <v>1860</v>
      </c>
      <c r="G1000" s="4" t="s">
        <v>796</v>
      </c>
      <c r="H1000" s="33">
        <v>927</v>
      </c>
      <c r="I1000" s="15">
        <f t="shared" si="17"/>
        <v>2.7837495093904249E-2</v>
      </c>
      <c r="J1000" s="24">
        <v>108.6</v>
      </c>
      <c r="K1000" s="24">
        <v>108.6</v>
      </c>
      <c r="L1000" s="24">
        <v>108.6</v>
      </c>
    </row>
    <row r="1001" spans="5:12" ht="15.75" x14ac:dyDescent="0.25">
      <c r="E1001" s="14"/>
      <c r="F1001" s="56">
        <v>1861</v>
      </c>
      <c r="G1001" s="4" t="s">
        <v>797</v>
      </c>
      <c r="H1001" s="33">
        <v>2833</v>
      </c>
      <c r="I1001" s="15">
        <f t="shared" si="17"/>
        <v>8.5074027617077386E-2</v>
      </c>
      <c r="J1001" s="24">
        <v>331.8</v>
      </c>
      <c r="K1001" s="24">
        <v>331.8</v>
      </c>
      <c r="L1001" s="24">
        <v>331.8</v>
      </c>
    </row>
    <row r="1002" spans="5:12" ht="15.75" x14ac:dyDescent="0.25">
      <c r="E1002" s="14"/>
      <c r="F1002" s="56">
        <v>1862</v>
      </c>
      <c r="G1002" s="4" t="s">
        <v>798</v>
      </c>
      <c r="H1002" s="33">
        <v>845</v>
      </c>
      <c r="I1002" s="15">
        <f t="shared" si="17"/>
        <v>2.5375062949675394E-2</v>
      </c>
      <c r="J1002" s="24">
        <v>99</v>
      </c>
      <c r="K1002" s="24">
        <v>99</v>
      </c>
      <c r="L1002" s="24">
        <v>99</v>
      </c>
    </row>
    <row r="1003" spans="5:12" ht="15.75" x14ac:dyDescent="0.25">
      <c r="E1003" s="14"/>
      <c r="F1003" s="56">
        <v>1863</v>
      </c>
      <c r="G1003" s="4" t="s">
        <v>799</v>
      </c>
      <c r="H1003" s="33">
        <v>1430</v>
      </c>
      <c r="I1003" s="15">
        <f t="shared" si="17"/>
        <v>4.2942414222527592E-2</v>
      </c>
      <c r="J1003" s="24">
        <v>167.5</v>
      </c>
      <c r="K1003" s="24">
        <v>167.5</v>
      </c>
      <c r="L1003" s="24">
        <v>167.5</v>
      </c>
    </row>
    <row r="1004" spans="5:12" ht="15.75" x14ac:dyDescent="0.25">
      <c r="E1004" s="14"/>
      <c r="F1004" s="56">
        <v>1865</v>
      </c>
      <c r="G1004" s="4" t="s">
        <v>766</v>
      </c>
      <c r="H1004" s="33">
        <v>304</v>
      </c>
      <c r="I1004" s="15">
        <f t="shared" si="17"/>
        <v>9.1290167298240469E-3</v>
      </c>
      <c r="J1004" s="24">
        <v>35.6</v>
      </c>
      <c r="K1004" s="24">
        <v>35.6</v>
      </c>
      <c r="L1004" s="24">
        <v>35.6</v>
      </c>
    </row>
    <row r="1005" spans="5:12" ht="15.75" x14ac:dyDescent="0.25">
      <c r="E1005" s="14"/>
      <c r="F1005" s="56">
        <v>1864</v>
      </c>
      <c r="G1005" s="4" t="s">
        <v>204</v>
      </c>
      <c r="H1005" s="33">
        <v>13069</v>
      </c>
      <c r="I1005" s="15">
        <f t="shared" si="17"/>
        <v>0.39245763040154757</v>
      </c>
      <c r="J1005" s="24">
        <v>1530.6</v>
      </c>
      <c r="K1005" s="24">
        <v>1530.6</v>
      </c>
      <c r="L1005" s="24">
        <v>1530.6</v>
      </c>
    </row>
    <row r="1006" spans="5:12" ht="15.75" x14ac:dyDescent="0.25">
      <c r="E1006" s="14"/>
      <c r="F1006" s="56">
        <v>1866</v>
      </c>
      <c r="G1006" s="4" t="s">
        <v>800</v>
      </c>
      <c r="H1006" s="33">
        <v>5425</v>
      </c>
      <c r="I1006" s="15">
        <f t="shared" si="17"/>
        <v>0.16291090710294559</v>
      </c>
      <c r="J1006" s="24">
        <v>635.4</v>
      </c>
      <c r="K1006" s="24">
        <v>635.4</v>
      </c>
      <c r="L1006" s="24">
        <v>635.4</v>
      </c>
    </row>
    <row r="1007" spans="5:12" ht="15.75" x14ac:dyDescent="0.25">
      <c r="E1007" s="14"/>
      <c r="F1007" s="56">
        <v>1867</v>
      </c>
      <c r="G1007" s="4" t="s">
        <v>259</v>
      </c>
      <c r="H1007" s="33">
        <v>4504</v>
      </c>
      <c r="I1007" s="15">
        <f t="shared" si="17"/>
        <v>0.13525358997081419</v>
      </c>
      <c r="J1007" s="24">
        <v>527.5</v>
      </c>
      <c r="K1007" s="24">
        <v>527.5</v>
      </c>
      <c r="L1007" s="24">
        <v>527.5</v>
      </c>
    </row>
    <row r="1008" spans="5:12" ht="15.75" x14ac:dyDescent="0.25">
      <c r="E1008" s="14"/>
      <c r="F1008" s="56">
        <v>1868</v>
      </c>
      <c r="G1008" s="4" t="s">
        <v>801</v>
      </c>
      <c r="H1008" s="33">
        <v>1728</v>
      </c>
      <c r="I1008" s="15">
        <f t="shared" si="17"/>
        <v>5.1891252990578791E-2</v>
      </c>
      <c r="J1008" s="24">
        <v>202.4</v>
      </c>
      <c r="K1008" s="24">
        <v>202.4</v>
      </c>
      <c r="L1008" s="24">
        <v>202.4</v>
      </c>
    </row>
    <row r="1009" spans="5:12" ht="15.75" x14ac:dyDescent="0.25">
      <c r="E1009" s="14"/>
      <c r="F1009" s="56"/>
      <c r="G1009" s="8"/>
      <c r="H1009" s="19"/>
      <c r="I1009" s="15"/>
      <c r="J1009" s="24"/>
      <c r="K1009" s="24"/>
      <c r="L1009" s="24"/>
    </row>
    <row r="1010" spans="5:12" ht="15.75" x14ac:dyDescent="0.25">
      <c r="E1010" s="14"/>
      <c r="F1010" s="53" t="s">
        <v>802</v>
      </c>
      <c r="G1010" s="1" t="s">
        <v>5</v>
      </c>
      <c r="H1010" s="34">
        <f>H1012</f>
        <v>65687</v>
      </c>
      <c r="I1010" s="15"/>
      <c r="J1010" s="28">
        <f>J1011+J1012</f>
        <v>17846.400000000001</v>
      </c>
      <c r="K1010" s="28">
        <f>K1011+K1012</f>
        <v>19774.2</v>
      </c>
      <c r="L1010" s="28">
        <f>L1011+L1012</f>
        <v>20571.300000000003</v>
      </c>
    </row>
    <row r="1011" spans="5:12" ht="15.75" x14ac:dyDescent="0.25">
      <c r="E1011" s="14"/>
      <c r="F1011" s="54"/>
      <c r="G1011" s="2" t="s">
        <v>7</v>
      </c>
      <c r="H1011" s="35"/>
      <c r="I1011" s="15"/>
      <c r="J1011" s="28">
        <f>J1013</f>
        <v>10153.299999999999</v>
      </c>
      <c r="K1011" s="28">
        <f>K1013</f>
        <v>12081.1</v>
      </c>
      <c r="L1011" s="28">
        <f>L1013</f>
        <v>12878.2</v>
      </c>
    </row>
    <row r="1012" spans="5:12" ht="15.75" x14ac:dyDescent="0.25">
      <c r="E1012" s="14"/>
      <c r="F1012" s="54"/>
      <c r="G1012" s="2" t="s">
        <v>8</v>
      </c>
      <c r="H1012" s="35">
        <f>SUM(H1014:H1044)</f>
        <v>65687</v>
      </c>
      <c r="I1012" s="15"/>
      <c r="J1012" s="28">
        <f>SUM(J1014:J1044)</f>
        <v>7693.1000000000013</v>
      </c>
      <c r="K1012" s="28">
        <f>SUM(K1014:K1044)</f>
        <v>7693.1000000000013</v>
      </c>
      <c r="L1012" s="28">
        <f>SUM(L1014:L1044)</f>
        <v>7693.1000000000013</v>
      </c>
    </row>
    <row r="1013" spans="5:12" ht="15.75" x14ac:dyDescent="0.25">
      <c r="E1013" s="14"/>
      <c r="F1013" s="56">
        <v>1869</v>
      </c>
      <c r="G1013" s="4" t="s">
        <v>32</v>
      </c>
      <c r="H1013" s="33"/>
      <c r="I1013" s="15"/>
      <c r="J1013" s="24">
        <v>10153.299999999999</v>
      </c>
      <c r="K1013" s="24">
        <v>12081.1</v>
      </c>
      <c r="L1013" s="24">
        <v>12878.2</v>
      </c>
    </row>
    <row r="1014" spans="5:12" ht="15.75" x14ac:dyDescent="0.25">
      <c r="E1014" s="14"/>
      <c r="F1014" s="56">
        <v>1870</v>
      </c>
      <c r="G1014" s="4" t="s">
        <v>803</v>
      </c>
      <c r="H1014" s="33">
        <v>3182</v>
      </c>
      <c r="I1014" s="15">
        <f t="shared" si="17"/>
        <v>9.5554379060197758E-2</v>
      </c>
      <c r="J1014" s="24">
        <v>372.7</v>
      </c>
      <c r="K1014" s="24">
        <v>372.7</v>
      </c>
      <c r="L1014" s="24">
        <v>372.7</v>
      </c>
    </row>
    <row r="1015" spans="5:12" ht="15.75" x14ac:dyDescent="0.25">
      <c r="E1015" s="14"/>
      <c r="F1015" s="56">
        <v>1871</v>
      </c>
      <c r="G1015" s="4" t="s">
        <v>804</v>
      </c>
      <c r="H1015" s="33">
        <v>576</v>
      </c>
      <c r="I1015" s="15">
        <f t="shared" si="17"/>
        <v>1.7297084330192933E-2</v>
      </c>
      <c r="J1015" s="24">
        <v>67.5</v>
      </c>
      <c r="K1015" s="24">
        <v>67.5</v>
      </c>
      <c r="L1015" s="24">
        <v>67.5</v>
      </c>
    </row>
    <row r="1016" spans="5:12" ht="15.75" x14ac:dyDescent="0.25">
      <c r="E1016" s="14"/>
      <c r="F1016" s="56">
        <v>1872</v>
      </c>
      <c r="G1016" s="4" t="s">
        <v>805</v>
      </c>
      <c r="H1016" s="33">
        <v>2767</v>
      </c>
      <c r="I1016" s="15">
        <f t="shared" si="17"/>
        <v>8.3092070037576113E-2</v>
      </c>
      <c r="J1016" s="24">
        <v>324.10000000000002</v>
      </c>
      <c r="K1016" s="24">
        <v>324.10000000000002</v>
      </c>
      <c r="L1016" s="24">
        <v>324.10000000000002</v>
      </c>
    </row>
    <row r="1017" spans="5:12" ht="15.75" x14ac:dyDescent="0.25">
      <c r="E1017" s="14"/>
      <c r="F1017" s="56">
        <v>1873</v>
      </c>
      <c r="G1017" s="4" t="s">
        <v>794</v>
      </c>
      <c r="H1017" s="33">
        <v>1877</v>
      </c>
      <c r="I1017" s="15">
        <f t="shared" si="17"/>
        <v>5.6365672374604395E-2</v>
      </c>
      <c r="J1017" s="24">
        <v>219.8</v>
      </c>
      <c r="K1017" s="24">
        <v>219.8</v>
      </c>
      <c r="L1017" s="24">
        <v>219.8</v>
      </c>
    </row>
    <row r="1018" spans="5:12" ht="15.75" x14ac:dyDescent="0.25">
      <c r="E1018" s="14"/>
      <c r="F1018" s="56">
        <v>1874</v>
      </c>
      <c r="G1018" s="4" t="s">
        <v>806</v>
      </c>
      <c r="H1018" s="33">
        <v>2948</v>
      </c>
      <c r="I1018" s="15">
        <f t="shared" si="17"/>
        <v>8.8527438551056881E-2</v>
      </c>
      <c r="J1018" s="24">
        <v>345.3</v>
      </c>
      <c r="K1018" s="24">
        <v>345.3</v>
      </c>
      <c r="L1018" s="24">
        <v>345.3</v>
      </c>
    </row>
    <row r="1019" spans="5:12" ht="15.75" x14ac:dyDescent="0.25">
      <c r="E1019" s="14"/>
      <c r="F1019" s="56">
        <v>1875</v>
      </c>
      <c r="G1019" s="4" t="s">
        <v>135</v>
      </c>
      <c r="H1019" s="33">
        <v>828</v>
      </c>
      <c r="I1019" s="15">
        <f t="shared" si="17"/>
        <v>2.486455872465234E-2</v>
      </c>
      <c r="J1019" s="24">
        <v>97</v>
      </c>
      <c r="K1019" s="24">
        <v>97</v>
      </c>
      <c r="L1019" s="24">
        <v>97</v>
      </c>
    </row>
    <row r="1020" spans="5:12" ht="15.75" x14ac:dyDescent="0.25">
      <c r="E1020" s="14"/>
      <c r="F1020" s="56">
        <v>1877</v>
      </c>
      <c r="G1020" s="4" t="s">
        <v>807</v>
      </c>
      <c r="H1020" s="33">
        <v>2337</v>
      </c>
      <c r="I1020" s="15">
        <f t="shared" si="17"/>
        <v>7.0179316110522361E-2</v>
      </c>
      <c r="J1020" s="24">
        <v>273.7</v>
      </c>
      <c r="K1020" s="24">
        <v>273.7</v>
      </c>
      <c r="L1020" s="24">
        <v>273.7</v>
      </c>
    </row>
    <row r="1021" spans="5:12" ht="15.75" x14ac:dyDescent="0.25">
      <c r="E1021" s="14"/>
      <c r="F1021" s="56">
        <v>1876</v>
      </c>
      <c r="G1021" s="4" t="s">
        <v>808</v>
      </c>
      <c r="H1021" s="33">
        <v>3194</v>
      </c>
      <c r="I1021" s="15">
        <f t="shared" si="17"/>
        <v>9.5914734983743449E-2</v>
      </c>
      <c r="J1021" s="24">
        <v>374.1</v>
      </c>
      <c r="K1021" s="24">
        <v>374.1</v>
      </c>
      <c r="L1021" s="24">
        <v>374.1</v>
      </c>
    </row>
    <row r="1022" spans="5:12" ht="15.75" x14ac:dyDescent="0.25">
      <c r="E1022" s="14"/>
      <c r="F1022" s="56">
        <v>1878</v>
      </c>
      <c r="G1022" s="4" t="s">
        <v>809</v>
      </c>
      <c r="H1022" s="33">
        <v>1447</v>
      </c>
      <c r="I1022" s="15">
        <f t="shared" si="17"/>
        <v>4.3452918447550642E-2</v>
      </c>
      <c r="J1022" s="24">
        <v>169.5</v>
      </c>
      <c r="K1022" s="24">
        <v>169.5</v>
      </c>
      <c r="L1022" s="24">
        <v>169.5</v>
      </c>
    </row>
    <row r="1023" spans="5:12" ht="15.75" x14ac:dyDescent="0.25">
      <c r="E1023" s="14"/>
      <c r="F1023" s="56">
        <v>1879</v>
      </c>
      <c r="G1023" s="4" t="s">
        <v>810</v>
      </c>
      <c r="H1023" s="33">
        <v>662</v>
      </c>
      <c r="I1023" s="15">
        <f t="shared" si="17"/>
        <v>1.9879635115603683E-2</v>
      </c>
      <c r="J1023" s="24">
        <v>77.5</v>
      </c>
      <c r="K1023" s="24">
        <v>77.5</v>
      </c>
      <c r="L1023" s="24">
        <v>77.5</v>
      </c>
    </row>
    <row r="1024" spans="5:12" ht="15.75" x14ac:dyDescent="0.25">
      <c r="E1024" s="14"/>
      <c r="F1024" s="56">
        <v>1880</v>
      </c>
      <c r="G1024" s="4" t="s">
        <v>811</v>
      </c>
      <c r="H1024" s="33">
        <v>1356</v>
      </c>
      <c r="I1024" s="15">
        <f t="shared" si="17"/>
        <v>4.072021936066253E-2</v>
      </c>
      <c r="J1024" s="24">
        <v>158.80000000000001</v>
      </c>
      <c r="K1024" s="24">
        <v>158.80000000000001</v>
      </c>
      <c r="L1024" s="24">
        <v>158.80000000000001</v>
      </c>
    </row>
    <row r="1025" spans="5:12" ht="15.75" x14ac:dyDescent="0.25">
      <c r="E1025" s="14"/>
      <c r="F1025" s="56">
        <v>1881</v>
      </c>
      <c r="G1025" s="4" t="s">
        <v>812</v>
      </c>
      <c r="H1025" s="33">
        <v>1088</v>
      </c>
      <c r="I1025" s="15">
        <f t="shared" si="17"/>
        <v>3.2672270401475537E-2</v>
      </c>
      <c r="J1025" s="24">
        <v>127.4</v>
      </c>
      <c r="K1025" s="24">
        <v>127.4</v>
      </c>
      <c r="L1025" s="24">
        <v>127.4</v>
      </c>
    </row>
    <row r="1026" spans="5:12" ht="15.75" x14ac:dyDescent="0.25">
      <c r="E1026" s="14"/>
      <c r="F1026" s="56">
        <v>1882</v>
      </c>
      <c r="G1026" s="4" t="s">
        <v>813</v>
      </c>
      <c r="H1026" s="33">
        <v>2453</v>
      </c>
      <c r="I1026" s="15">
        <f t="shared" si="17"/>
        <v>7.3662756704797328E-2</v>
      </c>
      <c r="J1026" s="24">
        <v>287.3</v>
      </c>
      <c r="K1026" s="24">
        <v>287.3</v>
      </c>
      <c r="L1026" s="24">
        <v>287.3</v>
      </c>
    </row>
    <row r="1027" spans="5:12" ht="15.75" x14ac:dyDescent="0.25">
      <c r="E1027" s="14"/>
      <c r="F1027" s="56">
        <v>1883</v>
      </c>
      <c r="G1027" s="4" t="s">
        <v>814</v>
      </c>
      <c r="H1027" s="33">
        <v>1531</v>
      </c>
      <c r="I1027" s="15">
        <f t="shared" si="17"/>
        <v>4.5975409912370445E-2</v>
      </c>
      <c r="J1027" s="24">
        <v>179.3</v>
      </c>
      <c r="K1027" s="24">
        <v>179.3</v>
      </c>
      <c r="L1027" s="24">
        <v>179.3</v>
      </c>
    </row>
    <row r="1028" spans="5:12" ht="15.75" x14ac:dyDescent="0.25">
      <c r="E1028" s="14"/>
      <c r="F1028" s="56">
        <v>1884</v>
      </c>
      <c r="G1028" s="4" t="s">
        <v>815</v>
      </c>
      <c r="H1028" s="33">
        <v>2231</v>
      </c>
      <c r="I1028" s="15">
        <f t="shared" si="17"/>
        <v>6.6996172119202127E-2</v>
      </c>
      <c r="J1028" s="24">
        <v>261.3</v>
      </c>
      <c r="K1028" s="24">
        <v>261.3</v>
      </c>
      <c r="L1028" s="24">
        <v>261.3</v>
      </c>
    </row>
    <row r="1029" spans="5:12" ht="15.75" x14ac:dyDescent="0.25">
      <c r="E1029" s="14"/>
      <c r="F1029" s="56">
        <v>1885</v>
      </c>
      <c r="G1029" s="4" t="s">
        <v>479</v>
      </c>
      <c r="H1029" s="33">
        <v>1780</v>
      </c>
      <c r="I1029" s="15">
        <f t="shared" si="17"/>
        <v>5.3452795325943429E-2</v>
      </c>
      <c r="J1029" s="24">
        <v>208.5</v>
      </c>
      <c r="K1029" s="24">
        <v>208.5</v>
      </c>
      <c r="L1029" s="24">
        <v>208.5</v>
      </c>
    </row>
    <row r="1030" spans="5:12" ht="15.75" x14ac:dyDescent="0.25">
      <c r="E1030" s="14"/>
      <c r="F1030" s="56">
        <v>1886</v>
      </c>
      <c r="G1030" s="4" t="s">
        <v>816</v>
      </c>
      <c r="H1030" s="33">
        <v>4400</v>
      </c>
      <c r="I1030" s="15">
        <f t="shared" ref="I1030:I1082" si="18">H1030/H$9*100</f>
        <v>0.13213050530008491</v>
      </c>
      <c r="J1030" s="24">
        <v>515.29999999999995</v>
      </c>
      <c r="K1030" s="24">
        <v>515.29999999999995</v>
      </c>
      <c r="L1030" s="24">
        <v>515.29999999999995</v>
      </c>
    </row>
    <row r="1031" spans="5:12" ht="15.75" x14ac:dyDescent="0.25">
      <c r="E1031" s="14"/>
      <c r="F1031" s="56">
        <v>1887</v>
      </c>
      <c r="G1031" s="4" t="s">
        <v>817</v>
      </c>
      <c r="H1031" s="33">
        <v>2710</v>
      </c>
      <c r="I1031" s="15">
        <f t="shared" si="18"/>
        <v>8.1380379400734115E-2</v>
      </c>
      <c r="J1031" s="24">
        <v>317.39999999999998</v>
      </c>
      <c r="K1031" s="24">
        <v>317.39999999999998</v>
      </c>
      <c r="L1031" s="24">
        <v>317.39999999999998</v>
      </c>
    </row>
    <row r="1032" spans="5:12" ht="15.75" x14ac:dyDescent="0.25">
      <c r="E1032" s="14"/>
      <c r="F1032" s="56">
        <v>1888</v>
      </c>
      <c r="G1032" s="4" t="s">
        <v>818</v>
      </c>
      <c r="H1032" s="33">
        <v>943</v>
      </c>
      <c r="I1032" s="15">
        <f t="shared" si="18"/>
        <v>2.8317969658631828E-2</v>
      </c>
      <c r="J1032" s="24">
        <v>110.4</v>
      </c>
      <c r="K1032" s="24">
        <v>110.4</v>
      </c>
      <c r="L1032" s="24">
        <v>110.4</v>
      </c>
    </row>
    <row r="1033" spans="5:12" ht="15.75" x14ac:dyDescent="0.25">
      <c r="E1033" s="14"/>
      <c r="F1033" s="56">
        <v>1890</v>
      </c>
      <c r="G1033" s="4" t="s">
        <v>819</v>
      </c>
      <c r="H1033" s="33">
        <v>833</v>
      </c>
      <c r="I1033" s="15">
        <f t="shared" si="18"/>
        <v>2.501470702612971E-2</v>
      </c>
      <c r="J1033" s="24">
        <v>97.6</v>
      </c>
      <c r="K1033" s="24">
        <v>97.6</v>
      </c>
      <c r="L1033" s="24">
        <v>97.6</v>
      </c>
    </row>
    <row r="1034" spans="5:12" ht="15.75" x14ac:dyDescent="0.25">
      <c r="E1034" s="14"/>
      <c r="F1034" s="56">
        <v>1891</v>
      </c>
      <c r="G1034" s="4" t="s">
        <v>820</v>
      </c>
      <c r="H1034" s="33">
        <v>1025</v>
      </c>
      <c r="I1034" s="15">
        <f t="shared" si="18"/>
        <v>3.0780401802860683E-2</v>
      </c>
      <c r="J1034" s="24">
        <v>120</v>
      </c>
      <c r="K1034" s="24">
        <v>120</v>
      </c>
      <c r="L1034" s="24">
        <v>120</v>
      </c>
    </row>
    <row r="1035" spans="5:12" ht="15.75" x14ac:dyDescent="0.25">
      <c r="E1035" s="14"/>
      <c r="F1035" s="56">
        <v>1892</v>
      </c>
      <c r="G1035" s="4" t="s">
        <v>821</v>
      </c>
      <c r="H1035" s="33">
        <v>1819</v>
      </c>
      <c r="I1035" s="15">
        <f t="shared" si="18"/>
        <v>5.4623952077466918E-2</v>
      </c>
      <c r="J1035" s="24">
        <v>213</v>
      </c>
      <c r="K1035" s="24">
        <v>213</v>
      </c>
      <c r="L1035" s="24">
        <v>213</v>
      </c>
    </row>
    <row r="1036" spans="5:12" ht="15.75" x14ac:dyDescent="0.25">
      <c r="E1036" s="14"/>
      <c r="F1036" s="56">
        <v>1893</v>
      </c>
      <c r="G1036" s="4" t="s">
        <v>822</v>
      </c>
      <c r="H1036" s="33">
        <v>2652</v>
      </c>
      <c r="I1036" s="15">
        <f t="shared" si="18"/>
        <v>7.9638659103596618E-2</v>
      </c>
      <c r="J1036" s="24">
        <v>310.60000000000002</v>
      </c>
      <c r="K1036" s="24">
        <v>310.60000000000002</v>
      </c>
      <c r="L1036" s="24">
        <v>310.60000000000002</v>
      </c>
    </row>
    <row r="1037" spans="5:12" ht="15.75" x14ac:dyDescent="0.25">
      <c r="E1037" s="14"/>
      <c r="F1037" s="56">
        <v>1894</v>
      </c>
      <c r="G1037" s="4" t="s">
        <v>823</v>
      </c>
      <c r="H1037" s="33">
        <v>2345</v>
      </c>
      <c r="I1037" s="15">
        <f t="shared" si="18"/>
        <v>7.041955339288615E-2</v>
      </c>
      <c r="J1037" s="24">
        <v>274.60000000000002</v>
      </c>
      <c r="K1037" s="24">
        <v>274.60000000000002</v>
      </c>
      <c r="L1037" s="24">
        <v>274.60000000000002</v>
      </c>
    </row>
    <row r="1038" spans="5:12" ht="15.75" x14ac:dyDescent="0.25">
      <c r="E1038" s="14"/>
      <c r="F1038" s="56">
        <v>1895</v>
      </c>
      <c r="G1038" s="4" t="s">
        <v>824</v>
      </c>
      <c r="H1038" s="33">
        <v>1747</v>
      </c>
      <c r="I1038" s="15">
        <f t="shared" si="18"/>
        <v>5.2461816536192793E-2</v>
      </c>
      <c r="J1038" s="24">
        <v>204.6</v>
      </c>
      <c r="K1038" s="24">
        <v>204.6</v>
      </c>
      <c r="L1038" s="24">
        <v>204.6</v>
      </c>
    </row>
    <row r="1039" spans="5:12" ht="15.75" x14ac:dyDescent="0.25">
      <c r="E1039" s="14"/>
      <c r="F1039" s="56">
        <v>1889</v>
      </c>
      <c r="G1039" s="4" t="s">
        <v>802</v>
      </c>
      <c r="H1039" s="33">
        <f>7048+1540</f>
        <v>8588</v>
      </c>
      <c r="I1039" s="15">
        <f t="shared" si="18"/>
        <v>0.25789472261752933</v>
      </c>
      <c r="J1039" s="24">
        <v>1005.8</v>
      </c>
      <c r="K1039" s="24">
        <v>1005.8</v>
      </c>
      <c r="L1039" s="24">
        <v>1005.8</v>
      </c>
    </row>
    <row r="1040" spans="5:12" ht="15.75" x14ac:dyDescent="0.25">
      <c r="E1040" s="14"/>
      <c r="F1040" s="56">
        <v>1897</v>
      </c>
      <c r="G1040" s="4" t="s">
        <v>825</v>
      </c>
      <c r="H1040" s="33">
        <v>1668</v>
      </c>
      <c r="I1040" s="15">
        <f t="shared" si="18"/>
        <v>5.0089473372850364E-2</v>
      </c>
      <c r="J1040" s="24">
        <v>195.3</v>
      </c>
      <c r="K1040" s="24">
        <v>195.3</v>
      </c>
      <c r="L1040" s="24">
        <v>195.3</v>
      </c>
    </row>
    <row r="1041" spans="5:12" ht="15.75" x14ac:dyDescent="0.25">
      <c r="E1041" s="14"/>
      <c r="F1041" s="56">
        <v>1896</v>
      </c>
      <c r="G1041" s="4" t="s">
        <v>826</v>
      </c>
      <c r="H1041" s="33">
        <v>1709</v>
      </c>
      <c r="I1041" s="15">
        <f t="shared" si="18"/>
        <v>5.132068944496479E-2</v>
      </c>
      <c r="J1041" s="24">
        <v>200.2</v>
      </c>
      <c r="K1041" s="24">
        <v>200.2</v>
      </c>
      <c r="L1041" s="24">
        <v>200.2</v>
      </c>
    </row>
    <row r="1042" spans="5:12" ht="15.75" x14ac:dyDescent="0.25">
      <c r="E1042" s="14"/>
      <c r="F1042" s="56">
        <v>1898</v>
      </c>
      <c r="G1042" s="4" t="s">
        <v>514</v>
      </c>
      <c r="H1042" s="33">
        <v>1283</v>
      </c>
      <c r="I1042" s="15">
        <f t="shared" si="18"/>
        <v>3.8528054159092939E-2</v>
      </c>
      <c r="J1042" s="24">
        <v>150.30000000000001</v>
      </c>
      <c r="K1042" s="24">
        <v>150.30000000000001</v>
      </c>
      <c r="L1042" s="24">
        <v>150.30000000000001</v>
      </c>
    </row>
    <row r="1043" spans="5:12" ht="15.75" x14ac:dyDescent="0.25">
      <c r="E1043" s="14"/>
      <c r="F1043" s="56">
        <v>1899</v>
      </c>
      <c r="G1043" s="4" t="s">
        <v>827</v>
      </c>
      <c r="H1043" s="33">
        <v>2940</v>
      </c>
      <c r="I1043" s="15">
        <f t="shared" si="18"/>
        <v>8.8287201268693091E-2</v>
      </c>
      <c r="J1043" s="24">
        <v>344.3</v>
      </c>
      <c r="K1043" s="24">
        <v>344.3</v>
      </c>
      <c r="L1043" s="24">
        <v>344.3</v>
      </c>
    </row>
    <row r="1044" spans="5:12" ht="15.75" x14ac:dyDescent="0.25">
      <c r="E1044" s="14"/>
      <c r="F1044" s="56">
        <v>1900</v>
      </c>
      <c r="G1044" s="4" t="s">
        <v>828</v>
      </c>
      <c r="H1044" s="33">
        <v>768</v>
      </c>
      <c r="I1044" s="15">
        <f t="shared" si="18"/>
        <v>2.3062779106923909E-2</v>
      </c>
      <c r="J1044" s="24">
        <v>89.9</v>
      </c>
      <c r="K1044" s="24">
        <v>89.9</v>
      </c>
      <c r="L1044" s="24">
        <v>89.9</v>
      </c>
    </row>
    <row r="1045" spans="5:12" ht="15.75" x14ac:dyDescent="0.25">
      <c r="E1045" s="14"/>
      <c r="F1045" s="56"/>
      <c r="G1045" s="8"/>
      <c r="H1045" s="19"/>
      <c r="I1045" s="15"/>
      <c r="J1045" s="24"/>
      <c r="K1045" s="24"/>
      <c r="L1045" s="24"/>
    </row>
    <row r="1046" spans="5:12" ht="15.75" x14ac:dyDescent="0.25">
      <c r="E1046" s="14"/>
      <c r="F1046" s="53" t="s">
        <v>829</v>
      </c>
      <c r="G1046" s="1" t="s">
        <v>5</v>
      </c>
      <c r="H1046" s="34">
        <f>H1048</f>
        <v>106163</v>
      </c>
      <c r="I1046" s="15"/>
      <c r="J1046" s="28">
        <f>J1047+J1048</f>
        <v>28629.399999999998</v>
      </c>
      <c r="K1046" s="28">
        <f>K1047+K1048</f>
        <v>31704.399999999998</v>
      </c>
      <c r="L1046" s="28">
        <f>L1047+L1048</f>
        <v>32976</v>
      </c>
    </row>
    <row r="1047" spans="5:12" ht="15.75" x14ac:dyDescent="0.25">
      <c r="E1047" s="14"/>
      <c r="F1047" s="54"/>
      <c r="G1047" s="2" t="s">
        <v>7</v>
      </c>
      <c r="H1047" s="35"/>
      <c r="I1047" s="15"/>
      <c r="J1047" s="28">
        <f>J1049</f>
        <v>16196</v>
      </c>
      <c r="K1047" s="28">
        <f>K1049</f>
        <v>19271</v>
      </c>
      <c r="L1047" s="28">
        <f>L1049</f>
        <v>20542.599999999999</v>
      </c>
    </row>
    <row r="1048" spans="5:12" ht="15.75" x14ac:dyDescent="0.25">
      <c r="E1048" s="14"/>
      <c r="F1048" s="54"/>
      <c r="G1048" s="2" t="s">
        <v>8</v>
      </c>
      <c r="H1048" s="35">
        <f>SUM(H1050:H1082)</f>
        <v>106163</v>
      </c>
      <c r="I1048" s="15"/>
      <c r="J1048" s="28">
        <f>SUM(J1050:J1082)</f>
        <v>12433.399999999998</v>
      </c>
      <c r="K1048" s="28">
        <f>SUM(K1050:K1082)</f>
        <v>12433.399999999998</v>
      </c>
      <c r="L1048" s="28">
        <f>SUM(L1050:L1082)</f>
        <v>12433.399999999998</v>
      </c>
    </row>
    <row r="1049" spans="5:12" ht="15.75" x14ac:dyDescent="0.25">
      <c r="E1049" s="14"/>
      <c r="F1049" s="56">
        <v>1901</v>
      </c>
      <c r="G1049" s="4" t="s">
        <v>32</v>
      </c>
      <c r="H1049" s="33"/>
      <c r="I1049" s="15"/>
      <c r="J1049" s="24">
        <v>16196</v>
      </c>
      <c r="K1049" s="24">
        <v>19271</v>
      </c>
      <c r="L1049" s="24">
        <v>20542.599999999999</v>
      </c>
    </row>
    <row r="1050" spans="5:12" ht="15.75" x14ac:dyDescent="0.25">
      <c r="E1050" s="14"/>
      <c r="F1050" s="56">
        <v>1902</v>
      </c>
      <c r="G1050" s="4" t="s">
        <v>830</v>
      </c>
      <c r="H1050" s="33">
        <v>1015</v>
      </c>
      <c r="I1050" s="15">
        <f t="shared" si="18"/>
        <v>3.0480105199905946E-2</v>
      </c>
      <c r="J1050" s="24">
        <v>118.9</v>
      </c>
      <c r="K1050" s="24">
        <v>118.9</v>
      </c>
      <c r="L1050" s="24">
        <v>118.9</v>
      </c>
    </row>
    <row r="1051" spans="5:12" ht="15.75" x14ac:dyDescent="0.25">
      <c r="E1051" s="14"/>
      <c r="F1051" s="56">
        <v>1903</v>
      </c>
      <c r="G1051" s="4" t="s">
        <v>344</v>
      </c>
      <c r="H1051" s="33">
        <v>1111</v>
      </c>
      <c r="I1051" s="15">
        <f t="shared" si="18"/>
        <v>3.336295258827144E-2</v>
      </c>
      <c r="J1051" s="24">
        <v>130.1</v>
      </c>
      <c r="K1051" s="24">
        <v>130.1</v>
      </c>
      <c r="L1051" s="24">
        <v>130.1</v>
      </c>
    </row>
    <row r="1052" spans="5:12" ht="15.75" x14ac:dyDescent="0.25">
      <c r="E1052" s="14"/>
      <c r="F1052" s="56">
        <v>1904</v>
      </c>
      <c r="G1052" s="4" t="s">
        <v>831</v>
      </c>
      <c r="H1052" s="33">
        <v>1502</v>
      </c>
      <c r="I1052" s="15">
        <f t="shared" si="18"/>
        <v>4.510454976380171E-2</v>
      </c>
      <c r="J1052" s="24">
        <v>175.9</v>
      </c>
      <c r="K1052" s="24">
        <v>175.9</v>
      </c>
      <c r="L1052" s="24">
        <v>175.9</v>
      </c>
    </row>
    <row r="1053" spans="5:12" ht="15.75" x14ac:dyDescent="0.25">
      <c r="E1053" s="14"/>
      <c r="F1053" s="56">
        <v>1905</v>
      </c>
      <c r="G1053" s="4" t="s">
        <v>832</v>
      </c>
      <c r="H1053" s="33">
        <v>1281</v>
      </c>
      <c r="I1053" s="15">
        <f t="shared" si="18"/>
        <v>3.8467994838501988E-2</v>
      </c>
      <c r="J1053" s="24">
        <v>150</v>
      </c>
      <c r="K1053" s="24">
        <v>150</v>
      </c>
      <c r="L1053" s="24">
        <v>150</v>
      </c>
    </row>
    <row r="1054" spans="5:12" ht="15.75" x14ac:dyDescent="0.25">
      <c r="E1054" s="14"/>
      <c r="F1054" s="56">
        <v>1906</v>
      </c>
      <c r="G1054" s="4" t="s">
        <v>833</v>
      </c>
      <c r="H1054" s="33">
        <v>2177</v>
      </c>
      <c r="I1054" s="15">
        <f t="shared" si="18"/>
        <v>6.5374570463246545E-2</v>
      </c>
      <c r="J1054" s="24">
        <v>255</v>
      </c>
      <c r="K1054" s="24">
        <v>255</v>
      </c>
      <c r="L1054" s="24">
        <v>255</v>
      </c>
    </row>
    <row r="1055" spans="5:12" ht="15.75" x14ac:dyDescent="0.25">
      <c r="E1055" s="14"/>
      <c r="F1055" s="56">
        <v>1907</v>
      </c>
      <c r="G1055" s="4" t="s">
        <v>834</v>
      </c>
      <c r="H1055" s="39">
        <v>1788</v>
      </c>
      <c r="I1055" s="15">
        <f t="shared" si="18"/>
        <v>5.3693032608307226E-2</v>
      </c>
      <c r="J1055" s="24">
        <v>209.4</v>
      </c>
      <c r="K1055" s="24">
        <v>209.4</v>
      </c>
      <c r="L1055" s="24">
        <v>209.4</v>
      </c>
    </row>
    <row r="1056" spans="5:12" ht="15.75" x14ac:dyDescent="0.25">
      <c r="E1056" s="14"/>
      <c r="F1056" s="56">
        <v>1908</v>
      </c>
      <c r="G1056" s="4" t="s">
        <v>835</v>
      </c>
      <c r="H1056" s="39">
        <v>1898</v>
      </c>
      <c r="I1056" s="15">
        <f t="shared" si="18"/>
        <v>5.6996295240809347E-2</v>
      </c>
      <c r="J1056" s="24">
        <v>222.3</v>
      </c>
      <c r="K1056" s="24">
        <v>222.3</v>
      </c>
      <c r="L1056" s="24">
        <v>222.3</v>
      </c>
    </row>
    <row r="1057" spans="5:12" ht="15.75" x14ac:dyDescent="0.25">
      <c r="E1057" s="14"/>
      <c r="F1057" s="56">
        <v>1909</v>
      </c>
      <c r="G1057" s="4" t="s">
        <v>836</v>
      </c>
      <c r="H1057" s="39">
        <v>1798</v>
      </c>
      <c r="I1057" s="15">
        <f t="shared" si="18"/>
        <v>5.3993329211261959E-2</v>
      </c>
      <c r="J1057" s="24">
        <v>210.6</v>
      </c>
      <c r="K1057" s="24">
        <v>210.6</v>
      </c>
      <c r="L1057" s="24">
        <v>210.6</v>
      </c>
    </row>
    <row r="1058" spans="5:12" ht="15.75" x14ac:dyDescent="0.25">
      <c r="E1058" s="14"/>
      <c r="F1058" s="56">
        <v>1910</v>
      </c>
      <c r="G1058" s="4" t="s">
        <v>837</v>
      </c>
      <c r="H1058" s="39">
        <v>2529</v>
      </c>
      <c r="I1058" s="15">
        <f t="shared" si="18"/>
        <v>7.5945010887253347E-2</v>
      </c>
      <c r="J1058" s="24">
        <v>296.2</v>
      </c>
      <c r="K1058" s="24">
        <v>296.2</v>
      </c>
      <c r="L1058" s="24">
        <v>296.2</v>
      </c>
    </row>
    <row r="1059" spans="5:12" ht="15.75" x14ac:dyDescent="0.25">
      <c r="E1059" s="14"/>
      <c r="F1059" s="56">
        <v>1911</v>
      </c>
      <c r="G1059" s="4" t="s">
        <v>838</v>
      </c>
      <c r="H1059" s="39">
        <v>1176</v>
      </c>
      <c r="I1059" s="15">
        <f t="shared" si="18"/>
        <v>3.5314880507477241E-2</v>
      </c>
      <c r="J1059" s="24">
        <v>137.69999999999999</v>
      </c>
      <c r="K1059" s="24">
        <v>137.69999999999999</v>
      </c>
      <c r="L1059" s="24">
        <v>137.69999999999999</v>
      </c>
    </row>
    <row r="1060" spans="5:12" ht="15.75" x14ac:dyDescent="0.25">
      <c r="E1060" s="14"/>
      <c r="F1060" s="56">
        <v>1912</v>
      </c>
      <c r="G1060" s="4" t="s">
        <v>839</v>
      </c>
      <c r="H1060" s="39">
        <v>2072</v>
      </c>
      <c r="I1060" s="15">
        <f t="shared" si="18"/>
        <v>6.222145613222179E-2</v>
      </c>
      <c r="J1060" s="24">
        <v>242.7</v>
      </c>
      <c r="K1060" s="24">
        <v>242.7</v>
      </c>
      <c r="L1060" s="24">
        <v>242.7</v>
      </c>
    </row>
    <row r="1061" spans="5:12" ht="15.75" x14ac:dyDescent="0.25">
      <c r="E1061" s="14"/>
      <c r="F1061" s="56">
        <v>1913</v>
      </c>
      <c r="G1061" s="4" t="s">
        <v>840</v>
      </c>
      <c r="H1061" s="39">
        <v>1003</v>
      </c>
      <c r="I1061" s="15">
        <f t="shared" si="18"/>
        <v>3.0119749276360262E-2</v>
      </c>
      <c r="J1061" s="24">
        <v>117.5</v>
      </c>
      <c r="K1061" s="24">
        <v>117.5</v>
      </c>
      <c r="L1061" s="24">
        <v>117.5</v>
      </c>
    </row>
    <row r="1062" spans="5:12" ht="15.75" x14ac:dyDescent="0.25">
      <c r="E1062" s="14"/>
      <c r="F1062" s="56">
        <v>1914</v>
      </c>
      <c r="G1062" s="4" t="s">
        <v>841</v>
      </c>
      <c r="H1062" s="39">
        <v>3110</v>
      </c>
      <c r="I1062" s="15">
        <f t="shared" si="18"/>
        <v>9.339224351892364E-2</v>
      </c>
      <c r="J1062" s="24">
        <v>364.2</v>
      </c>
      <c r="K1062" s="24">
        <v>364.2</v>
      </c>
      <c r="L1062" s="24">
        <v>364.2</v>
      </c>
    </row>
    <row r="1063" spans="5:12" ht="15.75" x14ac:dyDescent="0.25">
      <c r="E1063" s="14"/>
      <c r="F1063" s="56">
        <v>1915</v>
      </c>
      <c r="G1063" s="4" t="s">
        <v>842</v>
      </c>
      <c r="H1063" s="39">
        <v>2107</v>
      </c>
      <c r="I1063" s="15">
        <f t="shared" si="18"/>
        <v>6.3272494242563385E-2</v>
      </c>
      <c r="J1063" s="24">
        <v>246.8</v>
      </c>
      <c r="K1063" s="24">
        <v>246.8</v>
      </c>
      <c r="L1063" s="24">
        <v>246.8</v>
      </c>
    </row>
    <row r="1064" spans="5:12" ht="15.75" x14ac:dyDescent="0.25">
      <c r="E1064" s="14"/>
      <c r="F1064" s="56">
        <v>1916</v>
      </c>
      <c r="G1064" s="4" t="s">
        <v>843</v>
      </c>
      <c r="H1064" s="39">
        <v>1870</v>
      </c>
      <c r="I1064" s="15">
        <f t="shared" si="18"/>
        <v>5.6155464752536084E-2</v>
      </c>
      <c r="J1064" s="24">
        <v>219</v>
      </c>
      <c r="K1064" s="24">
        <v>219</v>
      </c>
      <c r="L1064" s="24">
        <v>219</v>
      </c>
    </row>
    <row r="1065" spans="5:12" ht="15.75" x14ac:dyDescent="0.25">
      <c r="E1065" s="14"/>
      <c r="F1065" s="56">
        <v>1919</v>
      </c>
      <c r="G1065" s="4" t="s">
        <v>844</v>
      </c>
      <c r="H1065" s="39">
        <v>3216</v>
      </c>
      <c r="I1065" s="15">
        <f t="shared" si="18"/>
        <v>9.6575387510243874E-2</v>
      </c>
      <c r="J1065" s="24">
        <v>376.6</v>
      </c>
      <c r="K1065" s="24">
        <v>376.6</v>
      </c>
      <c r="L1065" s="24">
        <v>376.6</v>
      </c>
    </row>
    <row r="1066" spans="5:12" ht="15.75" x14ac:dyDescent="0.25">
      <c r="E1066" s="14"/>
      <c r="F1066" s="56">
        <v>1917</v>
      </c>
      <c r="G1066" s="4" t="s">
        <v>845</v>
      </c>
      <c r="H1066" s="39">
        <v>4424</v>
      </c>
      <c r="I1066" s="15">
        <f t="shared" si="18"/>
        <v>0.13285121714717626</v>
      </c>
      <c r="J1066" s="24">
        <v>518.1</v>
      </c>
      <c r="K1066" s="24">
        <v>518.1</v>
      </c>
      <c r="L1066" s="24">
        <v>518.1</v>
      </c>
    </row>
    <row r="1067" spans="5:12" ht="15.75" x14ac:dyDescent="0.25">
      <c r="E1067" s="14"/>
      <c r="F1067" s="56">
        <v>1918</v>
      </c>
      <c r="G1067" s="4" t="s">
        <v>846</v>
      </c>
      <c r="H1067" s="39">
        <v>863</v>
      </c>
      <c r="I1067" s="15">
        <f t="shared" si="18"/>
        <v>2.5915596834993924E-2</v>
      </c>
      <c r="J1067" s="24">
        <v>101.1</v>
      </c>
      <c r="K1067" s="24">
        <v>101.1</v>
      </c>
      <c r="L1067" s="24">
        <v>101.1</v>
      </c>
    </row>
    <row r="1068" spans="5:12" ht="15.75" x14ac:dyDescent="0.25">
      <c r="E1068" s="14"/>
      <c r="F1068" s="56">
        <v>1920</v>
      </c>
      <c r="G1068" s="4" t="s">
        <v>847</v>
      </c>
      <c r="H1068" s="39">
        <v>1315</v>
      </c>
      <c r="I1068" s="15">
        <f t="shared" si="18"/>
        <v>3.9489003288548097E-2</v>
      </c>
      <c r="J1068" s="24">
        <v>154</v>
      </c>
      <c r="K1068" s="24">
        <v>154</v>
      </c>
      <c r="L1068" s="24">
        <v>154</v>
      </c>
    </row>
    <row r="1069" spans="5:12" ht="15.75" x14ac:dyDescent="0.25">
      <c r="E1069" s="14"/>
      <c r="F1069" s="56">
        <v>1921</v>
      </c>
      <c r="G1069" s="4" t="s">
        <v>848</v>
      </c>
      <c r="H1069" s="39">
        <v>896</v>
      </c>
      <c r="I1069" s="15">
        <f t="shared" si="18"/>
        <v>2.690657562474456E-2</v>
      </c>
      <c r="J1069" s="24">
        <v>104.9</v>
      </c>
      <c r="K1069" s="24">
        <v>104.9</v>
      </c>
      <c r="L1069" s="24">
        <v>104.9</v>
      </c>
    </row>
    <row r="1070" spans="5:12" ht="15.75" x14ac:dyDescent="0.25">
      <c r="E1070" s="14"/>
      <c r="F1070" s="56">
        <v>1922</v>
      </c>
      <c r="G1070" s="4" t="s">
        <v>849</v>
      </c>
      <c r="H1070" s="39">
        <v>1920</v>
      </c>
      <c r="I1070" s="15">
        <f t="shared" si="18"/>
        <v>5.7656947767309764E-2</v>
      </c>
      <c r="J1070" s="24">
        <v>224.9</v>
      </c>
      <c r="K1070" s="24">
        <v>224.9</v>
      </c>
      <c r="L1070" s="24">
        <v>224.9</v>
      </c>
    </row>
    <row r="1071" spans="5:12" ht="15.75" x14ac:dyDescent="0.25">
      <c r="E1071" s="14"/>
      <c r="F1071" s="56">
        <v>1923</v>
      </c>
      <c r="G1071" s="4" t="s">
        <v>850</v>
      </c>
      <c r="H1071" s="39">
        <f>2533+462</f>
        <v>2995</v>
      </c>
      <c r="I1071" s="15">
        <f t="shared" si="18"/>
        <v>8.9938832584944145E-2</v>
      </c>
      <c r="J1071" s="24">
        <v>350.8</v>
      </c>
      <c r="K1071" s="24">
        <v>350.8</v>
      </c>
      <c r="L1071" s="24">
        <v>350.8</v>
      </c>
    </row>
    <row r="1072" spans="5:12" ht="15.75" x14ac:dyDescent="0.25">
      <c r="E1072" s="14"/>
      <c r="F1072" s="56">
        <v>1925</v>
      </c>
      <c r="G1072" s="4" t="s">
        <v>851</v>
      </c>
      <c r="H1072" s="39">
        <v>4224</v>
      </c>
      <c r="I1072" s="15">
        <f t="shared" si="18"/>
        <v>0.12684528508808149</v>
      </c>
      <c r="J1072" s="24">
        <v>494.7</v>
      </c>
      <c r="K1072" s="24">
        <v>494.7</v>
      </c>
      <c r="L1072" s="24">
        <v>494.7</v>
      </c>
    </row>
    <row r="1073" spans="5:12" ht="15.75" x14ac:dyDescent="0.25">
      <c r="E1073" s="14"/>
      <c r="F1073" s="56">
        <v>1926</v>
      </c>
      <c r="G1073" s="4" t="s">
        <v>399</v>
      </c>
      <c r="H1073" s="39">
        <v>5609</v>
      </c>
      <c r="I1073" s="15">
        <f t="shared" si="18"/>
        <v>0.16843636459731276</v>
      </c>
      <c r="J1073" s="24">
        <v>656.9</v>
      </c>
      <c r="K1073" s="24">
        <v>656.9</v>
      </c>
      <c r="L1073" s="24">
        <v>656.9</v>
      </c>
    </row>
    <row r="1074" spans="5:12" ht="15.75" x14ac:dyDescent="0.25">
      <c r="E1074" s="14"/>
      <c r="F1074" s="56">
        <v>1927</v>
      </c>
      <c r="G1074" s="4" t="s">
        <v>852</v>
      </c>
      <c r="H1074" s="39">
        <v>1698</v>
      </c>
      <c r="I1074" s="15">
        <f t="shared" si="18"/>
        <v>5.0990363181714585E-2</v>
      </c>
      <c r="J1074" s="24">
        <v>198.9</v>
      </c>
      <c r="K1074" s="24">
        <v>198.9</v>
      </c>
      <c r="L1074" s="24">
        <v>198.9</v>
      </c>
    </row>
    <row r="1075" spans="5:12" ht="15.75" x14ac:dyDescent="0.25">
      <c r="E1075" s="14"/>
      <c r="F1075" s="56">
        <v>1928</v>
      </c>
      <c r="G1075" s="4" t="s">
        <v>853</v>
      </c>
      <c r="H1075" s="39">
        <v>5078</v>
      </c>
      <c r="I1075" s="15">
        <f t="shared" si="18"/>
        <v>0.15249061498041616</v>
      </c>
      <c r="J1075" s="24">
        <v>594.70000000000005</v>
      </c>
      <c r="K1075" s="24">
        <v>594.70000000000005</v>
      </c>
      <c r="L1075" s="24">
        <v>594.70000000000005</v>
      </c>
    </row>
    <row r="1076" spans="5:12" ht="15.75" x14ac:dyDescent="0.25">
      <c r="E1076" s="14"/>
      <c r="F1076" s="56">
        <v>1929</v>
      </c>
      <c r="G1076" s="4" t="s">
        <v>854</v>
      </c>
      <c r="H1076" s="39">
        <v>1163</v>
      </c>
      <c r="I1076" s="15">
        <f t="shared" si="18"/>
        <v>3.4924494923636078E-2</v>
      </c>
      <c r="J1076" s="24">
        <v>136.19999999999999</v>
      </c>
      <c r="K1076" s="24">
        <v>136.19999999999999</v>
      </c>
      <c r="L1076" s="24">
        <v>136.19999999999999</v>
      </c>
    </row>
    <row r="1077" spans="5:12" ht="15.75" x14ac:dyDescent="0.25">
      <c r="E1077" s="14"/>
      <c r="F1077" s="56">
        <v>1930</v>
      </c>
      <c r="G1077" s="4" t="s">
        <v>855</v>
      </c>
      <c r="H1077" s="39">
        <v>1035</v>
      </c>
      <c r="I1077" s="15">
        <f t="shared" si="18"/>
        <v>3.1080698405815427E-2</v>
      </c>
      <c r="J1077" s="24">
        <v>121.2</v>
      </c>
      <c r="K1077" s="24">
        <v>121.2</v>
      </c>
      <c r="L1077" s="24">
        <v>121.2</v>
      </c>
    </row>
    <row r="1078" spans="5:12" ht="15.75" x14ac:dyDescent="0.25">
      <c r="E1078" s="14"/>
      <c r="F1078" s="56">
        <v>1931</v>
      </c>
      <c r="G1078" s="4" t="s">
        <v>856</v>
      </c>
      <c r="H1078" s="39">
        <v>4184</v>
      </c>
      <c r="I1078" s="15">
        <f t="shared" si="18"/>
        <v>0.12564409867626256</v>
      </c>
      <c r="J1078" s="24">
        <v>490</v>
      </c>
      <c r="K1078" s="24">
        <v>490</v>
      </c>
      <c r="L1078" s="24">
        <v>490</v>
      </c>
    </row>
    <row r="1079" spans="5:12" ht="15.75" x14ac:dyDescent="0.25">
      <c r="E1079" s="14"/>
      <c r="F1079" s="56">
        <v>1924</v>
      </c>
      <c r="G1079" s="4" t="s">
        <v>829</v>
      </c>
      <c r="H1079" s="39">
        <v>32825</v>
      </c>
      <c r="I1079" s="15">
        <f t="shared" si="18"/>
        <v>0.98572359919892882</v>
      </c>
      <c r="J1079" s="24">
        <v>3844.3</v>
      </c>
      <c r="K1079" s="24">
        <v>3844.3</v>
      </c>
      <c r="L1079" s="24">
        <v>3844.3</v>
      </c>
    </row>
    <row r="1080" spans="5:12" ht="15.75" x14ac:dyDescent="0.25">
      <c r="E1080" s="14"/>
      <c r="F1080" s="56">
        <v>1932</v>
      </c>
      <c r="G1080" s="4" t="s">
        <v>857</v>
      </c>
      <c r="H1080" s="39">
        <v>1621</v>
      </c>
      <c r="I1080" s="15">
        <f t="shared" si="18"/>
        <v>4.8678079338963093E-2</v>
      </c>
      <c r="J1080" s="24">
        <v>189.8</v>
      </c>
      <c r="K1080" s="24">
        <v>189.8</v>
      </c>
      <c r="L1080" s="24">
        <v>189.8</v>
      </c>
    </row>
    <row r="1081" spans="5:12" ht="15.75" x14ac:dyDescent="0.25">
      <c r="E1081" s="14"/>
      <c r="F1081" s="56">
        <v>1933</v>
      </c>
      <c r="G1081" s="4" t="s">
        <v>858</v>
      </c>
      <c r="H1081" s="39">
        <v>3130</v>
      </c>
      <c r="I1081" s="15">
        <f t="shared" si="18"/>
        <v>9.399283672483312E-2</v>
      </c>
      <c r="J1081" s="24">
        <v>366.6</v>
      </c>
      <c r="K1081" s="24">
        <v>366.6</v>
      </c>
      <c r="L1081" s="24">
        <v>366.6</v>
      </c>
    </row>
    <row r="1082" spans="5:12" ht="15.75" x14ac:dyDescent="0.25">
      <c r="E1082" s="14"/>
      <c r="F1082" s="56">
        <v>1934</v>
      </c>
      <c r="G1082" s="4" t="s">
        <v>859</v>
      </c>
      <c r="H1082" s="39">
        <v>3530</v>
      </c>
      <c r="I1082" s="15">
        <f t="shared" si="18"/>
        <v>0.10600470084302265</v>
      </c>
      <c r="J1082" s="24">
        <v>413.4</v>
      </c>
      <c r="K1082" s="24">
        <v>413.4</v>
      </c>
      <c r="L1082" s="24">
        <v>413.4</v>
      </c>
    </row>
  </sheetData>
  <mergeCells count="10">
    <mergeCell ref="E9:G9"/>
    <mergeCell ref="E10:G10"/>
    <mergeCell ref="E11:G11"/>
    <mergeCell ref="E1:L1"/>
    <mergeCell ref="E2:L2"/>
    <mergeCell ref="F3:L3"/>
    <mergeCell ref="E5:G8"/>
    <mergeCell ref="H5:H8"/>
    <mergeCell ref="I5:I8"/>
    <mergeCell ref="J5:L7"/>
  </mergeCells>
  <pageMargins left="0.7" right="0.7" top="0.75" bottom="0.75" header="0.3" footer="0.3"/>
  <pageSetup paperSize="9" scale="94"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1088"/>
  <sheetViews>
    <sheetView topLeftCell="A31" workbookViewId="0">
      <selection activeCell="B11" sqref="B11:C11"/>
    </sheetView>
  </sheetViews>
  <sheetFormatPr defaultRowHeight="15" x14ac:dyDescent="0.25"/>
  <cols>
    <col min="1" max="1" width="1.28515625" customWidth="1"/>
    <col min="2" max="2" width="12.85546875" customWidth="1"/>
    <col min="3" max="3" width="20.42578125" customWidth="1"/>
    <col min="4" max="4" width="17.42578125" customWidth="1"/>
    <col min="5" max="5" width="18.7109375" customWidth="1"/>
    <col min="6" max="6" width="15.42578125" customWidth="1"/>
    <col min="8" max="8" width="9.7109375" bestFit="1" customWidth="1"/>
    <col min="9" max="9" width="10" customWidth="1"/>
    <col min="10" max="10" width="9.7109375" bestFit="1" customWidth="1"/>
    <col min="11" max="11" width="10.140625" customWidth="1"/>
    <col min="12" max="12" width="11.140625" customWidth="1"/>
    <col min="13" max="13" width="18.85546875" customWidth="1"/>
  </cols>
  <sheetData>
    <row r="2" spans="2:15" ht="20.25" x14ac:dyDescent="0.25">
      <c r="B2" s="144" t="s">
        <v>866</v>
      </c>
      <c r="C2" s="144"/>
      <c r="D2" s="144"/>
      <c r="E2" s="144"/>
      <c r="F2" s="144"/>
    </row>
    <row r="3" spans="2:15" ht="15.75" x14ac:dyDescent="0.25">
      <c r="B3" s="154" t="s">
        <v>863</v>
      </c>
      <c r="C3" s="154"/>
      <c r="D3" s="154"/>
      <c r="E3" s="154"/>
      <c r="F3" s="154"/>
    </row>
    <row r="4" spans="2:15" ht="15.75" x14ac:dyDescent="0.25">
      <c r="B4" s="153" t="s">
        <v>877</v>
      </c>
      <c r="C4" s="153"/>
      <c r="D4" s="153"/>
      <c r="E4" s="153"/>
      <c r="F4" s="153"/>
      <c r="G4" s="46"/>
      <c r="H4" s="46"/>
      <c r="I4" s="46"/>
      <c r="J4" s="46"/>
    </row>
    <row r="5" spans="2:15" ht="14.45" customHeight="1" x14ac:dyDescent="0.25">
      <c r="B5" s="88"/>
      <c r="C5" s="88"/>
      <c r="D5" s="86"/>
      <c r="E5" s="86"/>
      <c r="F5" s="86"/>
      <c r="G5" s="46"/>
      <c r="H5" s="46"/>
      <c r="I5" s="46"/>
      <c r="J5" s="46"/>
    </row>
    <row r="6" spans="2:15" ht="14.45" customHeight="1" x14ac:dyDescent="0.25">
      <c r="B6" s="155"/>
      <c r="C6" s="155"/>
      <c r="D6" s="156" t="s">
        <v>865</v>
      </c>
      <c r="E6" s="156"/>
      <c r="F6" s="156"/>
      <c r="G6" s="46"/>
      <c r="H6" s="46"/>
      <c r="I6" s="46"/>
      <c r="J6" s="46"/>
    </row>
    <row r="7" spans="2:15" ht="14.45" customHeight="1" x14ac:dyDescent="0.25">
      <c r="B7" s="155"/>
      <c r="C7" s="155"/>
      <c r="D7" s="156"/>
      <c r="E7" s="156"/>
      <c r="F7" s="156"/>
      <c r="G7" s="46"/>
      <c r="H7" s="46"/>
      <c r="I7" s="46"/>
      <c r="J7" s="46"/>
    </row>
    <row r="8" spans="2:15" ht="14.45" customHeight="1" x14ac:dyDescent="0.25">
      <c r="B8" s="155"/>
      <c r="C8" s="155"/>
      <c r="D8" s="156"/>
      <c r="E8" s="156"/>
      <c r="F8" s="156"/>
      <c r="G8" s="46"/>
      <c r="H8" s="46"/>
      <c r="I8" s="46"/>
      <c r="J8" s="46"/>
    </row>
    <row r="9" spans="2:15" ht="30" customHeight="1" x14ac:dyDescent="0.25">
      <c r="B9" s="155"/>
      <c r="C9" s="155"/>
      <c r="D9" s="87">
        <v>2020</v>
      </c>
      <c r="E9" s="103">
        <v>2021</v>
      </c>
      <c r="F9" s="103">
        <v>2022</v>
      </c>
      <c r="G9" s="46"/>
      <c r="H9" s="50"/>
      <c r="I9" s="50"/>
      <c r="J9" s="50"/>
    </row>
    <row r="10" spans="2:15" ht="15.75" x14ac:dyDescent="0.25">
      <c r="B10" s="157" t="s">
        <v>2</v>
      </c>
      <c r="C10" s="157"/>
      <c r="D10" s="100">
        <v>1021919.1538272462</v>
      </c>
      <c r="E10" s="104">
        <v>1175116.653827246</v>
      </c>
      <c r="F10" s="104">
        <v>1428239.9</v>
      </c>
      <c r="G10" s="46"/>
      <c r="H10" s="50"/>
      <c r="I10" s="50"/>
      <c r="J10" s="50"/>
    </row>
    <row r="11" spans="2:15" ht="15.75" x14ac:dyDescent="0.25">
      <c r="B11" s="149" t="s">
        <v>2</v>
      </c>
      <c r="C11" s="150"/>
      <c r="D11" s="101">
        <v>390000</v>
      </c>
      <c r="E11" s="105">
        <v>390000</v>
      </c>
      <c r="F11" s="106">
        <v>390000</v>
      </c>
      <c r="G11" s="50"/>
      <c r="H11" s="50"/>
      <c r="I11" s="50"/>
      <c r="J11" s="50"/>
    </row>
    <row r="12" spans="2:15" ht="15.75" x14ac:dyDescent="0.25">
      <c r="B12" s="151" t="s">
        <v>4</v>
      </c>
      <c r="C12" s="152"/>
      <c r="D12" s="101">
        <v>282781.15382724605</v>
      </c>
      <c r="E12" s="105">
        <v>282781.15382724605</v>
      </c>
      <c r="F12" s="106">
        <v>282781.09999999998</v>
      </c>
      <c r="G12" s="46"/>
      <c r="H12" s="50"/>
      <c r="I12" s="46"/>
      <c r="J12" s="46"/>
      <c r="K12" s="46"/>
      <c r="L12" s="46"/>
      <c r="M12" s="46"/>
      <c r="N12" s="46"/>
      <c r="O12" s="46"/>
    </row>
    <row r="13" spans="2:15" ht="15.75" x14ac:dyDescent="0.25">
      <c r="B13" s="151" t="s">
        <v>3</v>
      </c>
      <c r="C13" s="152"/>
      <c r="D13" s="102">
        <v>739138.00000000012</v>
      </c>
      <c r="E13" s="107">
        <v>892335.5</v>
      </c>
      <c r="F13" s="108">
        <v>1145458.8</v>
      </c>
      <c r="G13" s="46"/>
      <c r="H13" s="46"/>
      <c r="I13" s="46"/>
      <c r="J13" s="46"/>
      <c r="K13" s="46"/>
      <c r="L13" s="46"/>
      <c r="M13" s="46"/>
      <c r="N13" s="46"/>
      <c r="O13" s="46"/>
    </row>
    <row r="14" spans="2:15" ht="18.600000000000001" customHeight="1" x14ac:dyDescent="0.25">
      <c r="B14" s="91" t="s">
        <v>6</v>
      </c>
      <c r="C14" s="66" t="s">
        <v>867</v>
      </c>
      <c r="D14" s="109">
        <v>185761.4</v>
      </c>
      <c r="E14" s="111">
        <v>208567.30000000002</v>
      </c>
      <c r="F14" s="111">
        <v>246248.49999999997</v>
      </c>
      <c r="G14" s="46"/>
      <c r="H14" s="46"/>
      <c r="I14" s="46"/>
      <c r="J14" s="46"/>
      <c r="K14" s="46"/>
      <c r="L14" s="46"/>
      <c r="M14" s="46"/>
      <c r="N14" s="46"/>
      <c r="O14" s="46"/>
    </row>
    <row r="15" spans="2:15" ht="15.75" x14ac:dyDescent="0.25">
      <c r="B15" s="91"/>
      <c r="C15" s="67" t="s">
        <v>868</v>
      </c>
      <c r="D15" s="101">
        <v>169250.8</v>
      </c>
      <c r="E15" s="105">
        <v>192056.7</v>
      </c>
      <c r="F15" s="105">
        <v>229737.89999999997</v>
      </c>
      <c r="G15" s="46"/>
      <c r="H15" s="46"/>
      <c r="I15" s="46"/>
      <c r="J15" s="50"/>
      <c r="K15" s="46"/>
      <c r="L15" s="46"/>
      <c r="M15" s="46"/>
      <c r="N15" s="46"/>
      <c r="O15" s="46"/>
    </row>
    <row r="16" spans="2:15" ht="15.75" x14ac:dyDescent="0.25">
      <c r="B16" s="91"/>
      <c r="C16" s="67" t="s">
        <v>869</v>
      </c>
      <c r="D16" s="70">
        <v>16510.600000000002</v>
      </c>
      <c r="E16" s="110">
        <v>16510.600000000002</v>
      </c>
      <c r="F16" s="110">
        <v>16510.600000000002</v>
      </c>
      <c r="G16" s="46"/>
      <c r="H16" s="46"/>
      <c r="I16" s="46"/>
      <c r="J16" s="50"/>
      <c r="K16" s="46"/>
      <c r="L16" s="46"/>
      <c r="M16" s="46"/>
      <c r="N16" s="46"/>
      <c r="O16" s="46"/>
    </row>
    <row r="17" spans="2:15" ht="15.75" x14ac:dyDescent="0.25">
      <c r="B17" s="92"/>
      <c r="C17" s="71" t="s">
        <v>9</v>
      </c>
      <c r="D17" s="89">
        <v>169250.8</v>
      </c>
      <c r="E17" s="89">
        <v>192056.7</v>
      </c>
      <c r="F17" s="89">
        <v>229737.89999999997</v>
      </c>
      <c r="G17" s="46"/>
      <c r="H17" s="46"/>
      <c r="I17" s="46"/>
      <c r="J17" s="46"/>
      <c r="K17" s="46"/>
      <c r="L17" s="46"/>
      <c r="M17" s="46"/>
      <c r="N17" s="46"/>
      <c r="O17" s="46"/>
    </row>
    <row r="18" spans="2:15" ht="15.75" x14ac:dyDescent="0.25">
      <c r="B18" s="92"/>
      <c r="C18" s="72" t="s">
        <v>10</v>
      </c>
      <c r="D18" s="89">
        <v>1304.3</v>
      </c>
      <c r="E18" s="89">
        <v>1304.3</v>
      </c>
      <c r="F18" s="89">
        <v>1304.3</v>
      </c>
      <c r="G18" s="46"/>
      <c r="H18" s="46"/>
      <c r="I18" s="46"/>
      <c r="J18" s="46"/>
      <c r="K18" s="46"/>
      <c r="L18" s="46"/>
      <c r="M18" s="46"/>
      <c r="N18" s="46"/>
      <c r="O18" s="46"/>
    </row>
    <row r="19" spans="2:15" ht="15.75" x14ac:dyDescent="0.25">
      <c r="B19" s="92"/>
      <c r="C19" s="72" t="s">
        <v>11</v>
      </c>
      <c r="D19" s="89">
        <v>965.7</v>
      </c>
      <c r="E19" s="89">
        <v>965.7</v>
      </c>
      <c r="F19" s="89">
        <v>965.7</v>
      </c>
      <c r="G19" s="46"/>
      <c r="H19" s="46"/>
      <c r="I19" s="46"/>
      <c r="J19" s="46"/>
      <c r="K19" s="46"/>
      <c r="L19" s="46"/>
      <c r="M19" s="46"/>
      <c r="N19" s="46"/>
      <c r="O19" s="46"/>
    </row>
    <row r="20" spans="2:15" ht="15.75" x14ac:dyDescent="0.25">
      <c r="B20" s="92"/>
      <c r="C20" s="72" t="s">
        <v>12</v>
      </c>
      <c r="D20" s="89">
        <v>588.6</v>
      </c>
      <c r="E20" s="89">
        <v>588.6</v>
      </c>
      <c r="F20" s="89">
        <v>588.6</v>
      </c>
      <c r="G20" s="46"/>
      <c r="H20" s="46"/>
      <c r="I20" s="46"/>
      <c r="J20" s="50"/>
      <c r="K20" s="50"/>
      <c r="L20" s="50"/>
      <c r="M20" s="46"/>
      <c r="N20" s="46"/>
      <c r="O20" s="46"/>
    </row>
    <row r="21" spans="2:15" ht="15.75" x14ac:dyDescent="0.25">
      <c r="B21" s="92"/>
      <c r="C21" s="72" t="s">
        <v>13</v>
      </c>
      <c r="D21" s="89">
        <v>817.2</v>
      </c>
      <c r="E21" s="89">
        <v>817.2</v>
      </c>
      <c r="F21" s="89">
        <v>817.2</v>
      </c>
      <c r="G21" s="46"/>
      <c r="H21" s="46"/>
      <c r="I21" s="46"/>
      <c r="J21" s="50"/>
      <c r="K21" s="50"/>
      <c r="L21" s="50"/>
      <c r="M21" s="46"/>
      <c r="N21" s="46"/>
      <c r="O21" s="46"/>
    </row>
    <row r="22" spans="2:15" ht="15.75" x14ac:dyDescent="0.25">
      <c r="B22" s="92"/>
      <c r="C22" s="72" t="s">
        <v>14</v>
      </c>
      <c r="D22" s="89">
        <v>1897.2</v>
      </c>
      <c r="E22" s="89">
        <v>1897.2</v>
      </c>
      <c r="F22" s="89">
        <v>1897.2</v>
      </c>
      <c r="G22" s="46"/>
      <c r="H22" s="46"/>
      <c r="I22" s="46"/>
      <c r="J22" s="46"/>
      <c r="K22" s="46"/>
      <c r="L22" s="46"/>
      <c r="M22" s="46"/>
      <c r="N22" s="46"/>
      <c r="O22" s="46"/>
    </row>
    <row r="23" spans="2:15" ht="15.75" x14ac:dyDescent="0.25">
      <c r="B23" s="92"/>
      <c r="C23" s="72" t="s">
        <v>15</v>
      </c>
      <c r="D23" s="89">
        <v>429.9</v>
      </c>
      <c r="E23" s="89">
        <v>429.9</v>
      </c>
      <c r="F23" s="89">
        <v>429.9</v>
      </c>
      <c r="G23" s="46"/>
      <c r="H23" s="46"/>
      <c r="I23" s="46"/>
      <c r="J23" s="50"/>
      <c r="K23" s="46"/>
      <c r="L23" s="46"/>
      <c r="M23" s="46"/>
      <c r="N23" s="46"/>
      <c r="O23" s="46"/>
    </row>
    <row r="24" spans="2:15" ht="15.75" x14ac:dyDescent="0.25">
      <c r="B24" s="92"/>
      <c r="C24" s="72" t="s">
        <v>16</v>
      </c>
      <c r="D24" s="89">
        <v>78.900000000000006</v>
      </c>
      <c r="E24" s="89">
        <v>78.900000000000006</v>
      </c>
      <c r="F24" s="89">
        <v>78.900000000000006</v>
      </c>
      <c r="G24" s="46"/>
      <c r="H24" s="46"/>
      <c r="I24" s="46"/>
      <c r="J24" s="46"/>
      <c r="K24" s="46"/>
      <c r="L24" s="46"/>
      <c r="M24" s="46"/>
      <c r="N24" s="46"/>
      <c r="O24" s="46"/>
    </row>
    <row r="25" spans="2:15" ht="15.75" x14ac:dyDescent="0.25">
      <c r="B25" s="92"/>
      <c r="C25" s="72" t="s">
        <v>17</v>
      </c>
      <c r="D25" s="89">
        <v>1259.5999999999999</v>
      </c>
      <c r="E25" s="89">
        <v>1259.5999999999999</v>
      </c>
      <c r="F25" s="89">
        <v>1259.5999999999999</v>
      </c>
      <c r="G25" s="46"/>
      <c r="H25" s="46"/>
      <c r="I25" s="46"/>
      <c r="J25" s="46"/>
      <c r="K25" s="46"/>
      <c r="L25" s="46"/>
      <c r="M25" s="46"/>
      <c r="N25" s="46"/>
      <c r="O25" s="46"/>
    </row>
    <row r="26" spans="2:15" ht="15.75" x14ac:dyDescent="0.25">
      <c r="B26" s="92"/>
      <c r="C26" s="72" t="s">
        <v>18</v>
      </c>
      <c r="D26" s="89">
        <v>216.5</v>
      </c>
      <c r="E26" s="89">
        <v>216.5</v>
      </c>
      <c r="F26" s="89">
        <v>216.5</v>
      </c>
      <c r="G26" s="46"/>
      <c r="H26" s="46"/>
      <c r="I26" s="46"/>
      <c r="J26" s="46"/>
      <c r="K26" s="46"/>
      <c r="L26" s="46"/>
      <c r="M26" s="46"/>
      <c r="N26" s="46"/>
      <c r="O26" s="46"/>
    </row>
    <row r="27" spans="2:15" ht="15.75" x14ac:dyDescent="0.25">
      <c r="B27" s="92"/>
      <c r="C27" s="72" t="s">
        <v>19</v>
      </c>
      <c r="D27" s="89">
        <v>2280.3000000000002</v>
      </c>
      <c r="E27" s="89">
        <v>2280.3000000000002</v>
      </c>
      <c r="F27" s="89">
        <v>2280.3000000000002</v>
      </c>
      <c r="G27" s="46"/>
      <c r="H27" s="46"/>
      <c r="I27" s="46"/>
      <c r="J27" s="46"/>
      <c r="K27" s="46"/>
      <c r="L27" s="46"/>
      <c r="M27" s="46"/>
      <c r="N27" s="46"/>
      <c r="O27" s="46"/>
    </row>
    <row r="28" spans="2:15" ht="15.75" x14ac:dyDescent="0.25">
      <c r="B28" s="92"/>
      <c r="C28" s="72" t="s">
        <v>20</v>
      </c>
      <c r="D28" s="89">
        <v>612.70000000000005</v>
      </c>
      <c r="E28" s="89">
        <v>612.70000000000005</v>
      </c>
      <c r="F28" s="89">
        <v>612.70000000000005</v>
      </c>
      <c r="G28" s="46"/>
      <c r="H28" s="46"/>
      <c r="I28" s="46"/>
      <c r="J28" s="46"/>
    </row>
    <row r="29" spans="2:15" ht="15.75" x14ac:dyDescent="0.25">
      <c r="B29" s="92"/>
      <c r="C29" s="72" t="s">
        <v>21</v>
      </c>
      <c r="D29" s="89">
        <v>791.1</v>
      </c>
      <c r="E29" s="89">
        <v>791.1</v>
      </c>
      <c r="F29" s="89">
        <v>791.1</v>
      </c>
      <c r="G29" s="46"/>
      <c r="H29" s="46"/>
      <c r="I29" s="46"/>
      <c r="J29" s="46"/>
    </row>
    <row r="30" spans="2:15" ht="15.75" x14ac:dyDescent="0.25">
      <c r="B30" s="92"/>
      <c r="C30" s="72" t="s">
        <v>22</v>
      </c>
      <c r="D30" s="89">
        <v>1587.1</v>
      </c>
      <c r="E30" s="89">
        <v>1587.1</v>
      </c>
      <c r="F30" s="89">
        <v>1587.1</v>
      </c>
      <c r="G30" s="46"/>
      <c r="H30" s="46"/>
      <c r="I30" s="46"/>
      <c r="J30" s="46"/>
    </row>
    <row r="31" spans="2:15" ht="15.75" x14ac:dyDescent="0.25">
      <c r="B31" s="92"/>
      <c r="C31" s="72" t="s">
        <v>23</v>
      </c>
      <c r="D31" s="89">
        <v>1065.5</v>
      </c>
      <c r="E31" s="89">
        <v>1065.5</v>
      </c>
      <c r="F31" s="89">
        <v>1065.5</v>
      </c>
      <c r="G31" s="46"/>
      <c r="H31" s="46"/>
      <c r="I31" s="46"/>
      <c r="J31" s="46"/>
    </row>
    <row r="32" spans="2:15" ht="15.75" x14ac:dyDescent="0.25">
      <c r="B32" s="92"/>
      <c r="C32" s="72" t="s">
        <v>24</v>
      </c>
      <c r="D32" s="89">
        <v>332.8</v>
      </c>
      <c r="E32" s="89">
        <v>332.8</v>
      </c>
      <c r="F32" s="89">
        <v>332.8</v>
      </c>
      <c r="G32" s="46"/>
      <c r="H32" s="46"/>
      <c r="I32" s="46"/>
      <c r="J32" s="46"/>
    </row>
    <row r="33" spans="2:10" ht="15.75" x14ac:dyDescent="0.25">
      <c r="B33" s="92"/>
      <c r="C33" s="72" t="s">
        <v>25</v>
      </c>
      <c r="D33" s="89">
        <v>1225.2</v>
      </c>
      <c r="E33" s="89">
        <v>1225.2</v>
      </c>
      <c r="F33" s="89">
        <v>1225.2</v>
      </c>
      <c r="G33" s="46"/>
      <c r="H33" s="46"/>
      <c r="I33" s="46"/>
      <c r="J33" s="46"/>
    </row>
    <row r="34" spans="2:10" ht="15.75" x14ac:dyDescent="0.25">
      <c r="B34" s="92"/>
      <c r="C34" s="72" t="s">
        <v>26</v>
      </c>
      <c r="D34" s="89">
        <v>637.70000000000005</v>
      </c>
      <c r="E34" s="89">
        <v>637.70000000000005</v>
      </c>
      <c r="F34" s="89">
        <v>637.70000000000005</v>
      </c>
      <c r="G34" s="46"/>
      <c r="H34" s="46"/>
      <c r="I34" s="46"/>
      <c r="J34" s="46"/>
    </row>
    <row r="35" spans="2:10" ht="15.75" x14ac:dyDescent="0.25">
      <c r="B35" s="92"/>
      <c r="C35" s="72" t="s">
        <v>27</v>
      </c>
      <c r="D35" s="89">
        <v>420.3</v>
      </c>
      <c r="E35" s="89">
        <v>420.3</v>
      </c>
      <c r="F35" s="89">
        <v>420.3</v>
      </c>
      <c r="G35" s="46"/>
      <c r="H35" s="46"/>
      <c r="I35" s="46"/>
      <c r="J35" s="46"/>
    </row>
    <row r="36" spans="2:10" ht="15.75" x14ac:dyDescent="0.25">
      <c r="B36" s="92"/>
      <c r="C36" s="73"/>
      <c r="D36" s="89"/>
      <c r="E36" s="90"/>
      <c r="F36" s="90"/>
      <c r="G36" s="46"/>
      <c r="H36" s="46"/>
      <c r="I36" s="46"/>
      <c r="J36" s="46"/>
    </row>
    <row r="37" spans="2:10" ht="15.75" x14ac:dyDescent="0.25">
      <c r="B37" s="91" t="s">
        <v>28</v>
      </c>
      <c r="C37" s="66" t="s">
        <v>867</v>
      </c>
      <c r="D37" s="93">
        <v>17641.7</v>
      </c>
      <c r="E37" s="93">
        <v>18290.8</v>
      </c>
      <c r="F37" s="93">
        <v>19363.3</v>
      </c>
      <c r="G37" s="46"/>
      <c r="H37" s="46"/>
      <c r="I37" s="46"/>
      <c r="J37" s="46"/>
    </row>
    <row r="38" spans="2:10" ht="15.75" x14ac:dyDescent="0.25">
      <c r="B38" s="91"/>
      <c r="C38" s="67" t="s">
        <v>868</v>
      </c>
      <c r="D38" s="93">
        <v>17087.7</v>
      </c>
      <c r="E38" s="93">
        <v>17736.8</v>
      </c>
      <c r="F38" s="93">
        <v>18809.3</v>
      </c>
      <c r="G38" s="46"/>
      <c r="H38" s="46"/>
      <c r="I38" s="46"/>
      <c r="J38" s="46"/>
    </row>
    <row r="39" spans="2:10" ht="15.75" x14ac:dyDescent="0.25">
      <c r="B39" s="91"/>
      <c r="C39" s="67" t="s">
        <v>869</v>
      </c>
      <c r="D39" s="93">
        <v>554</v>
      </c>
      <c r="E39" s="93">
        <v>554</v>
      </c>
      <c r="F39" s="93">
        <v>554</v>
      </c>
      <c r="G39" s="46"/>
      <c r="H39" s="46"/>
      <c r="I39" s="46"/>
      <c r="J39" s="46"/>
    </row>
    <row r="40" spans="2:10" ht="15.75" x14ac:dyDescent="0.25">
      <c r="B40" s="92"/>
      <c r="C40" s="72" t="s">
        <v>9</v>
      </c>
      <c r="D40" s="89">
        <v>17087.7</v>
      </c>
      <c r="E40" s="89">
        <v>17736.8</v>
      </c>
      <c r="F40" s="89">
        <v>18809.3</v>
      </c>
      <c r="G40" s="46"/>
      <c r="H40" s="50"/>
      <c r="I40" s="46"/>
      <c r="J40" s="46"/>
    </row>
    <row r="41" spans="2:10" ht="15.75" x14ac:dyDescent="0.25">
      <c r="B41" s="92"/>
      <c r="C41" s="72" t="s">
        <v>29</v>
      </c>
      <c r="D41" s="89">
        <v>396.4</v>
      </c>
      <c r="E41" s="89">
        <v>396.4</v>
      </c>
      <c r="F41" s="89">
        <v>396.4</v>
      </c>
      <c r="G41" s="46"/>
      <c r="H41" s="46"/>
      <c r="I41" s="46"/>
      <c r="J41" s="46"/>
    </row>
    <row r="42" spans="2:10" ht="15.75" x14ac:dyDescent="0.25">
      <c r="B42" s="92"/>
      <c r="C42" s="72" t="s">
        <v>30</v>
      </c>
      <c r="D42" s="89">
        <v>157.6</v>
      </c>
      <c r="E42" s="89">
        <v>157.6</v>
      </c>
      <c r="F42" s="89">
        <v>157.6</v>
      </c>
      <c r="G42" s="46"/>
      <c r="H42" s="46"/>
      <c r="I42" s="46"/>
      <c r="J42" s="46"/>
    </row>
    <row r="43" spans="2:10" ht="15.75" x14ac:dyDescent="0.25">
      <c r="B43" s="92"/>
      <c r="C43" s="73"/>
      <c r="D43" s="89"/>
      <c r="E43" s="90"/>
      <c r="F43" s="90"/>
      <c r="G43" s="46"/>
      <c r="H43" s="46"/>
      <c r="I43" s="46"/>
      <c r="J43" s="46"/>
    </row>
    <row r="44" spans="2:10" ht="15.75" x14ac:dyDescent="0.25">
      <c r="B44" s="91" t="s">
        <v>31</v>
      </c>
      <c r="C44" s="66" t="s">
        <v>867</v>
      </c>
      <c r="D44" s="93">
        <v>24318.5</v>
      </c>
      <c r="E44" s="93">
        <v>27908.300000000003</v>
      </c>
      <c r="F44" s="93">
        <v>33839.4</v>
      </c>
      <c r="G44" s="46"/>
      <c r="H44" s="46"/>
      <c r="I44" s="46"/>
      <c r="J44" s="46"/>
    </row>
    <row r="45" spans="2:10" ht="15.75" x14ac:dyDescent="0.25">
      <c r="B45" s="91"/>
      <c r="C45" s="67" t="s">
        <v>868</v>
      </c>
      <c r="D45" s="93">
        <v>14807.1</v>
      </c>
      <c r="E45" s="93">
        <v>18396.900000000001</v>
      </c>
      <c r="F45" s="93">
        <v>24328</v>
      </c>
      <c r="G45" s="46"/>
      <c r="H45" s="46"/>
      <c r="I45" s="46"/>
      <c r="J45" s="46"/>
    </row>
    <row r="46" spans="2:10" ht="15.75" x14ac:dyDescent="0.25">
      <c r="B46" s="91"/>
      <c r="C46" s="67" t="s">
        <v>869</v>
      </c>
      <c r="D46" s="93">
        <v>9511.4</v>
      </c>
      <c r="E46" s="93">
        <v>9511.4</v>
      </c>
      <c r="F46" s="93">
        <v>9511.4</v>
      </c>
      <c r="G46" s="46"/>
      <c r="H46" s="46"/>
      <c r="I46" s="46"/>
      <c r="J46" s="46"/>
    </row>
    <row r="47" spans="2:10" ht="15.75" x14ac:dyDescent="0.25">
      <c r="B47" s="92"/>
      <c r="C47" s="72" t="s">
        <v>32</v>
      </c>
      <c r="D47" s="90">
        <v>14807.1</v>
      </c>
      <c r="E47" s="90">
        <v>18396.900000000001</v>
      </c>
      <c r="F47" s="90">
        <v>24328</v>
      </c>
      <c r="G47" s="46"/>
      <c r="H47" s="46"/>
      <c r="I47" s="46"/>
      <c r="J47" s="46"/>
    </row>
    <row r="48" spans="2:10" ht="15.75" x14ac:dyDescent="0.25">
      <c r="B48" s="92"/>
      <c r="C48" s="72" t="s">
        <v>31</v>
      </c>
      <c r="D48" s="89">
        <v>1338.2</v>
      </c>
      <c r="E48" s="89">
        <v>1338.2</v>
      </c>
      <c r="F48" s="89">
        <v>1338.2</v>
      </c>
      <c r="G48" s="46"/>
      <c r="H48" s="46"/>
      <c r="I48" s="46"/>
      <c r="J48" s="46"/>
    </row>
    <row r="49" spans="2:10" ht="15.75" x14ac:dyDescent="0.25">
      <c r="B49" s="92"/>
      <c r="C49" s="72" t="s">
        <v>33</v>
      </c>
      <c r="D49" s="89">
        <v>121.4</v>
      </c>
      <c r="E49" s="89">
        <v>121.4</v>
      </c>
      <c r="F49" s="89">
        <v>121.4</v>
      </c>
      <c r="G49" s="46"/>
      <c r="H49" s="46"/>
      <c r="I49" s="46"/>
      <c r="J49" s="46"/>
    </row>
    <row r="50" spans="2:10" ht="15.75" x14ac:dyDescent="0.25">
      <c r="B50" s="92"/>
      <c r="C50" s="72" t="s">
        <v>34</v>
      </c>
      <c r="D50" s="89">
        <v>615.9</v>
      </c>
      <c r="E50" s="89">
        <v>615.9</v>
      </c>
      <c r="F50" s="89">
        <v>615.9</v>
      </c>
      <c r="G50" s="46"/>
      <c r="H50" s="46"/>
      <c r="I50" s="46"/>
      <c r="J50" s="46"/>
    </row>
    <row r="51" spans="2:10" ht="15.75" x14ac:dyDescent="0.25">
      <c r="B51" s="92"/>
      <c r="C51" s="72" t="s">
        <v>35</v>
      </c>
      <c r="D51" s="89">
        <v>190.9</v>
      </c>
      <c r="E51" s="89">
        <v>190.9</v>
      </c>
      <c r="F51" s="89">
        <v>190.9</v>
      </c>
      <c r="G51" s="46"/>
      <c r="H51" s="46"/>
      <c r="I51" s="46"/>
      <c r="J51" s="46"/>
    </row>
    <row r="52" spans="2:10" ht="15.75" x14ac:dyDescent="0.25">
      <c r="B52" s="92"/>
      <c r="C52" s="72" t="s">
        <v>36</v>
      </c>
      <c r="D52" s="89">
        <v>455.9</v>
      </c>
      <c r="E52" s="89">
        <v>455.9</v>
      </c>
      <c r="F52" s="89">
        <v>455.9</v>
      </c>
      <c r="G52" s="46"/>
      <c r="H52" s="46"/>
      <c r="I52" s="46"/>
      <c r="J52" s="46"/>
    </row>
    <row r="53" spans="2:10" ht="15.75" x14ac:dyDescent="0.25">
      <c r="B53" s="92"/>
      <c r="C53" s="72" t="s">
        <v>37</v>
      </c>
      <c r="D53" s="89">
        <v>215.4</v>
      </c>
      <c r="E53" s="89">
        <v>215.4</v>
      </c>
      <c r="F53" s="89">
        <v>215.4</v>
      </c>
      <c r="G53" s="46"/>
      <c r="H53" s="46"/>
      <c r="I53" s="46"/>
      <c r="J53" s="46"/>
    </row>
    <row r="54" spans="2:10" ht="15.75" x14ac:dyDescent="0.25">
      <c r="B54" s="92"/>
      <c r="C54" s="72" t="s">
        <v>38</v>
      </c>
      <c r="D54" s="89">
        <v>204.1</v>
      </c>
      <c r="E54" s="89">
        <v>204.1</v>
      </c>
      <c r="F54" s="89">
        <v>204.1</v>
      </c>
      <c r="G54" s="46"/>
      <c r="H54" s="46"/>
      <c r="I54" s="46"/>
      <c r="J54" s="46"/>
    </row>
    <row r="55" spans="2:10" ht="15.75" x14ac:dyDescent="0.25">
      <c r="B55" s="92"/>
      <c r="C55" s="72" t="s">
        <v>39</v>
      </c>
      <c r="D55" s="89">
        <v>177.8</v>
      </c>
      <c r="E55" s="89">
        <v>177.8</v>
      </c>
      <c r="F55" s="89">
        <v>177.8</v>
      </c>
      <c r="G55" s="46"/>
      <c r="H55" s="46"/>
      <c r="I55" s="46"/>
      <c r="J55" s="46"/>
    </row>
    <row r="56" spans="2:10" ht="15.75" x14ac:dyDescent="0.25">
      <c r="B56" s="92"/>
      <c r="C56" s="72" t="s">
        <v>40</v>
      </c>
      <c r="D56" s="89">
        <v>271.5</v>
      </c>
      <c r="E56" s="89">
        <v>271.5</v>
      </c>
      <c r="F56" s="89">
        <v>271.5</v>
      </c>
      <c r="G56" s="46"/>
      <c r="H56" s="46"/>
      <c r="I56" s="46"/>
      <c r="J56" s="46"/>
    </row>
    <row r="57" spans="2:10" ht="15.75" x14ac:dyDescent="0.25">
      <c r="B57" s="92"/>
      <c r="C57" s="72" t="s">
        <v>41</v>
      </c>
      <c r="D57" s="89">
        <v>243.3</v>
      </c>
      <c r="E57" s="89">
        <v>243.3</v>
      </c>
      <c r="F57" s="89">
        <v>243.3</v>
      </c>
      <c r="G57" s="46"/>
      <c r="H57" s="46"/>
      <c r="I57" s="46"/>
      <c r="J57" s="46"/>
    </row>
    <row r="58" spans="2:10" ht="15.75" x14ac:dyDescent="0.25">
      <c r="B58" s="92"/>
      <c r="C58" s="72" t="s">
        <v>42</v>
      </c>
      <c r="D58" s="89">
        <v>470.7</v>
      </c>
      <c r="E58" s="89">
        <v>470.7</v>
      </c>
      <c r="F58" s="89">
        <v>470.7</v>
      </c>
      <c r="G58" s="46"/>
      <c r="H58" s="46"/>
      <c r="I58" s="46"/>
      <c r="J58" s="46"/>
    </row>
    <row r="59" spans="2:10" ht="15.75" x14ac:dyDescent="0.25">
      <c r="B59" s="92"/>
      <c r="C59" s="72" t="s">
        <v>43</v>
      </c>
      <c r="D59" s="89">
        <v>373.3</v>
      </c>
      <c r="E59" s="89">
        <v>373.3</v>
      </c>
      <c r="F59" s="89">
        <v>373.3</v>
      </c>
      <c r="G59" s="46"/>
      <c r="H59" s="46"/>
      <c r="I59" s="46"/>
      <c r="J59" s="46"/>
    </row>
    <row r="60" spans="2:10" ht="15.75" x14ac:dyDescent="0.25">
      <c r="B60" s="92"/>
      <c r="C60" s="72" t="s">
        <v>44</v>
      </c>
      <c r="D60" s="89">
        <v>404.6</v>
      </c>
      <c r="E60" s="89">
        <v>404.6</v>
      </c>
      <c r="F60" s="89">
        <v>404.6</v>
      </c>
      <c r="G60" s="46"/>
      <c r="H60" s="46"/>
      <c r="I60" s="46"/>
      <c r="J60" s="46"/>
    </row>
    <row r="61" spans="2:10" ht="15.75" x14ac:dyDescent="0.25">
      <c r="B61" s="92"/>
      <c r="C61" s="72" t="s">
        <v>45</v>
      </c>
      <c r="D61" s="89">
        <v>619.29999999999995</v>
      </c>
      <c r="E61" s="89">
        <v>619.29999999999995</v>
      </c>
      <c r="F61" s="89">
        <v>619.29999999999995</v>
      </c>
      <c r="G61" s="46"/>
      <c r="H61" s="46"/>
      <c r="I61" s="46"/>
      <c r="J61" s="46"/>
    </row>
    <row r="62" spans="2:10" ht="15.75" x14ac:dyDescent="0.25">
      <c r="B62" s="92"/>
      <c r="C62" s="72" t="s">
        <v>46</v>
      </c>
      <c r="D62" s="89">
        <v>220.4</v>
      </c>
      <c r="E62" s="89">
        <v>220.4</v>
      </c>
      <c r="F62" s="89">
        <v>220.4</v>
      </c>
      <c r="G62" s="46"/>
      <c r="H62" s="46"/>
      <c r="I62" s="46"/>
      <c r="J62" s="46"/>
    </row>
    <row r="63" spans="2:10" ht="15.75" x14ac:dyDescent="0.25">
      <c r="B63" s="92"/>
      <c r="C63" s="72" t="s">
        <v>47</v>
      </c>
      <c r="D63" s="89">
        <v>702.4</v>
      </c>
      <c r="E63" s="89">
        <v>702.4</v>
      </c>
      <c r="F63" s="89">
        <v>702.4</v>
      </c>
      <c r="G63" s="46"/>
      <c r="H63" s="46"/>
      <c r="I63" s="46"/>
      <c r="J63" s="46"/>
    </row>
    <row r="64" spans="2:10" ht="15.75" x14ac:dyDescent="0.25">
      <c r="B64" s="92"/>
      <c r="C64" s="72" t="s">
        <v>48</v>
      </c>
      <c r="D64" s="89">
        <v>176.7</v>
      </c>
      <c r="E64" s="89">
        <v>176.7</v>
      </c>
      <c r="F64" s="89">
        <v>176.7</v>
      </c>
      <c r="G64" s="46"/>
      <c r="H64" s="46"/>
      <c r="I64" s="46"/>
      <c r="J64" s="46"/>
    </row>
    <row r="65" spans="2:10" ht="15.75" x14ac:dyDescent="0.25">
      <c r="B65" s="92"/>
      <c r="C65" s="72" t="s">
        <v>49</v>
      </c>
      <c r="D65" s="89">
        <v>40.799999999999997</v>
      </c>
      <c r="E65" s="89">
        <v>40.799999999999997</v>
      </c>
      <c r="F65" s="89">
        <v>40.799999999999997</v>
      </c>
      <c r="G65" s="46"/>
      <c r="H65" s="46"/>
      <c r="I65" s="46"/>
      <c r="J65" s="46"/>
    </row>
    <row r="66" spans="2:10" ht="15.75" x14ac:dyDescent="0.25">
      <c r="B66" s="92"/>
      <c r="C66" s="72" t="s">
        <v>50</v>
      </c>
      <c r="D66" s="89">
        <v>412.1</v>
      </c>
      <c r="E66" s="89">
        <v>412.1</v>
      </c>
      <c r="F66" s="89">
        <v>412.1</v>
      </c>
      <c r="G66" s="46"/>
      <c r="H66" s="46"/>
      <c r="I66" s="46"/>
      <c r="J66" s="46"/>
    </row>
    <row r="67" spans="2:10" ht="15.75" x14ac:dyDescent="0.25">
      <c r="B67" s="92"/>
      <c r="C67" s="72" t="s">
        <v>51</v>
      </c>
      <c r="D67" s="89">
        <v>303.7</v>
      </c>
      <c r="E67" s="89">
        <v>303.7</v>
      </c>
      <c r="F67" s="89">
        <v>303.7</v>
      </c>
      <c r="G67" s="46"/>
      <c r="H67" s="46"/>
      <c r="I67" s="46"/>
      <c r="J67" s="46"/>
    </row>
    <row r="68" spans="2:10" ht="15.75" x14ac:dyDescent="0.25">
      <c r="B68" s="92"/>
      <c r="C68" s="72" t="s">
        <v>52</v>
      </c>
      <c r="D68" s="89">
        <v>337.9</v>
      </c>
      <c r="E68" s="89">
        <v>337.9</v>
      </c>
      <c r="F68" s="89">
        <v>337.9</v>
      </c>
      <c r="G68" s="46"/>
      <c r="H68" s="46"/>
      <c r="I68" s="46"/>
      <c r="J68" s="46"/>
    </row>
    <row r="69" spans="2:10" ht="15.75" x14ac:dyDescent="0.25">
      <c r="B69" s="92"/>
      <c r="C69" s="72" t="s">
        <v>53</v>
      </c>
      <c r="D69" s="89">
        <v>406.7</v>
      </c>
      <c r="E69" s="89">
        <v>406.7</v>
      </c>
      <c r="F69" s="89">
        <v>406.7</v>
      </c>
      <c r="G69" s="46"/>
      <c r="H69" s="46"/>
      <c r="I69" s="46"/>
      <c r="J69" s="46"/>
    </row>
    <row r="70" spans="2:10" ht="15.75" x14ac:dyDescent="0.25">
      <c r="B70" s="92"/>
      <c r="C70" s="72" t="s">
        <v>54</v>
      </c>
      <c r="D70" s="89">
        <v>131.69999999999999</v>
      </c>
      <c r="E70" s="89">
        <v>131.69999999999999</v>
      </c>
      <c r="F70" s="89">
        <v>131.69999999999999</v>
      </c>
      <c r="G70" s="46"/>
      <c r="H70" s="46"/>
      <c r="I70" s="46"/>
      <c r="J70" s="46"/>
    </row>
    <row r="71" spans="2:10" ht="15.75" x14ac:dyDescent="0.25">
      <c r="B71" s="92"/>
      <c r="C71" s="72" t="s">
        <v>55</v>
      </c>
      <c r="D71" s="89">
        <v>379.8</v>
      </c>
      <c r="E71" s="89">
        <v>379.8</v>
      </c>
      <c r="F71" s="89">
        <v>379.8</v>
      </c>
      <c r="G71" s="46"/>
      <c r="H71" s="46"/>
      <c r="I71" s="46"/>
      <c r="J71" s="46"/>
    </row>
    <row r="72" spans="2:10" ht="15.75" x14ac:dyDescent="0.25">
      <c r="B72" s="92"/>
      <c r="C72" s="72" t="s">
        <v>56</v>
      </c>
      <c r="D72" s="89">
        <v>96.5</v>
      </c>
      <c r="E72" s="89">
        <v>96.5</v>
      </c>
      <c r="F72" s="89">
        <v>96.5</v>
      </c>
      <c r="G72" s="46"/>
      <c r="H72" s="46"/>
      <c r="I72" s="46"/>
      <c r="J72" s="46"/>
    </row>
    <row r="73" spans="2:10" ht="15.75" x14ac:dyDescent="0.25">
      <c r="B73" s="92"/>
      <c r="C73" s="72" t="s">
        <v>57</v>
      </c>
      <c r="D73" s="89">
        <v>600.4</v>
      </c>
      <c r="E73" s="89">
        <v>600.4</v>
      </c>
      <c r="F73" s="89">
        <v>600.4</v>
      </c>
      <c r="G73" s="46"/>
      <c r="H73" s="46"/>
      <c r="I73" s="46"/>
      <c r="J73" s="46"/>
    </row>
    <row r="74" spans="2:10" ht="15.75" x14ac:dyDescent="0.25">
      <c r="B74" s="92"/>
      <c r="C74" s="73"/>
      <c r="D74" s="89"/>
      <c r="E74" s="90"/>
      <c r="F74" s="90"/>
      <c r="G74" s="46"/>
      <c r="H74" s="46"/>
      <c r="I74" s="46"/>
      <c r="J74" s="46"/>
    </row>
    <row r="75" spans="2:10" ht="27" customHeight="1" x14ac:dyDescent="0.25">
      <c r="B75" s="94" t="s">
        <v>58</v>
      </c>
      <c r="C75" s="66" t="s">
        <v>867</v>
      </c>
      <c r="D75" s="93">
        <v>5653.4000000000005</v>
      </c>
      <c r="E75" s="93">
        <v>6259.6</v>
      </c>
      <c r="F75" s="93">
        <v>7261.3000000000011</v>
      </c>
      <c r="G75" s="46"/>
      <c r="H75" s="46"/>
      <c r="I75" s="46"/>
      <c r="J75" s="46"/>
    </row>
    <row r="76" spans="2:10" ht="15.75" x14ac:dyDescent="0.25">
      <c r="B76" s="91"/>
      <c r="C76" s="67" t="s">
        <v>868</v>
      </c>
      <c r="D76" s="93">
        <v>2500.6999999999998</v>
      </c>
      <c r="E76" s="93">
        <v>3106.9</v>
      </c>
      <c r="F76" s="93">
        <v>4108.6000000000004</v>
      </c>
      <c r="G76" s="46"/>
      <c r="H76" s="46"/>
      <c r="I76" s="46"/>
      <c r="J76" s="46"/>
    </row>
    <row r="77" spans="2:10" ht="15.75" x14ac:dyDescent="0.25">
      <c r="B77" s="91"/>
      <c r="C77" s="67" t="s">
        <v>869</v>
      </c>
      <c r="D77" s="93">
        <v>3152.7000000000007</v>
      </c>
      <c r="E77" s="93">
        <v>3152.7000000000007</v>
      </c>
      <c r="F77" s="93">
        <v>3152.7000000000007</v>
      </c>
      <c r="G77" s="46"/>
      <c r="H77" s="46"/>
      <c r="I77" s="46"/>
      <c r="J77" s="46"/>
    </row>
    <row r="78" spans="2:10" ht="15.75" x14ac:dyDescent="0.25">
      <c r="B78" s="92"/>
      <c r="C78" s="72" t="s">
        <v>32</v>
      </c>
      <c r="D78" s="90">
        <v>2500.6999999999998</v>
      </c>
      <c r="E78" s="90">
        <v>3106.9</v>
      </c>
      <c r="F78" s="90">
        <v>4108.6000000000004</v>
      </c>
      <c r="G78" s="46"/>
      <c r="H78" s="46"/>
      <c r="I78" s="46"/>
      <c r="J78" s="46"/>
    </row>
    <row r="79" spans="2:10" ht="15.75" x14ac:dyDescent="0.25">
      <c r="B79" s="92"/>
      <c r="C79" s="72" t="s">
        <v>59</v>
      </c>
      <c r="D79" s="89">
        <v>599.79999999999995</v>
      </c>
      <c r="E79" s="89">
        <v>599.79999999999995</v>
      </c>
      <c r="F79" s="89">
        <v>599.79999999999995</v>
      </c>
      <c r="G79" s="46"/>
      <c r="H79" s="46"/>
      <c r="I79" s="46"/>
      <c r="J79" s="46"/>
    </row>
    <row r="80" spans="2:10" ht="15.75" x14ac:dyDescent="0.25">
      <c r="B80" s="92"/>
      <c r="C80" s="72" t="s">
        <v>58</v>
      </c>
      <c r="D80" s="89">
        <v>1256</v>
      </c>
      <c r="E80" s="89">
        <v>1256</v>
      </c>
      <c r="F80" s="89">
        <v>1256</v>
      </c>
      <c r="G80" s="46"/>
      <c r="H80" s="46"/>
      <c r="I80" s="46"/>
      <c r="J80" s="46"/>
    </row>
    <row r="81" spans="2:13" ht="15.75" x14ac:dyDescent="0.25">
      <c r="B81" s="92"/>
      <c r="C81" s="72" t="s">
        <v>60</v>
      </c>
      <c r="D81" s="89">
        <v>407.1</v>
      </c>
      <c r="E81" s="89">
        <v>407.1</v>
      </c>
      <c r="F81" s="89">
        <v>407.1</v>
      </c>
      <c r="G81" s="46"/>
      <c r="H81" s="46"/>
      <c r="I81" s="46"/>
      <c r="J81" s="46"/>
    </row>
    <row r="82" spans="2:13" ht="15.75" x14ac:dyDescent="0.25">
      <c r="B82" s="92"/>
      <c r="C82" s="72" t="s">
        <v>61</v>
      </c>
      <c r="D82" s="89">
        <v>200.8</v>
      </c>
      <c r="E82" s="89">
        <v>200.8</v>
      </c>
      <c r="F82" s="89">
        <v>200.8</v>
      </c>
      <c r="G82" s="46"/>
      <c r="H82" s="46"/>
      <c r="I82" s="46"/>
      <c r="J82" s="46"/>
    </row>
    <row r="83" spans="2:13" ht="15.75" x14ac:dyDescent="0.25">
      <c r="B83" s="92"/>
      <c r="C83" s="72" t="s">
        <v>62</v>
      </c>
      <c r="D83" s="89">
        <v>96.9</v>
      </c>
      <c r="E83" s="89">
        <v>96.9</v>
      </c>
      <c r="F83" s="89">
        <v>96.9</v>
      </c>
      <c r="G83" s="46"/>
      <c r="H83" s="46"/>
      <c r="I83" s="46"/>
      <c r="J83" s="46"/>
    </row>
    <row r="84" spans="2:13" ht="15.75" x14ac:dyDescent="0.25">
      <c r="B84" s="92"/>
      <c r="C84" s="72" t="s">
        <v>63</v>
      </c>
      <c r="D84" s="89">
        <v>125.8</v>
      </c>
      <c r="E84" s="89">
        <v>125.8</v>
      </c>
      <c r="F84" s="89">
        <v>125.8</v>
      </c>
      <c r="G84" s="46"/>
      <c r="H84" s="46"/>
      <c r="I84" s="46"/>
      <c r="J84" s="46"/>
    </row>
    <row r="85" spans="2:13" ht="15.75" x14ac:dyDescent="0.25">
      <c r="B85" s="92"/>
      <c r="C85" s="72" t="s">
        <v>64</v>
      </c>
      <c r="D85" s="89">
        <v>466.3</v>
      </c>
      <c r="E85" s="89">
        <v>466.3</v>
      </c>
      <c r="F85" s="89">
        <v>466.3</v>
      </c>
      <c r="G85" s="46"/>
      <c r="H85" s="46"/>
      <c r="I85" s="46"/>
      <c r="J85" s="46"/>
    </row>
    <row r="86" spans="2:13" ht="15.75" x14ac:dyDescent="0.25">
      <c r="B86" s="92"/>
      <c r="C86" s="73"/>
      <c r="D86" s="89"/>
      <c r="E86" s="90"/>
      <c r="F86" s="90"/>
      <c r="G86" s="46"/>
      <c r="H86" s="46"/>
      <c r="I86" s="46"/>
      <c r="J86" s="46"/>
    </row>
    <row r="87" spans="2:13" ht="15.75" x14ac:dyDescent="0.25">
      <c r="B87" s="91" t="s">
        <v>65</v>
      </c>
      <c r="C87" s="66" t="s">
        <v>867</v>
      </c>
      <c r="D87" s="93">
        <v>26218.2</v>
      </c>
      <c r="E87" s="93">
        <v>30499.800000000003</v>
      </c>
      <c r="F87" s="93">
        <v>37574.199999999997</v>
      </c>
      <c r="G87" s="46"/>
      <c r="H87" s="46"/>
      <c r="I87" s="46"/>
      <c r="J87" s="46"/>
    </row>
    <row r="88" spans="2:13" ht="15.75" x14ac:dyDescent="0.25">
      <c r="B88" s="91"/>
      <c r="C88" s="67" t="s">
        <v>868</v>
      </c>
      <c r="D88" s="93">
        <v>17661.099999999999</v>
      </c>
      <c r="E88" s="93">
        <v>21942.7</v>
      </c>
      <c r="F88" s="93">
        <v>29017.1</v>
      </c>
      <c r="G88" s="46"/>
      <c r="H88" s="46"/>
      <c r="I88" s="46"/>
      <c r="J88" s="46"/>
    </row>
    <row r="89" spans="2:13" ht="15.75" x14ac:dyDescent="0.25">
      <c r="B89" s="91"/>
      <c r="C89" s="67" t="s">
        <v>869</v>
      </c>
      <c r="D89" s="93">
        <v>8557.1000000000022</v>
      </c>
      <c r="E89" s="93">
        <v>8557.1000000000022</v>
      </c>
      <c r="F89" s="93">
        <v>8557.1000000000022</v>
      </c>
      <c r="G89" s="46"/>
      <c r="H89" s="46"/>
      <c r="I89" s="46"/>
      <c r="J89" s="46"/>
    </row>
    <row r="90" spans="2:13" ht="15.75" x14ac:dyDescent="0.25">
      <c r="B90" s="92"/>
      <c r="C90" s="72" t="s">
        <v>32</v>
      </c>
      <c r="D90" s="90">
        <v>17661.099999999999</v>
      </c>
      <c r="E90" s="90">
        <v>21942.7</v>
      </c>
      <c r="F90" s="90">
        <v>29017.1</v>
      </c>
      <c r="G90" s="46"/>
      <c r="H90" s="46"/>
      <c r="I90" s="46"/>
      <c r="J90" s="46"/>
    </row>
    <row r="91" spans="2:13" ht="15.75" x14ac:dyDescent="0.25">
      <c r="B91" s="92"/>
      <c r="C91" s="72" t="s">
        <v>66</v>
      </c>
      <c r="D91" s="89">
        <v>270</v>
      </c>
      <c r="E91" s="89">
        <v>270</v>
      </c>
      <c r="F91" s="89">
        <v>270</v>
      </c>
      <c r="G91" s="46"/>
      <c r="H91" s="46"/>
      <c r="I91" s="46"/>
      <c r="J91" s="46"/>
    </row>
    <row r="92" spans="2:13" ht="15.75" x14ac:dyDescent="0.25">
      <c r="B92" s="92"/>
      <c r="C92" s="72" t="s">
        <v>67</v>
      </c>
      <c r="D92" s="89">
        <v>79.400000000000006</v>
      </c>
      <c r="E92" s="89">
        <v>79.400000000000006</v>
      </c>
      <c r="F92" s="89">
        <v>79.400000000000006</v>
      </c>
      <c r="G92" s="46"/>
      <c r="H92" s="46"/>
      <c r="I92" s="46"/>
      <c r="J92" s="46"/>
    </row>
    <row r="93" spans="2:13" ht="15.75" x14ac:dyDescent="0.25">
      <c r="B93" s="92"/>
      <c r="C93" s="72" t="s">
        <v>68</v>
      </c>
      <c r="D93" s="89">
        <v>259.8</v>
      </c>
      <c r="E93" s="89">
        <v>259.8</v>
      </c>
      <c r="F93" s="89">
        <v>259.8</v>
      </c>
      <c r="G93" s="46"/>
      <c r="H93" s="46"/>
      <c r="I93" s="46"/>
      <c r="J93" s="46"/>
    </row>
    <row r="94" spans="2:13" ht="15.75" x14ac:dyDescent="0.25">
      <c r="B94" s="92"/>
      <c r="C94" s="72" t="s">
        <v>69</v>
      </c>
      <c r="D94" s="89">
        <v>227.9</v>
      </c>
      <c r="E94" s="89">
        <v>227.9</v>
      </c>
      <c r="F94" s="89">
        <v>227.9</v>
      </c>
      <c r="G94" s="46"/>
      <c r="H94" s="46"/>
      <c r="I94" s="46"/>
      <c r="J94" s="46"/>
    </row>
    <row r="95" spans="2:13" ht="15.75" x14ac:dyDescent="0.25">
      <c r="B95" s="92"/>
      <c r="C95" s="72" t="s">
        <v>70</v>
      </c>
      <c r="D95" s="89">
        <v>137.6</v>
      </c>
      <c r="E95" s="89">
        <v>137.6</v>
      </c>
      <c r="F95" s="89">
        <v>137.6</v>
      </c>
      <c r="G95" s="46"/>
      <c r="H95" s="46"/>
      <c r="I95" s="46"/>
      <c r="J95" s="46"/>
    </row>
    <row r="96" spans="2:13" ht="15.75" x14ac:dyDescent="0.25">
      <c r="B96" s="92"/>
      <c r="C96" s="72" t="s">
        <v>65</v>
      </c>
      <c r="D96" s="89">
        <v>973.2</v>
      </c>
      <c r="E96" s="89">
        <v>973.2</v>
      </c>
      <c r="F96" s="89">
        <v>973.2</v>
      </c>
      <c r="G96" s="46"/>
      <c r="H96" s="46"/>
      <c r="I96" s="46"/>
      <c r="J96" s="46"/>
      <c r="M96" s="38"/>
    </row>
    <row r="97" spans="2:13" ht="15.75" x14ac:dyDescent="0.25">
      <c r="B97" s="92"/>
      <c r="C97" s="72" t="s">
        <v>34</v>
      </c>
      <c r="D97" s="89">
        <v>95.8</v>
      </c>
      <c r="E97" s="89">
        <v>95.8</v>
      </c>
      <c r="F97" s="89">
        <v>95.8</v>
      </c>
      <c r="G97" s="46"/>
      <c r="H97" s="46"/>
      <c r="I97" s="46"/>
      <c r="J97" s="46"/>
      <c r="M97" s="38"/>
    </row>
    <row r="98" spans="2:13" ht="15.75" x14ac:dyDescent="0.25">
      <c r="B98" s="92"/>
      <c r="C98" s="72" t="s">
        <v>71</v>
      </c>
      <c r="D98" s="89">
        <v>472.6</v>
      </c>
      <c r="E98" s="89">
        <v>472.6</v>
      </c>
      <c r="F98" s="89">
        <v>472.6</v>
      </c>
      <c r="G98" s="46"/>
      <c r="H98" s="46"/>
      <c r="I98" s="46"/>
      <c r="J98" s="46"/>
      <c r="M98" s="38"/>
    </row>
    <row r="99" spans="2:13" ht="15.75" x14ac:dyDescent="0.25">
      <c r="B99" s="92"/>
      <c r="C99" s="72" t="s">
        <v>72</v>
      </c>
      <c r="D99" s="89">
        <v>222.5</v>
      </c>
      <c r="E99" s="89">
        <v>222.5</v>
      </c>
      <c r="F99" s="89">
        <v>222.5</v>
      </c>
      <c r="G99" s="46"/>
      <c r="H99" s="46"/>
      <c r="I99" s="46"/>
      <c r="J99" s="46"/>
      <c r="M99" s="38"/>
    </row>
    <row r="100" spans="2:13" ht="15.75" x14ac:dyDescent="0.25">
      <c r="B100" s="92"/>
      <c r="C100" s="72" t="s">
        <v>73</v>
      </c>
      <c r="D100" s="89">
        <v>411.8</v>
      </c>
      <c r="E100" s="89">
        <v>411.8</v>
      </c>
      <c r="F100" s="89">
        <v>411.8</v>
      </c>
      <c r="G100" s="46"/>
      <c r="H100" s="46"/>
      <c r="I100" s="46"/>
      <c r="J100" s="46"/>
      <c r="M100" s="38"/>
    </row>
    <row r="101" spans="2:13" ht="15.75" x14ac:dyDescent="0.25">
      <c r="B101" s="92"/>
      <c r="C101" s="72" t="s">
        <v>74</v>
      </c>
      <c r="D101" s="89">
        <v>346.7</v>
      </c>
      <c r="E101" s="89">
        <v>346.7</v>
      </c>
      <c r="F101" s="89">
        <v>346.7</v>
      </c>
      <c r="G101" s="46"/>
      <c r="H101" s="46"/>
      <c r="I101" s="46"/>
      <c r="J101" s="46"/>
      <c r="M101" s="38"/>
    </row>
    <row r="102" spans="2:13" ht="15.75" x14ac:dyDescent="0.25">
      <c r="B102" s="92"/>
      <c r="C102" s="72" t="s">
        <v>75</v>
      </c>
      <c r="D102" s="89">
        <v>882.5</v>
      </c>
      <c r="E102" s="89">
        <v>882.5</v>
      </c>
      <c r="F102" s="89">
        <v>882.5</v>
      </c>
      <c r="G102" s="46"/>
      <c r="H102" s="46"/>
      <c r="I102" s="46"/>
      <c r="J102" s="46"/>
      <c r="M102" s="38"/>
    </row>
    <row r="103" spans="2:13" ht="15.75" x14ac:dyDescent="0.25">
      <c r="B103" s="92"/>
      <c r="C103" s="72" t="s">
        <v>76</v>
      </c>
      <c r="D103" s="89">
        <v>176.6</v>
      </c>
      <c r="E103" s="89">
        <v>176.6</v>
      </c>
      <c r="F103" s="89">
        <v>176.6</v>
      </c>
      <c r="G103" s="46"/>
      <c r="H103" s="46"/>
      <c r="I103" s="46"/>
      <c r="J103" s="46"/>
      <c r="M103" s="38"/>
    </row>
    <row r="104" spans="2:13" ht="15.75" x14ac:dyDescent="0.25">
      <c r="B104" s="92"/>
      <c r="C104" s="72" t="s">
        <v>77</v>
      </c>
      <c r="D104" s="89">
        <v>260.8</v>
      </c>
      <c r="E104" s="89">
        <v>260.8</v>
      </c>
      <c r="F104" s="89">
        <v>260.8</v>
      </c>
      <c r="G104" s="46"/>
      <c r="H104" s="46"/>
      <c r="I104" s="46"/>
      <c r="J104" s="46"/>
      <c r="M104" s="38"/>
    </row>
    <row r="105" spans="2:13" ht="15.75" x14ac:dyDescent="0.25">
      <c r="B105" s="92"/>
      <c r="C105" s="72" t="s">
        <v>78</v>
      </c>
      <c r="D105" s="89">
        <v>473</v>
      </c>
      <c r="E105" s="89">
        <v>473</v>
      </c>
      <c r="F105" s="89">
        <v>473</v>
      </c>
      <c r="G105" s="46"/>
      <c r="H105" s="46"/>
      <c r="I105" s="46"/>
      <c r="J105" s="46"/>
      <c r="M105" s="38"/>
    </row>
    <row r="106" spans="2:13" ht="15.75" x14ac:dyDescent="0.25">
      <c r="B106" s="92"/>
      <c r="C106" s="72" t="s">
        <v>79</v>
      </c>
      <c r="D106" s="89">
        <v>180.1</v>
      </c>
      <c r="E106" s="89">
        <v>180.1</v>
      </c>
      <c r="F106" s="89">
        <v>180.1</v>
      </c>
      <c r="G106" s="46"/>
      <c r="H106" s="46"/>
      <c r="I106" s="46"/>
      <c r="J106" s="46"/>
      <c r="M106" s="38"/>
    </row>
    <row r="107" spans="2:13" ht="15.75" x14ac:dyDescent="0.25">
      <c r="B107" s="92"/>
      <c r="C107" s="72" t="s">
        <v>80</v>
      </c>
      <c r="D107" s="89">
        <v>110.6</v>
      </c>
      <c r="E107" s="89">
        <v>110.6</v>
      </c>
      <c r="F107" s="89">
        <v>110.6</v>
      </c>
      <c r="G107" s="46"/>
      <c r="H107" s="46"/>
      <c r="I107" s="46"/>
      <c r="J107" s="46"/>
      <c r="M107" s="38"/>
    </row>
    <row r="108" spans="2:13" ht="15.75" x14ac:dyDescent="0.25">
      <c r="B108" s="92"/>
      <c r="C108" s="72" t="s">
        <v>81</v>
      </c>
      <c r="D108" s="89">
        <v>514.1</v>
      </c>
      <c r="E108" s="89">
        <v>514.1</v>
      </c>
      <c r="F108" s="89">
        <v>514.1</v>
      </c>
      <c r="G108" s="46"/>
      <c r="H108" s="46"/>
      <c r="I108" s="46"/>
      <c r="J108" s="46"/>
    </row>
    <row r="109" spans="2:13" ht="15.75" x14ac:dyDescent="0.25">
      <c r="B109" s="92"/>
      <c r="C109" s="72" t="s">
        <v>82</v>
      </c>
      <c r="D109" s="89">
        <v>577.9</v>
      </c>
      <c r="E109" s="89">
        <v>577.9</v>
      </c>
      <c r="F109" s="89">
        <v>577.9</v>
      </c>
      <c r="G109" s="46"/>
      <c r="H109" s="46"/>
      <c r="I109" s="46"/>
      <c r="J109" s="46"/>
      <c r="M109" s="38"/>
    </row>
    <row r="110" spans="2:13" ht="15.75" x14ac:dyDescent="0.25">
      <c r="B110" s="92"/>
      <c r="C110" s="72" t="s">
        <v>83</v>
      </c>
      <c r="D110" s="89">
        <v>171.7</v>
      </c>
      <c r="E110" s="89">
        <v>171.7</v>
      </c>
      <c r="F110" s="89">
        <v>171.7</v>
      </c>
      <c r="G110" s="46"/>
      <c r="H110" s="46"/>
      <c r="I110" s="46"/>
      <c r="J110" s="46"/>
    </row>
    <row r="111" spans="2:13" ht="15.75" x14ac:dyDescent="0.25">
      <c r="B111" s="92"/>
      <c r="C111" s="72" t="s">
        <v>84</v>
      </c>
      <c r="D111" s="89">
        <v>168.1</v>
      </c>
      <c r="E111" s="89">
        <v>168.1</v>
      </c>
      <c r="F111" s="89">
        <v>168.1</v>
      </c>
      <c r="G111" s="46"/>
      <c r="H111" s="46"/>
      <c r="I111" s="46"/>
      <c r="J111" s="46"/>
    </row>
    <row r="112" spans="2:13" ht="15.75" x14ac:dyDescent="0.25">
      <c r="B112" s="92"/>
      <c r="C112" s="72" t="s">
        <v>85</v>
      </c>
      <c r="D112" s="89">
        <v>80.2</v>
      </c>
      <c r="E112" s="89">
        <v>80.2</v>
      </c>
      <c r="F112" s="89">
        <v>80.2</v>
      </c>
      <c r="G112" s="46"/>
      <c r="H112" s="46"/>
      <c r="I112" s="46"/>
      <c r="J112" s="46"/>
    </row>
    <row r="113" spans="2:10" ht="15.75" x14ac:dyDescent="0.25">
      <c r="B113" s="92"/>
      <c r="C113" s="72" t="s">
        <v>876</v>
      </c>
      <c r="D113" s="89">
        <v>199.1</v>
      </c>
      <c r="E113" s="89">
        <v>199.1</v>
      </c>
      <c r="F113" s="89">
        <v>199.1</v>
      </c>
      <c r="G113" s="46"/>
      <c r="H113" s="46"/>
      <c r="I113" s="46"/>
      <c r="J113" s="46"/>
    </row>
    <row r="114" spans="2:10" ht="15.75" x14ac:dyDescent="0.25">
      <c r="B114" s="92"/>
      <c r="C114" s="72" t="s">
        <v>86</v>
      </c>
      <c r="D114" s="89">
        <v>270.10000000000002</v>
      </c>
      <c r="E114" s="89">
        <v>270.10000000000002</v>
      </c>
      <c r="F114" s="89">
        <v>270.10000000000002</v>
      </c>
      <c r="G114" s="46"/>
      <c r="H114" s="46"/>
      <c r="I114" s="46"/>
      <c r="J114" s="46"/>
    </row>
    <row r="115" spans="2:10" ht="15.75" x14ac:dyDescent="0.25">
      <c r="B115" s="92"/>
      <c r="C115" s="72" t="s">
        <v>87</v>
      </c>
      <c r="D115" s="89">
        <v>116.1</v>
      </c>
      <c r="E115" s="89">
        <v>116.1</v>
      </c>
      <c r="F115" s="89">
        <v>116.1</v>
      </c>
      <c r="G115" s="46"/>
      <c r="H115" s="46"/>
      <c r="I115" s="46"/>
      <c r="J115" s="46"/>
    </row>
    <row r="116" spans="2:10" ht="15.75" x14ac:dyDescent="0.25">
      <c r="B116" s="92"/>
      <c r="C116" s="72" t="s">
        <v>88</v>
      </c>
      <c r="D116" s="89">
        <v>334</v>
      </c>
      <c r="E116" s="89">
        <v>334</v>
      </c>
      <c r="F116" s="89">
        <v>334</v>
      </c>
      <c r="G116" s="46"/>
      <c r="H116" s="46"/>
      <c r="I116" s="46"/>
      <c r="J116" s="46"/>
    </row>
    <row r="117" spans="2:10" ht="15.75" x14ac:dyDescent="0.25">
      <c r="B117" s="92"/>
      <c r="C117" s="72" t="s">
        <v>89</v>
      </c>
      <c r="D117" s="89">
        <v>312.5</v>
      </c>
      <c r="E117" s="89">
        <v>312.5</v>
      </c>
      <c r="F117" s="89">
        <v>312.5</v>
      </c>
      <c r="G117" s="46"/>
      <c r="H117" s="46"/>
      <c r="I117" s="46"/>
      <c r="J117" s="46"/>
    </row>
    <row r="118" spans="2:10" ht="15.75" x14ac:dyDescent="0.25">
      <c r="B118" s="92"/>
      <c r="C118" s="72" t="s">
        <v>90</v>
      </c>
      <c r="D118" s="89">
        <v>232.4</v>
      </c>
      <c r="E118" s="89">
        <v>232.4</v>
      </c>
      <c r="F118" s="89">
        <v>232.4</v>
      </c>
      <c r="G118" s="46"/>
      <c r="H118" s="46"/>
      <c r="I118" s="46"/>
      <c r="J118" s="46"/>
    </row>
    <row r="119" spans="2:10" ht="15.75" x14ac:dyDescent="0.25">
      <c r="B119" s="92"/>
      <c r="C119" s="73"/>
      <c r="D119" s="89"/>
      <c r="E119" s="90"/>
      <c r="F119" s="90"/>
      <c r="G119" s="46"/>
      <c r="H119" s="46"/>
      <c r="I119" s="46"/>
      <c r="J119" s="46"/>
    </row>
    <row r="120" spans="2:10" ht="15.75" x14ac:dyDescent="0.25">
      <c r="B120" s="91" t="s">
        <v>91</v>
      </c>
      <c r="C120" s="66" t="s">
        <v>867</v>
      </c>
      <c r="D120" s="93">
        <v>36626.600000000006</v>
      </c>
      <c r="E120" s="93">
        <v>42214.8</v>
      </c>
      <c r="F120" s="93">
        <v>51448.100000000006</v>
      </c>
      <c r="G120" s="46"/>
      <c r="H120" s="46"/>
      <c r="I120" s="46"/>
      <c r="J120" s="46"/>
    </row>
    <row r="121" spans="2:10" ht="15.75" x14ac:dyDescent="0.25">
      <c r="B121" s="91"/>
      <c r="C121" s="67" t="s">
        <v>868</v>
      </c>
      <c r="D121" s="93">
        <v>23050.799999999999</v>
      </c>
      <c r="E121" s="93">
        <v>28639</v>
      </c>
      <c r="F121" s="93">
        <v>37872.300000000003</v>
      </c>
      <c r="G121" s="46"/>
      <c r="H121" s="46"/>
      <c r="I121" s="46"/>
      <c r="J121" s="46"/>
    </row>
    <row r="122" spans="2:10" ht="15.75" x14ac:dyDescent="0.25">
      <c r="B122" s="91"/>
      <c r="C122" s="67" t="s">
        <v>869</v>
      </c>
      <c r="D122" s="93">
        <v>13575.800000000003</v>
      </c>
      <c r="E122" s="93">
        <v>13575.800000000003</v>
      </c>
      <c r="F122" s="93">
        <v>13575.800000000003</v>
      </c>
      <c r="G122" s="46"/>
      <c r="H122" s="46"/>
      <c r="I122" s="46"/>
      <c r="J122" s="46"/>
    </row>
    <row r="123" spans="2:10" ht="15.75" x14ac:dyDescent="0.25">
      <c r="B123" s="92"/>
      <c r="C123" s="72" t="s">
        <v>32</v>
      </c>
      <c r="D123" s="95">
        <v>23050.799999999999</v>
      </c>
      <c r="E123" s="95">
        <v>28639</v>
      </c>
      <c r="F123" s="95">
        <v>37872.300000000003</v>
      </c>
      <c r="G123" s="46"/>
      <c r="H123" s="50"/>
      <c r="I123" s="46"/>
      <c r="J123" s="46"/>
    </row>
    <row r="124" spans="2:10" ht="15.75" x14ac:dyDescent="0.25">
      <c r="B124" s="92"/>
      <c r="C124" s="72" t="s">
        <v>92</v>
      </c>
      <c r="D124" s="89">
        <v>160.1</v>
      </c>
      <c r="E124" s="89">
        <v>160.1</v>
      </c>
      <c r="F124" s="89">
        <v>160.1</v>
      </c>
      <c r="G124" s="46"/>
      <c r="H124" s="46"/>
      <c r="I124" s="46"/>
      <c r="J124" s="46"/>
    </row>
    <row r="125" spans="2:10" ht="15.75" x14ac:dyDescent="0.25">
      <c r="B125" s="92"/>
      <c r="C125" s="72" t="s">
        <v>93</v>
      </c>
      <c r="D125" s="89">
        <v>293.10000000000002</v>
      </c>
      <c r="E125" s="89">
        <v>293.10000000000002</v>
      </c>
      <c r="F125" s="89">
        <v>293.10000000000002</v>
      </c>
      <c r="G125" s="46"/>
      <c r="H125" s="46"/>
      <c r="I125" s="46"/>
      <c r="J125" s="46"/>
    </row>
    <row r="126" spans="2:10" ht="15.75" x14ac:dyDescent="0.25">
      <c r="B126" s="92"/>
      <c r="C126" s="72" t="s">
        <v>94</v>
      </c>
      <c r="D126" s="89">
        <v>274.7</v>
      </c>
      <c r="E126" s="89">
        <v>274.7</v>
      </c>
      <c r="F126" s="89">
        <v>274.7</v>
      </c>
      <c r="G126" s="46"/>
      <c r="H126" s="46"/>
      <c r="I126" s="46"/>
      <c r="J126" s="46"/>
    </row>
    <row r="127" spans="2:10" ht="15.75" x14ac:dyDescent="0.25">
      <c r="B127" s="92"/>
      <c r="C127" s="72" t="s">
        <v>95</v>
      </c>
      <c r="D127" s="89">
        <v>176.7</v>
      </c>
      <c r="E127" s="89">
        <v>176.7</v>
      </c>
      <c r="F127" s="89">
        <v>176.7</v>
      </c>
      <c r="G127" s="46"/>
      <c r="H127" s="46"/>
      <c r="I127" s="46"/>
      <c r="J127" s="46"/>
    </row>
    <row r="128" spans="2:10" ht="15.75" x14ac:dyDescent="0.25">
      <c r="B128" s="92"/>
      <c r="C128" s="72" t="s">
        <v>96</v>
      </c>
      <c r="D128" s="89">
        <v>153.4</v>
      </c>
      <c r="E128" s="89">
        <v>153.4</v>
      </c>
      <c r="F128" s="89">
        <v>153.4</v>
      </c>
      <c r="G128" s="46"/>
      <c r="H128" s="46"/>
      <c r="I128" s="46"/>
      <c r="J128" s="46"/>
    </row>
    <row r="129" spans="2:10" ht="15.75" x14ac:dyDescent="0.25">
      <c r="B129" s="92"/>
      <c r="C129" s="72" t="s">
        <v>97</v>
      </c>
      <c r="D129" s="89">
        <v>246</v>
      </c>
      <c r="E129" s="89">
        <v>246</v>
      </c>
      <c r="F129" s="89">
        <v>246</v>
      </c>
      <c r="G129" s="46"/>
      <c r="H129" s="46"/>
      <c r="I129" s="46"/>
      <c r="J129" s="46"/>
    </row>
    <row r="130" spans="2:10" ht="15.75" x14ac:dyDescent="0.25">
      <c r="B130" s="92"/>
      <c r="C130" s="72" t="s">
        <v>98</v>
      </c>
      <c r="D130" s="89">
        <v>176.6</v>
      </c>
      <c r="E130" s="89">
        <v>176.6</v>
      </c>
      <c r="F130" s="89">
        <v>176.6</v>
      </c>
      <c r="G130" s="46"/>
      <c r="H130" s="46"/>
      <c r="I130" s="46"/>
      <c r="J130" s="46"/>
    </row>
    <row r="131" spans="2:10" ht="15.75" x14ac:dyDescent="0.25">
      <c r="B131" s="92"/>
      <c r="C131" s="72" t="s">
        <v>99</v>
      </c>
      <c r="D131" s="89">
        <v>286.8</v>
      </c>
      <c r="E131" s="89">
        <v>286.8</v>
      </c>
      <c r="F131" s="89">
        <v>286.8</v>
      </c>
      <c r="G131" s="46"/>
      <c r="H131" s="46"/>
      <c r="I131" s="46"/>
      <c r="J131" s="46"/>
    </row>
    <row r="132" spans="2:10" ht="15.75" x14ac:dyDescent="0.25">
      <c r="B132" s="92"/>
      <c r="C132" s="72" t="s">
        <v>100</v>
      </c>
      <c r="D132" s="89">
        <v>81.900000000000006</v>
      </c>
      <c r="E132" s="89">
        <v>81.900000000000006</v>
      </c>
      <c r="F132" s="89">
        <v>81.900000000000006</v>
      </c>
      <c r="G132" s="46"/>
      <c r="H132" s="46"/>
      <c r="I132" s="46"/>
      <c r="J132" s="46"/>
    </row>
    <row r="133" spans="2:10" ht="15.75" x14ac:dyDescent="0.25">
      <c r="B133" s="92"/>
      <c r="C133" s="72" t="s">
        <v>101</v>
      </c>
      <c r="D133" s="89">
        <v>226.5</v>
      </c>
      <c r="E133" s="89">
        <v>226.5</v>
      </c>
      <c r="F133" s="89">
        <v>226.5</v>
      </c>
      <c r="G133" s="46"/>
      <c r="H133" s="46"/>
      <c r="I133" s="46"/>
      <c r="J133" s="46"/>
    </row>
    <row r="134" spans="2:10" ht="15.75" x14ac:dyDescent="0.25">
      <c r="B134" s="92"/>
      <c r="C134" s="72" t="s">
        <v>102</v>
      </c>
      <c r="D134" s="89">
        <v>235.7</v>
      </c>
      <c r="E134" s="89">
        <v>235.7</v>
      </c>
      <c r="F134" s="89">
        <v>235.7</v>
      </c>
      <c r="G134" s="46"/>
      <c r="H134" s="46"/>
      <c r="I134" s="46"/>
      <c r="J134" s="46"/>
    </row>
    <row r="135" spans="2:10" ht="15.75" x14ac:dyDescent="0.25">
      <c r="B135" s="92"/>
      <c r="C135" s="72" t="s">
        <v>91</v>
      </c>
      <c r="D135" s="89">
        <v>4346.6000000000004</v>
      </c>
      <c r="E135" s="89">
        <v>4346.6000000000004</v>
      </c>
      <c r="F135" s="89">
        <v>4346.6000000000004</v>
      </c>
      <c r="G135" s="46"/>
      <c r="H135" s="46"/>
      <c r="I135" s="46"/>
      <c r="J135" s="46"/>
    </row>
    <row r="136" spans="2:10" ht="15.75" x14ac:dyDescent="0.25">
      <c r="B136" s="92"/>
      <c r="C136" s="72" t="s">
        <v>103</v>
      </c>
      <c r="D136" s="89">
        <v>136.80000000000001</v>
      </c>
      <c r="E136" s="89">
        <v>136.80000000000001</v>
      </c>
      <c r="F136" s="89">
        <v>136.80000000000001</v>
      </c>
      <c r="G136" s="46"/>
      <c r="H136" s="46"/>
      <c r="I136" s="46"/>
      <c r="J136" s="46"/>
    </row>
    <row r="137" spans="2:10" ht="15.75" x14ac:dyDescent="0.25">
      <c r="B137" s="92"/>
      <c r="C137" s="72" t="s">
        <v>104</v>
      </c>
      <c r="D137" s="89">
        <v>669.9</v>
      </c>
      <c r="E137" s="89">
        <v>669.9</v>
      </c>
      <c r="F137" s="89">
        <v>669.9</v>
      </c>
      <c r="G137" s="46"/>
      <c r="H137" s="46"/>
      <c r="I137" s="46"/>
      <c r="J137" s="46"/>
    </row>
    <row r="138" spans="2:10" ht="15.75" x14ac:dyDescent="0.25">
      <c r="B138" s="92"/>
      <c r="C138" s="72" t="s">
        <v>105</v>
      </c>
      <c r="D138" s="89">
        <v>176.8</v>
      </c>
      <c r="E138" s="89">
        <v>176.8</v>
      </c>
      <c r="F138" s="89">
        <v>176.8</v>
      </c>
      <c r="G138" s="46"/>
      <c r="H138" s="46"/>
      <c r="I138" s="46"/>
      <c r="J138" s="46"/>
    </row>
    <row r="139" spans="2:10" ht="15.75" x14ac:dyDescent="0.25">
      <c r="B139" s="92"/>
      <c r="C139" s="72" t="s">
        <v>106</v>
      </c>
      <c r="D139" s="89">
        <v>541.70000000000005</v>
      </c>
      <c r="E139" s="89">
        <v>541.70000000000005</v>
      </c>
      <c r="F139" s="89">
        <v>541.70000000000005</v>
      </c>
      <c r="G139" s="46"/>
      <c r="H139" s="46"/>
      <c r="I139" s="46"/>
      <c r="J139" s="46"/>
    </row>
    <row r="140" spans="2:10" ht="15.75" x14ac:dyDescent="0.25">
      <c r="B140" s="92"/>
      <c r="C140" s="72" t="s">
        <v>107</v>
      </c>
      <c r="D140" s="89">
        <v>217.3</v>
      </c>
      <c r="E140" s="89">
        <v>217.3</v>
      </c>
      <c r="F140" s="89">
        <v>217.3</v>
      </c>
      <c r="G140" s="46"/>
      <c r="H140" s="46"/>
      <c r="I140" s="46"/>
      <c r="J140" s="46"/>
    </row>
    <row r="141" spans="2:10" ht="15.75" x14ac:dyDescent="0.25">
      <c r="B141" s="92"/>
      <c r="C141" s="72" t="s">
        <v>108</v>
      </c>
      <c r="D141" s="89">
        <v>192</v>
      </c>
      <c r="E141" s="89">
        <v>192</v>
      </c>
      <c r="F141" s="89">
        <v>192</v>
      </c>
      <c r="G141" s="46"/>
      <c r="H141" s="46"/>
      <c r="I141" s="46"/>
      <c r="J141" s="46"/>
    </row>
    <row r="142" spans="2:10" ht="15.75" x14ac:dyDescent="0.25">
      <c r="B142" s="92"/>
      <c r="C142" s="72" t="s">
        <v>109</v>
      </c>
      <c r="D142" s="89">
        <v>257.7</v>
      </c>
      <c r="E142" s="89">
        <v>257.7</v>
      </c>
      <c r="F142" s="89">
        <v>257.7</v>
      </c>
      <c r="G142" s="46"/>
      <c r="H142" s="46"/>
      <c r="I142" s="46"/>
      <c r="J142" s="46"/>
    </row>
    <row r="143" spans="2:10" ht="15.75" x14ac:dyDescent="0.25">
      <c r="B143" s="92"/>
      <c r="C143" s="72" t="s">
        <v>110</v>
      </c>
      <c r="D143" s="89">
        <v>338.2</v>
      </c>
      <c r="E143" s="89">
        <v>338.2</v>
      </c>
      <c r="F143" s="89">
        <v>338.2</v>
      </c>
      <c r="G143" s="46"/>
      <c r="H143" s="46"/>
      <c r="I143" s="46"/>
      <c r="J143" s="46"/>
    </row>
    <row r="144" spans="2:10" ht="15.75" x14ac:dyDescent="0.25">
      <c r="B144" s="92"/>
      <c r="C144" s="72" t="s">
        <v>111</v>
      </c>
      <c r="D144" s="89">
        <v>98.5</v>
      </c>
      <c r="E144" s="89">
        <v>98.5</v>
      </c>
      <c r="F144" s="89">
        <v>98.5</v>
      </c>
      <c r="G144" s="46"/>
      <c r="H144" s="46"/>
      <c r="I144" s="46"/>
      <c r="J144" s="46"/>
    </row>
    <row r="145" spans="2:10" ht="15.75" x14ac:dyDescent="0.25">
      <c r="B145" s="92"/>
      <c r="C145" s="72" t="s">
        <v>112</v>
      </c>
      <c r="D145" s="89">
        <v>85.3</v>
      </c>
      <c r="E145" s="89">
        <v>85.3</v>
      </c>
      <c r="F145" s="89">
        <v>85.3</v>
      </c>
      <c r="G145" s="46"/>
      <c r="H145" s="46"/>
      <c r="I145" s="46"/>
      <c r="J145" s="46"/>
    </row>
    <row r="146" spans="2:10" ht="15.75" x14ac:dyDescent="0.25">
      <c r="B146" s="92"/>
      <c r="C146" s="72" t="s">
        <v>113</v>
      </c>
      <c r="D146" s="89">
        <v>176.6</v>
      </c>
      <c r="E146" s="89">
        <v>176.6</v>
      </c>
      <c r="F146" s="89">
        <v>176.6</v>
      </c>
      <c r="G146" s="46"/>
      <c r="H146" s="46"/>
      <c r="I146" s="46"/>
      <c r="J146" s="46"/>
    </row>
    <row r="147" spans="2:10" ht="15.75" x14ac:dyDescent="0.25">
      <c r="B147" s="92"/>
      <c r="C147" s="72" t="s">
        <v>114</v>
      </c>
      <c r="D147" s="89">
        <v>269.89999999999998</v>
      </c>
      <c r="E147" s="89">
        <v>269.89999999999998</v>
      </c>
      <c r="F147" s="89">
        <v>269.89999999999998</v>
      </c>
      <c r="G147" s="46"/>
      <c r="H147" s="46"/>
      <c r="I147" s="46"/>
      <c r="J147" s="46"/>
    </row>
    <row r="148" spans="2:10" ht="15.75" x14ac:dyDescent="0.25">
      <c r="B148" s="92"/>
      <c r="C148" s="72" t="s">
        <v>115</v>
      </c>
      <c r="D148" s="89">
        <v>73.8</v>
      </c>
      <c r="E148" s="89">
        <v>73.8</v>
      </c>
      <c r="F148" s="89">
        <v>73.8</v>
      </c>
      <c r="G148" s="46"/>
      <c r="H148" s="46"/>
      <c r="I148" s="46"/>
      <c r="J148" s="46"/>
    </row>
    <row r="149" spans="2:10" ht="15.75" x14ac:dyDescent="0.25">
      <c r="B149" s="92"/>
      <c r="C149" s="72" t="s">
        <v>116</v>
      </c>
      <c r="D149" s="89">
        <v>67.2</v>
      </c>
      <c r="E149" s="89">
        <v>67.2</v>
      </c>
      <c r="F149" s="89">
        <v>67.2</v>
      </c>
      <c r="G149" s="46"/>
      <c r="H149" s="46"/>
      <c r="I149" s="46"/>
      <c r="J149" s="46"/>
    </row>
    <row r="150" spans="2:10" ht="15.75" x14ac:dyDescent="0.25">
      <c r="B150" s="92"/>
      <c r="C150" s="72" t="s">
        <v>117</v>
      </c>
      <c r="D150" s="89">
        <v>465.7</v>
      </c>
      <c r="E150" s="89">
        <v>465.7</v>
      </c>
      <c r="F150" s="89">
        <v>465.7</v>
      </c>
      <c r="G150" s="46"/>
      <c r="H150" s="46"/>
      <c r="I150" s="46"/>
      <c r="J150" s="46"/>
    </row>
    <row r="151" spans="2:10" ht="15.75" x14ac:dyDescent="0.25">
      <c r="B151" s="92"/>
      <c r="C151" s="72" t="s">
        <v>118</v>
      </c>
      <c r="D151" s="89">
        <v>376</v>
      </c>
      <c r="E151" s="89">
        <v>376</v>
      </c>
      <c r="F151" s="89">
        <v>376</v>
      </c>
      <c r="G151" s="46"/>
      <c r="H151" s="46"/>
      <c r="I151" s="46"/>
      <c r="J151" s="46"/>
    </row>
    <row r="152" spans="2:10" ht="15.75" x14ac:dyDescent="0.25">
      <c r="B152" s="92"/>
      <c r="C152" s="72" t="s">
        <v>119</v>
      </c>
      <c r="D152" s="89">
        <v>265.3</v>
      </c>
      <c r="E152" s="89">
        <v>265.3</v>
      </c>
      <c r="F152" s="89">
        <v>265.3</v>
      </c>
      <c r="G152" s="46"/>
      <c r="H152" s="46"/>
      <c r="I152" s="46"/>
      <c r="J152" s="46"/>
    </row>
    <row r="153" spans="2:10" ht="15.75" x14ac:dyDescent="0.25">
      <c r="B153" s="92"/>
      <c r="C153" s="72" t="s">
        <v>120</v>
      </c>
      <c r="D153" s="89">
        <v>368.5</v>
      </c>
      <c r="E153" s="89">
        <v>368.5</v>
      </c>
      <c r="F153" s="89">
        <v>368.5</v>
      </c>
      <c r="G153" s="46"/>
      <c r="H153" s="46"/>
      <c r="I153" s="46"/>
      <c r="J153" s="46"/>
    </row>
    <row r="154" spans="2:10" ht="15.75" x14ac:dyDescent="0.25">
      <c r="B154" s="92"/>
      <c r="C154" s="72" t="s">
        <v>121</v>
      </c>
      <c r="D154" s="89">
        <v>676.6</v>
      </c>
      <c r="E154" s="89">
        <v>676.6</v>
      </c>
      <c r="F154" s="89">
        <v>676.6</v>
      </c>
      <c r="G154" s="46"/>
      <c r="H154" s="46"/>
      <c r="I154" s="46"/>
      <c r="J154" s="46"/>
    </row>
    <row r="155" spans="2:10" ht="15.75" x14ac:dyDescent="0.25">
      <c r="B155" s="92"/>
      <c r="C155" s="72" t="s">
        <v>122</v>
      </c>
      <c r="D155" s="89">
        <v>180.7</v>
      </c>
      <c r="E155" s="89">
        <v>180.7</v>
      </c>
      <c r="F155" s="89">
        <v>180.7</v>
      </c>
      <c r="G155" s="46"/>
      <c r="H155" s="46"/>
      <c r="I155" s="46"/>
      <c r="J155" s="46"/>
    </row>
    <row r="156" spans="2:10" ht="15.75" x14ac:dyDescent="0.25">
      <c r="B156" s="92"/>
      <c r="C156" s="72" t="s">
        <v>123</v>
      </c>
      <c r="D156" s="89">
        <v>115.3</v>
      </c>
      <c r="E156" s="89">
        <v>115.3</v>
      </c>
      <c r="F156" s="89">
        <v>115.3</v>
      </c>
      <c r="G156" s="46"/>
      <c r="H156" s="46"/>
      <c r="I156" s="46"/>
      <c r="J156" s="46"/>
    </row>
    <row r="157" spans="2:10" ht="15.75" x14ac:dyDescent="0.25">
      <c r="B157" s="92"/>
      <c r="C157" s="72" t="s">
        <v>124</v>
      </c>
      <c r="D157" s="89">
        <v>224.7</v>
      </c>
      <c r="E157" s="89">
        <v>224.7</v>
      </c>
      <c r="F157" s="89">
        <v>224.7</v>
      </c>
      <c r="G157" s="46"/>
      <c r="H157" s="46"/>
      <c r="I157" s="46"/>
      <c r="J157" s="46"/>
    </row>
    <row r="158" spans="2:10" ht="15.75" x14ac:dyDescent="0.25">
      <c r="B158" s="92"/>
      <c r="C158" s="72" t="s">
        <v>125</v>
      </c>
      <c r="D158" s="89">
        <v>332.1</v>
      </c>
      <c r="E158" s="89">
        <v>332.1</v>
      </c>
      <c r="F158" s="89">
        <v>332.1</v>
      </c>
      <c r="G158" s="46"/>
      <c r="H158" s="46"/>
      <c r="I158" s="46"/>
      <c r="J158" s="46"/>
    </row>
    <row r="159" spans="2:10" ht="15.75" x14ac:dyDescent="0.25">
      <c r="B159" s="92"/>
      <c r="C159" s="72" t="s">
        <v>126</v>
      </c>
      <c r="D159" s="89">
        <v>356.7</v>
      </c>
      <c r="E159" s="89">
        <v>356.7</v>
      </c>
      <c r="F159" s="89">
        <v>356.7</v>
      </c>
      <c r="G159" s="46"/>
      <c r="H159" s="46"/>
      <c r="I159" s="46"/>
      <c r="J159" s="46"/>
    </row>
    <row r="160" spans="2:10" ht="15.75" x14ac:dyDescent="0.25">
      <c r="B160" s="92"/>
      <c r="C160" s="72" t="s">
        <v>127</v>
      </c>
      <c r="D160" s="89">
        <v>254.4</v>
      </c>
      <c r="E160" s="89">
        <v>254.4</v>
      </c>
      <c r="F160" s="89">
        <v>254.4</v>
      </c>
      <c r="G160" s="46"/>
      <c r="H160" s="46"/>
      <c r="I160" s="46"/>
      <c r="J160" s="46"/>
    </row>
    <row r="161" spans="2:10" ht="15.75" x14ac:dyDescent="0.25">
      <c r="B161" s="92"/>
      <c r="C161" s="73"/>
      <c r="D161" s="89"/>
      <c r="E161" s="90"/>
      <c r="F161" s="90"/>
      <c r="G161" s="46"/>
      <c r="H161" s="46"/>
      <c r="I161" s="46"/>
      <c r="J161" s="46"/>
    </row>
    <row r="162" spans="2:10" ht="15.75" x14ac:dyDescent="0.25">
      <c r="B162" s="91" t="s">
        <v>128</v>
      </c>
      <c r="C162" s="66" t="s">
        <v>867</v>
      </c>
      <c r="D162" s="93">
        <v>21442</v>
      </c>
      <c r="E162" s="93">
        <v>25004.600000000002</v>
      </c>
      <c r="F162" s="93">
        <v>30891.100000000002</v>
      </c>
      <c r="G162" s="46"/>
      <c r="H162" s="46"/>
      <c r="I162" s="46"/>
      <c r="J162" s="46"/>
    </row>
    <row r="163" spans="2:10" ht="15.75" x14ac:dyDescent="0.25">
      <c r="B163" s="91"/>
      <c r="C163" s="67" t="s">
        <v>868</v>
      </c>
      <c r="D163" s="93">
        <v>14695.6</v>
      </c>
      <c r="E163" s="93">
        <v>18258.2</v>
      </c>
      <c r="F163" s="93">
        <v>24144.7</v>
      </c>
      <c r="G163" s="46"/>
      <c r="H163" s="46"/>
      <c r="I163" s="46"/>
      <c r="J163" s="46"/>
    </row>
    <row r="164" spans="2:10" ht="15.75" x14ac:dyDescent="0.25">
      <c r="B164" s="91"/>
      <c r="C164" s="67" t="s">
        <v>869</v>
      </c>
      <c r="D164" s="93">
        <v>6746.4000000000005</v>
      </c>
      <c r="E164" s="93">
        <v>6746.4000000000005</v>
      </c>
      <c r="F164" s="93">
        <v>6746.4000000000005</v>
      </c>
      <c r="G164" s="46"/>
      <c r="H164" s="46"/>
      <c r="I164" s="46"/>
      <c r="J164" s="46"/>
    </row>
    <row r="165" spans="2:10" ht="15.75" x14ac:dyDescent="0.25">
      <c r="B165" s="92"/>
      <c r="C165" s="72" t="s">
        <v>32</v>
      </c>
      <c r="D165" s="90">
        <v>14695.6</v>
      </c>
      <c r="E165" s="90">
        <v>18258.2</v>
      </c>
      <c r="F165" s="90">
        <v>24144.7</v>
      </c>
      <c r="G165" s="46"/>
      <c r="H165" s="46"/>
      <c r="I165" s="46"/>
      <c r="J165" s="46"/>
    </row>
    <row r="166" spans="2:10" ht="15.75" x14ac:dyDescent="0.25">
      <c r="B166" s="92"/>
      <c r="C166" s="72" t="s">
        <v>129</v>
      </c>
      <c r="D166" s="89">
        <v>178.4</v>
      </c>
      <c r="E166" s="89">
        <v>178.4</v>
      </c>
      <c r="F166" s="89">
        <v>178.4</v>
      </c>
      <c r="G166" s="46"/>
      <c r="H166" s="46"/>
      <c r="I166" s="46"/>
      <c r="J166" s="46"/>
    </row>
    <row r="167" spans="2:10" ht="15.75" x14ac:dyDescent="0.25">
      <c r="B167" s="92"/>
      <c r="C167" s="72" t="s">
        <v>130</v>
      </c>
      <c r="D167" s="89">
        <v>363.9</v>
      </c>
      <c r="E167" s="89">
        <v>363.9</v>
      </c>
      <c r="F167" s="89">
        <v>363.9</v>
      </c>
      <c r="G167" s="46"/>
      <c r="H167" s="46"/>
      <c r="I167" s="46"/>
      <c r="J167" s="46"/>
    </row>
    <row r="168" spans="2:10" ht="15.75" x14ac:dyDescent="0.25">
      <c r="B168" s="92"/>
      <c r="C168" s="72" t="s">
        <v>131</v>
      </c>
      <c r="D168" s="89">
        <v>393.7</v>
      </c>
      <c r="E168" s="89">
        <v>393.7</v>
      </c>
      <c r="F168" s="89">
        <v>393.7</v>
      </c>
      <c r="G168" s="46"/>
      <c r="H168" s="46"/>
      <c r="I168" s="46"/>
      <c r="J168" s="46"/>
    </row>
    <row r="169" spans="2:10" ht="15.75" x14ac:dyDescent="0.25">
      <c r="B169" s="92"/>
      <c r="C169" s="72" t="s">
        <v>128</v>
      </c>
      <c r="D169" s="89">
        <v>583.6</v>
      </c>
      <c r="E169" s="89">
        <v>583.6</v>
      </c>
      <c r="F169" s="89">
        <v>583.6</v>
      </c>
      <c r="G169" s="46"/>
      <c r="H169" s="46"/>
      <c r="I169" s="46"/>
      <c r="J169" s="46"/>
    </row>
    <row r="170" spans="2:10" ht="15.75" x14ac:dyDescent="0.25">
      <c r="B170" s="92"/>
      <c r="C170" s="72" t="s">
        <v>132</v>
      </c>
      <c r="D170" s="89">
        <v>219.9</v>
      </c>
      <c r="E170" s="89">
        <v>219.9</v>
      </c>
      <c r="F170" s="89">
        <v>219.9</v>
      </c>
      <c r="G170" s="46"/>
      <c r="H170" s="46"/>
      <c r="I170" s="46"/>
      <c r="J170" s="46"/>
    </row>
    <row r="171" spans="2:10" ht="15.75" x14ac:dyDescent="0.25">
      <c r="B171" s="92"/>
      <c r="C171" s="72" t="s">
        <v>133</v>
      </c>
      <c r="D171" s="89">
        <v>144.9</v>
      </c>
      <c r="E171" s="89">
        <v>144.9</v>
      </c>
      <c r="F171" s="89">
        <v>144.9</v>
      </c>
      <c r="G171" s="46"/>
      <c r="H171" s="46"/>
      <c r="I171" s="46"/>
      <c r="J171" s="46"/>
    </row>
    <row r="172" spans="2:10" ht="15.75" x14ac:dyDescent="0.25">
      <c r="B172" s="92"/>
      <c r="C172" s="72" t="s">
        <v>134</v>
      </c>
      <c r="D172" s="89">
        <v>250.4</v>
      </c>
      <c r="E172" s="89">
        <v>250.4</v>
      </c>
      <c r="F172" s="89">
        <v>250.4</v>
      </c>
      <c r="G172" s="46"/>
      <c r="H172" s="46"/>
      <c r="I172" s="46"/>
      <c r="J172" s="46"/>
    </row>
    <row r="173" spans="2:10" ht="15.75" x14ac:dyDescent="0.25">
      <c r="B173" s="92"/>
      <c r="C173" s="72" t="s">
        <v>135</v>
      </c>
      <c r="D173" s="89">
        <v>76.5</v>
      </c>
      <c r="E173" s="89">
        <v>76.5</v>
      </c>
      <c r="F173" s="89">
        <v>76.5</v>
      </c>
      <c r="G173" s="46"/>
      <c r="H173" s="46"/>
      <c r="I173" s="46"/>
      <c r="J173" s="46"/>
    </row>
    <row r="174" spans="2:10" ht="15.75" x14ac:dyDescent="0.25">
      <c r="B174" s="92"/>
      <c r="C174" s="72" t="s">
        <v>136</v>
      </c>
      <c r="D174" s="89">
        <v>356.8</v>
      </c>
      <c r="E174" s="89">
        <v>356.8</v>
      </c>
      <c r="F174" s="89">
        <v>356.8</v>
      </c>
      <c r="G174" s="46"/>
      <c r="H174" s="46"/>
      <c r="I174" s="46"/>
      <c r="J174" s="46"/>
    </row>
    <row r="175" spans="2:10" ht="15.75" x14ac:dyDescent="0.25">
      <c r="B175" s="92"/>
      <c r="C175" s="72" t="s">
        <v>137</v>
      </c>
      <c r="D175" s="89">
        <v>273.5</v>
      </c>
      <c r="E175" s="89">
        <v>273.5</v>
      </c>
      <c r="F175" s="89">
        <v>273.5</v>
      </c>
      <c r="G175" s="46"/>
      <c r="H175" s="46"/>
      <c r="I175" s="46"/>
      <c r="J175" s="46"/>
    </row>
    <row r="176" spans="2:10" ht="15.75" x14ac:dyDescent="0.25">
      <c r="B176" s="92"/>
      <c r="C176" s="72" t="s">
        <v>138</v>
      </c>
      <c r="D176" s="89">
        <v>388.7</v>
      </c>
      <c r="E176" s="89">
        <v>388.7</v>
      </c>
      <c r="F176" s="89">
        <v>388.7</v>
      </c>
      <c r="G176" s="46"/>
      <c r="H176" s="46"/>
      <c r="I176" s="46"/>
      <c r="J176" s="46"/>
    </row>
    <row r="177" spans="2:10" ht="15.75" x14ac:dyDescent="0.25">
      <c r="B177" s="92"/>
      <c r="C177" s="72" t="s">
        <v>139</v>
      </c>
      <c r="D177" s="89">
        <v>113.2</v>
      </c>
      <c r="E177" s="89">
        <v>113.2</v>
      </c>
      <c r="F177" s="89">
        <v>113.2</v>
      </c>
      <c r="G177" s="46"/>
      <c r="H177" s="46"/>
      <c r="I177" s="46"/>
      <c r="J177" s="46"/>
    </row>
    <row r="178" spans="2:10" ht="15.75" x14ac:dyDescent="0.25">
      <c r="B178" s="92"/>
      <c r="C178" s="72" t="s">
        <v>140</v>
      </c>
      <c r="D178" s="89">
        <v>212.6</v>
      </c>
      <c r="E178" s="89">
        <v>212.6</v>
      </c>
      <c r="F178" s="89">
        <v>212.6</v>
      </c>
      <c r="G178" s="46"/>
      <c r="H178" s="46"/>
      <c r="I178" s="46"/>
      <c r="J178" s="46"/>
    </row>
    <row r="179" spans="2:10" ht="15.75" x14ac:dyDescent="0.25">
      <c r="B179" s="92"/>
      <c r="C179" s="72" t="s">
        <v>141</v>
      </c>
      <c r="D179" s="89">
        <v>506.7</v>
      </c>
      <c r="E179" s="89">
        <v>506.7</v>
      </c>
      <c r="F179" s="89">
        <v>506.7</v>
      </c>
      <c r="G179" s="46"/>
      <c r="H179" s="46"/>
      <c r="I179" s="46"/>
      <c r="J179" s="46"/>
    </row>
    <row r="180" spans="2:10" ht="15.75" x14ac:dyDescent="0.25">
      <c r="B180" s="92"/>
      <c r="C180" s="72" t="s">
        <v>142</v>
      </c>
      <c r="D180" s="89">
        <v>117.8</v>
      </c>
      <c r="E180" s="89">
        <v>117.8</v>
      </c>
      <c r="F180" s="89">
        <v>117.8</v>
      </c>
      <c r="G180" s="46"/>
      <c r="H180" s="46"/>
      <c r="I180" s="46"/>
      <c r="J180" s="46"/>
    </row>
    <row r="181" spans="2:10" ht="15.75" x14ac:dyDescent="0.25">
      <c r="B181" s="92"/>
      <c r="C181" s="72" t="s">
        <v>143</v>
      </c>
      <c r="D181" s="89">
        <v>320</v>
      </c>
      <c r="E181" s="89">
        <v>320</v>
      </c>
      <c r="F181" s="89">
        <v>320</v>
      </c>
      <c r="G181" s="46"/>
      <c r="H181" s="46"/>
      <c r="I181" s="46"/>
      <c r="J181" s="46"/>
    </row>
    <row r="182" spans="2:10" ht="15.75" x14ac:dyDescent="0.25">
      <c r="B182" s="92"/>
      <c r="C182" s="72" t="s">
        <v>144</v>
      </c>
      <c r="D182" s="89">
        <v>182.3</v>
      </c>
      <c r="E182" s="89">
        <v>182.3</v>
      </c>
      <c r="F182" s="89">
        <v>182.3</v>
      </c>
      <c r="G182" s="46"/>
      <c r="H182" s="46"/>
      <c r="I182" s="46"/>
      <c r="J182" s="46"/>
    </row>
    <row r="183" spans="2:10" ht="15.75" x14ac:dyDescent="0.25">
      <c r="B183" s="92"/>
      <c r="C183" s="72" t="s">
        <v>145</v>
      </c>
      <c r="D183" s="89">
        <v>353.1</v>
      </c>
      <c r="E183" s="89">
        <v>353.1</v>
      </c>
      <c r="F183" s="89">
        <v>353.1</v>
      </c>
      <c r="G183" s="46"/>
      <c r="H183" s="46"/>
      <c r="I183" s="46"/>
      <c r="J183" s="46"/>
    </row>
    <row r="184" spans="2:10" ht="15.75" x14ac:dyDescent="0.25">
      <c r="B184" s="92"/>
      <c r="C184" s="72" t="s">
        <v>146</v>
      </c>
      <c r="D184" s="89">
        <v>176.6</v>
      </c>
      <c r="E184" s="89">
        <v>176.6</v>
      </c>
      <c r="F184" s="89">
        <v>176.6</v>
      </c>
      <c r="G184" s="46"/>
      <c r="H184" s="46"/>
      <c r="I184" s="46"/>
      <c r="J184" s="46"/>
    </row>
    <row r="185" spans="2:10" ht="15.75" x14ac:dyDescent="0.25">
      <c r="B185" s="92"/>
      <c r="C185" s="72" t="s">
        <v>147</v>
      </c>
      <c r="D185" s="89">
        <v>179.2</v>
      </c>
      <c r="E185" s="89">
        <v>179.2</v>
      </c>
      <c r="F185" s="89">
        <v>179.2</v>
      </c>
      <c r="G185" s="46"/>
      <c r="H185" s="46"/>
      <c r="I185" s="46"/>
      <c r="J185" s="46"/>
    </row>
    <row r="186" spans="2:10" ht="15.75" x14ac:dyDescent="0.25">
      <c r="B186" s="92"/>
      <c r="C186" s="72" t="s">
        <v>148</v>
      </c>
      <c r="D186" s="89">
        <v>251.5</v>
      </c>
      <c r="E186" s="89">
        <v>251.5</v>
      </c>
      <c r="F186" s="89">
        <v>251.5</v>
      </c>
      <c r="G186" s="46"/>
      <c r="H186" s="46"/>
      <c r="I186" s="46"/>
      <c r="J186" s="46"/>
    </row>
    <row r="187" spans="2:10" ht="15.75" x14ac:dyDescent="0.25">
      <c r="B187" s="92"/>
      <c r="C187" s="72" t="s">
        <v>149</v>
      </c>
      <c r="D187" s="89">
        <v>111.8</v>
      </c>
      <c r="E187" s="89">
        <v>111.8</v>
      </c>
      <c r="F187" s="89">
        <v>111.8</v>
      </c>
      <c r="G187" s="46"/>
      <c r="H187" s="46"/>
      <c r="I187" s="46"/>
      <c r="J187" s="46"/>
    </row>
    <row r="188" spans="2:10" ht="15.75" x14ac:dyDescent="0.25">
      <c r="B188" s="92"/>
      <c r="C188" s="72" t="s">
        <v>150</v>
      </c>
      <c r="D188" s="89">
        <v>145.19999999999999</v>
      </c>
      <c r="E188" s="89">
        <v>145.19999999999999</v>
      </c>
      <c r="F188" s="89">
        <v>145.19999999999999</v>
      </c>
      <c r="G188" s="46"/>
      <c r="H188" s="46"/>
      <c r="I188" s="46"/>
      <c r="J188" s="46"/>
    </row>
    <row r="189" spans="2:10" ht="15.75" x14ac:dyDescent="0.25">
      <c r="B189" s="92"/>
      <c r="C189" s="72" t="s">
        <v>151</v>
      </c>
      <c r="D189" s="89">
        <v>219.5</v>
      </c>
      <c r="E189" s="89">
        <v>219.5</v>
      </c>
      <c r="F189" s="89">
        <v>219.5</v>
      </c>
      <c r="G189" s="46"/>
      <c r="H189" s="46"/>
      <c r="I189" s="46"/>
      <c r="J189" s="46"/>
    </row>
    <row r="190" spans="2:10" ht="15.75" x14ac:dyDescent="0.25">
      <c r="B190" s="92"/>
      <c r="C190" s="72" t="s">
        <v>152</v>
      </c>
      <c r="D190" s="89">
        <v>314.5</v>
      </c>
      <c r="E190" s="89">
        <v>314.5</v>
      </c>
      <c r="F190" s="89">
        <v>314.5</v>
      </c>
      <c r="G190" s="46"/>
      <c r="H190" s="46"/>
      <c r="I190" s="46"/>
      <c r="J190" s="46"/>
    </row>
    <row r="191" spans="2:10" ht="15.75" x14ac:dyDescent="0.25">
      <c r="B191" s="92"/>
      <c r="C191" s="72" t="s">
        <v>153</v>
      </c>
      <c r="D191" s="89">
        <v>135.5</v>
      </c>
      <c r="E191" s="89">
        <v>135.5</v>
      </c>
      <c r="F191" s="89">
        <v>135.5</v>
      </c>
      <c r="G191" s="46"/>
      <c r="H191" s="46"/>
      <c r="I191" s="46"/>
      <c r="J191" s="46"/>
    </row>
    <row r="192" spans="2:10" ht="15.75" x14ac:dyDescent="0.25">
      <c r="B192" s="92"/>
      <c r="C192" s="72" t="s">
        <v>154</v>
      </c>
      <c r="D192" s="89">
        <v>176.6</v>
      </c>
      <c r="E192" s="89">
        <v>176.6</v>
      </c>
      <c r="F192" s="89">
        <v>176.6</v>
      </c>
      <c r="G192" s="46"/>
      <c r="H192" s="46"/>
      <c r="I192" s="46"/>
      <c r="J192" s="46"/>
    </row>
    <row r="193" spans="2:10" ht="15.75" x14ac:dyDescent="0.25">
      <c r="B193" s="92"/>
      <c r="C193" s="73"/>
      <c r="D193" s="89"/>
      <c r="E193" s="89"/>
      <c r="F193" s="89"/>
      <c r="G193" s="46"/>
      <c r="H193" s="46"/>
      <c r="I193" s="46"/>
      <c r="J193" s="46"/>
    </row>
    <row r="194" spans="2:10" ht="15.75" x14ac:dyDescent="0.25">
      <c r="B194" s="91" t="s">
        <v>155</v>
      </c>
      <c r="C194" s="66" t="s">
        <v>867</v>
      </c>
      <c r="D194" s="93">
        <v>20932.5</v>
      </c>
      <c r="E194" s="93">
        <v>23980.1</v>
      </c>
      <c r="F194" s="93">
        <v>29015.5</v>
      </c>
      <c r="G194" s="46"/>
      <c r="H194" s="46"/>
      <c r="I194" s="46"/>
      <c r="J194" s="46"/>
    </row>
    <row r="195" spans="2:10" ht="15.75" x14ac:dyDescent="0.25">
      <c r="B195" s="91"/>
      <c r="C195" s="67" t="s">
        <v>868</v>
      </c>
      <c r="D195" s="93">
        <v>12570.8</v>
      </c>
      <c r="E195" s="93">
        <v>15618.4</v>
      </c>
      <c r="F195" s="93">
        <v>20653.8</v>
      </c>
      <c r="G195" s="46"/>
      <c r="H195" s="46"/>
      <c r="I195" s="46"/>
      <c r="J195" s="46"/>
    </row>
    <row r="196" spans="2:10" ht="15.75" x14ac:dyDescent="0.25">
      <c r="B196" s="91"/>
      <c r="C196" s="67" t="s">
        <v>869</v>
      </c>
      <c r="D196" s="93">
        <v>8361.6999999999989</v>
      </c>
      <c r="E196" s="93">
        <v>8361.6999999999989</v>
      </c>
      <c r="F196" s="93">
        <v>8361.6999999999989</v>
      </c>
      <c r="G196" s="46"/>
      <c r="H196" s="46"/>
      <c r="I196" s="46"/>
      <c r="J196" s="46"/>
    </row>
    <row r="197" spans="2:10" ht="15.75" x14ac:dyDescent="0.25">
      <c r="B197" s="92"/>
      <c r="C197" s="72" t="s">
        <v>32</v>
      </c>
      <c r="D197" s="90">
        <v>12570.8</v>
      </c>
      <c r="E197" s="90">
        <v>15618.4</v>
      </c>
      <c r="F197" s="90">
        <v>20653.8</v>
      </c>
      <c r="G197" s="46"/>
      <c r="H197" s="46"/>
      <c r="I197" s="46"/>
      <c r="J197" s="46"/>
    </row>
    <row r="198" spans="2:10" ht="15.75" x14ac:dyDescent="0.25">
      <c r="B198" s="92"/>
      <c r="C198" s="72" t="s">
        <v>156</v>
      </c>
      <c r="D198" s="89">
        <v>209.8</v>
      </c>
      <c r="E198" s="89">
        <v>209.8</v>
      </c>
      <c r="F198" s="89">
        <v>209.8</v>
      </c>
      <c r="G198" s="46"/>
      <c r="H198" s="46"/>
      <c r="I198" s="46"/>
      <c r="J198" s="46"/>
    </row>
    <row r="199" spans="2:10" ht="15.75" x14ac:dyDescent="0.25">
      <c r="B199" s="92"/>
      <c r="C199" s="72" t="s">
        <v>157</v>
      </c>
      <c r="D199" s="89">
        <v>377.1</v>
      </c>
      <c r="E199" s="89">
        <v>377.1</v>
      </c>
      <c r="F199" s="89">
        <v>377.1</v>
      </c>
      <c r="G199" s="46"/>
      <c r="H199" s="46"/>
      <c r="I199" s="46"/>
      <c r="J199" s="46"/>
    </row>
    <row r="200" spans="2:10" ht="15.75" x14ac:dyDescent="0.25">
      <c r="B200" s="92"/>
      <c r="C200" s="72" t="s">
        <v>158</v>
      </c>
      <c r="D200" s="89">
        <v>118.1</v>
      </c>
      <c r="E200" s="89">
        <v>118.1</v>
      </c>
      <c r="F200" s="89">
        <v>118.1</v>
      </c>
      <c r="G200" s="46"/>
      <c r="H200" s="46"/>
      <c r="I200" s="46"/>
      <c r="J200" s="46"/>
    </row>
    <row r="201" spans="2:10" ht="15.75" x14ac:dyDescent="0.25">
      <c r="B201" s="92"/>
      <c r="C201" s="72" t="s">
        <v>159</v>
      </c>
      <c r="D201" s="89">
        <v>115.2</v>
      </c>
      <c r="E201" s="89">
        <v>115.2</v>
      </c>
      <c r="F201" s="89">
        <v>115.2</v>
      </c>
      <c r="G201" s="46"/>
      <c r="H201" s="46"/>
      <c r="I201" s="46"/>
      <c r="J201" s="46"/>
    </row>
    <row r="202" spans="2:10" ht="15.75" x14ac:dyDescent="0.25">
      <c r="B202" s="92"/>
      <c r="C202" s="72" t="s">
        <v>155</v>
      </c>
      <c r="D202" s="89">
        <v>1705.7</v>
      </c>
      <c r="E202" s="89">
        <v>1705.7</v>
      </c>
      <c r="F202" s="89">
        <v>1705.7</v>
      </c>
      <c r="G202" s="46"/>
      <c r="H202" s="46"/>
      <c r="I202" s="46"/>
      <c r="J202" s="46"/>
    </row>
    <row r="203" spans="2:10" ht="15.75" x14ac:dyDescent="0.25">
      <c r="B203" s="92"/>
      <c r="C203" s="72" t="s">
        <v>160</v>
      </c>
      <c r="D203" s="89">
        <v>154.30000000000001</v>
      </c>
      <c r="E203" s="89">
        <v>154.30000000000001</v>
      </c>
      <c r="F203" s="89">
        <v>154.30000000000001</v>
      </c>
      <c r="G203" s="46"/>
      <c r="H203" s="46"/>
      <c r="I203" s="46"/>
      <c r="J203" s="46"/>
    </row>
    <row r="204" spans="2:10" ht="15.75" x14ac:dyDescent="0.25">
      <c r="B204" s="92"/>
      <c r="C204" s="72" t="s">
        <v>161</v>
      </c>
      <c r="D204" s="89">
        <v>81.2</v>
      </c>
      <c r="E204" s="89">
        <v>81.2</v>
      </c>
      <c r="F204" s="89">
        <v>81.2</v>
      </c>
      <c r="G204" s="46"/>
      <c r="H204" s="46"/>
      <c r="I204" s="46"/>
      <c r="J204" s="46"/>
    </row>
    <row r="205" spans="2:10" ht="15.75" x14ac:dyDescent="0.25">
      <c r="B205" s="92"/>
      <c r="C205" s="72" t="s">
        <v>162</v>
      </c>
      <c r="D205" s="89">
        <v>299.2</v>
      </c>
      <c r="E205" s="89">
        <v>299.2</v>
      </c>
      <c r="F205" s="89">
        <v>299.2</v>
      </c>
      <c r="G205" s="46"/>
      <c r="H205" s="46"/>
      <c r="I205" s="46"/>
      <c r="J205" s="46"/>
    </row>
    <row r="206" spans="2:10" ht="15.75" x14ac:dyDescent="0.25">
      <c r="B206" s="92"/>
      <c r="C206" s="72" t="s">
        <v>163</v>
      </c>
      <c r="D206" s="89">
        <v>161.19999999999999</v>
      </c>
      <c r="E206" s="89">
        <v>161.19999999999999</v>
      </c>
      <c r="F206" s="89">
        <v>161.19999999999999</v>
      </c>
      <c r="G206" s="46"/>
      <c r="H206" s="46"/>
      <c r="I206" s="46"/>
      <c r="J206" s="46"/>
    </row>
    <row r="207" spans="2:10" ht="15.75" x14ac:dyDescent="0.25">
      <c r="B207" s="92"/>
      <c r="C207" s="72" t="s">
        <v>164</v>
      </c>
      <c r="D207" s="89">
        <v>198.5</v>
      </c>
      <c r="E207" s="89">
        <v>198.5</v>
      </c>
      <c r="F207" s="89">
        <v>198.5</v>
      </c>
      <c r="G207" s="46"/>
      <c r="H207" s="46"/>
      <c r="I207" s="46"/>
      <c r="J207" s="46"/>
    </row>
    <row r="208" spans="2:10" ht="15.75" x14ac:dyDescent="0.25">
      <c r="B208" s="92"/>
      <c r="C208" s="72" t="s">
        <v>165</v>
      </c>
      <c r="D208" s="89">
        <v>291.8</v>
      </c>
      <c r="E208" s="89">
        <v>291.8</v>
      </c>
      <c r="F208" s="89">
        <v>291.8</v>
      </c>
      <c r="G208" s="46"/>
      <c r="H208" s="46"/>
      <c r="I208" s="46"/>
      <c r="J208" s="46"/>
    </row>
    <row r="209" spans="2:10" ht="15.75" x14ac:dyDescent="0.25">
      <c r="B209" s="92"/>
      <c r="C209" s="72" t="s">
        <v>166</v>
      </c>
      <c r="D209" s="89">
        <v>184.9</v>
      </c>
      <c r="E209" s="89">
        <v>184.9</v>
      </c>
      <c r="F209" s="89">
        <v>184.9</v>
      </c>
      <c r="G209" s="46"/>
      <c r="H209" s="46"/>
      <c r="I209" s="46"/>
      <c r="J209" s="46"/>
    </row>
    <row r="210" spans="2:10" ht="15.75" x14ac:dyDescent="0.25">
      <c r="B210" s="92"/>
      <c r="C210" s="72" t="s">
        <v>167</v>
      </c>
      <c r="D210" s="89">
        <v>187.7</v>
      </c>
      <c r="E210" s="89">
        <v>187.7</v>
      </c>
      <c r="F210" s="89">
        <v>187.7</v>
      </c>
      <c r="G210" s="46"/>
      <c r="H210" s="46"/>
      <c r="I210" s="46"/>
      <c r="J210" s="46"/>
    </row>
    <row r="211" spans="2:10" ht="15.75" x14ac:dyDescent="0.25">
      <c r="B211" s="92"/>
      <c r="C211" s="72" t="s">
        <v>168</v>
      </c>
      <c r="D211" s="89">
        <v>226.5</v>
      </c>
      <c r="E211" s="89">
        <v>226.5</v>
      </c>
      <c r="F211" s="89">
        <v>226.5</v>
      </c>
      <c r="G211" s="46"/>
      <c r="H211" s="46"/>
      <c r="I211" s="46"/>
      <c r="J211" s="46"/>
    </row>
    <row r="212" spans="2:10" ht="15.75" x14ac:dyDescent="0.25">
      <c r="B212" s="92"/>
      <c r="C212" s="72" t="s">
        <v>169</v>
      </c>
      <c r="D212" s="89">
        <v>106</v>
      </c>
      <c r="E212" s="89">
        <v>106</v>
      </c>
      <c r="F212" s="89">
        <v>106</v>
      </c>
      <c r="G212" s="46"/>
      <c r="H212" s="46"/>
      <c r="I212" s="46"/>
      <c r="J212" s="46"/>
    </row>
    <row r="213" spans="2:10" ht="15.75" x14ac:dyDescent="0.25">
      <c r="B213" s="92"/>
      <c r="C213" s="72" t="s">
        <v>170</v>
      </c>
      <c r="D213" s="89">
        <v>137.4</v>
      </c>
      <c r="E213" s="89">
        <v>137.4</v>
      </c>
      <c r="F213" s="89">
        <v>137.4</v>
      </c>
      <c r="G213" s="46"/>
      <c r="H213" s="46"/>
      <c r="I213" s="46"/>
      <c r="J213" s="46"/>
    </row>
    <row r="214" spans="2:10" ht="15.75" x14ac:dyDescent="0.25">
      <c r="B214" s="92"/>
      <c r="C214" s="72" t="s">
        <v>171</v>
      </c>
      <c r="D214" s="89">
        <v>354.4</v>
      </c>
      <c r="E214" s="89">
        <v>354.4</v>
      </c>
      <c r="F214" s="89">
        <v>354.4</v>
      </c>
      <c r="G214" s="46"/>
      <c r="H214" s="46"/>
      <c r="I214" s="46"/>
      <c r="J214" s="46"/>
    </row>
    <row r="215" spans="2:10" ht="15.75" x14ac:dyDescent="0.25">
      <c r="B215" s="92"/>
      <c r="C215" s="72" t="s">
        <v>172</v>
      </c>
      <c r="D215" s="89">
        <v>192.9</v>
      </c>
      <c r="E215" s="89">
        <v>192.9</v>
      </c>
      <c r="F215" s="89">
        <v>192.9</v>
      </c>
      <c r="G215" s="46"/>
      <c r="H215" s="46"/>
      <c r="I215" s="46"/>
      <c r="J215" s="46"/>
    </row>
    <row r="216" spans="2:10" ht="15.75" x14ac:dyDescent="0.25">
      <c r="B216" s="92"/>
      <c r="C216" s="72" t="s">
        <v>173</v>
      </c>
      <c r="D216" s="89">
        <v>296.10000000000002</v>
      </c>
      <c r="E216" s="89">
        <v>296.10000000000002</v>
      </c>
      <c r="F216" s="89">
        <v>296.10000000000002</v>
      </c>
      <c r="G216" s="46"/>
      <c r="H216" s="46"/>
      <c r="I216" s="46"/>
      <c r="J216" s="46"/>
    </row>
    <row r="217" spans="2:10" ht="15.75" x14ac:dyDescent="0.25">
      <c r="B217" s="92"/>
      <c r="C217" s="72" t="s">
        <v>174</v>
      </c>
      <c r="D217" s="89">
        <v>189.2</v>
      </c>
      <c r="E217" s="89">
        <v>189.2</v>
      </c>
      <c r="F217" s="89">
        <v>189.2</v>
      </c>
      <c r="G217" s="46"/>
      <c r="H217" s="46"/>
      <c r="I217" s="46"/>
      <c r="J217" s="46"/>
    </row>
    <row r="218" spans="2:10" ht="15.75" x14ac:dyDescent="0.25">
      <c r="B218" s="92"/>
      <c r="C218" s="72" t="s">
        <v>175</v>
      </c>
      <c r="D218" s="89">
        <v>284.7</v>
      </c>
      <c r="E218" s="89">
        <v>284.7</v>
      </c>
      <c r="F218" s="89">
        <v>284.7</v>
      </c>
      <c r="G218" s="46"/>
      <c r="H218" s="46"/>
      <c r="I218" s="46"/>
      <c r="J218" s="46"/>
    </row>
    <row r="219" spans="2:10" ht="15.75" x14ac:dyDescent="0.25">
      <c r="B219" s="92"/>
      <c r="C219" s="72" t="s">
        <v>176</v>
      </c>
      <c r="D219" s="89">
        <v>264.8</v>
      </c>
      <c r="E219" s="89">
        <v>264.8</v>
      </c>
      <c r="F219" s="89">
        <v>264.8</v>
      </c>
      <c r="G219" s="46"/>
      <c r="H219" s="46"/>
      <c r="I219" s="46"/>
      <c r="J219" s="46"/>
    </row>
    <row r="220" spans="2:10" ht="15.75" x14ac:dyDescent="0.25">
      <c r="B220" s="92"/>
      <c r="C220" s="72" t="s">
        <v>177</v>
      </c>
      <c r="D220" s="89">
        <v>842.4</v>
      </c>
      <c r="E220" s="89">
        <v>842.4</v>
      </c>
      <c r="F220" s="89">
        <v>842.4</v>
      </c>
      <c r="G220" s="46"/>
      <c r="H220" s="46"/>
      <c r="I220" s="46"/>
      <c r="J220" s="46"/>
    </row>
    <row r="221" spans="2:10" ht="15.75" x14ac:dyDescent="0.25">
      <c r="B221" s="92"/>
      <c r="C221" s="72" t="s">
        <v>178</v>
      </c>
      <c r="D221" s="89">
        <v>164.1</v>
      </c>
      <c r="E221" s="89">
        <v>164.1</v>
      </c>
      <c r="F221" s="89">
        <v>164.1</v>
      </c>
      <c r="G221" s="46"/>
      <c r="H221" s="46"/>
      <c r="I221" s="46"/>
      <c r="J221" s="46"/>
    </row>
    <row r="222" spans="2:10" ht="15.75" x14ac:dyDescent="0.25">
      <c r="B222" s="92"/>
      <c r="C222" s="72" t="s">
        <v>179</v>
      </c>
      <c r="D222" s="89">
        <v>266.10000000000002</v>
      </c>
      <c r="E222" s="89">
        <v>266.10000000000002</v>
      </c>
      <c r="F222" s="89">
        <v>266.10000000000002</v>
      </c>
      <c r="G222" s="46"/>
      <c r="H222" s="46"/>
      <c r="I222" s="46"/>
      <c r="J222" s="46"/>
    </row>
    <row r="223" spans="2:10" ht="15.75" x14ac:dyDescent="0.25">
      <c r="B223" s="92"/>
      <c r="C223" s="72" t="s">
        <v>180</v>
      </c>
      <c r="D223" s="89">
        <v>315.89999999999998</v>
      </c>
      <c r="E223" s="89">
        <v>315.89999999999998</v>
      </c>
      <c r="F223" s="89">
        <v>315.89999999999998</v>
      </c>
      <c r="G223" s="46"/>
      <c r="H223" s="46"/>
      <c r="I223" s="46"/>
      <c r="J223" s="46"/>
    </row>
    <row r="224" spans="2:10" ht="15.75" x14ac:dyDescent="0.25">
      <c r="B224" s="92"/>
      <c r="C224" s="72" t="s">
        <v>181</v>
      </c>
      <c r="D224" s="89">
        <v>475.1</v>
      </c>
      <c r="E224" s="89">
        <v>475.1</v>
      </c>
      <c r="F224" s="89">
        <v>475.1</v>
      </c>
      <c r="G224" s="46"/>
      <c r="H224" s="46"/>
      <c r="I224" s="46"/>
      <c r="J224" s="46"/>
    </row>
    <row r="225" spans="2:10" ht="15.75" x14ac:dyDescent="0.25">
      <c r="B225" s="92"/>
      <c r="C225" s="72" t="s">
        <v>182</v>
      </c>
      <c r="D225" s="89">
        <v>161.4</v>
      </c>
      <c r="E225" s="89">
        <v>161.4</v>
      </c>
      <c r="F225" s="89">
        <v>161.4</v>
      </c>
      <c r="G225" s="46"/>
      <c r="H225" s="46"/>
      <c r="I225" s="46"/>
      <c r="J225" s="46"/>
    </row>
    <row r="226" spans="2:10" ht="15.75" x14ac:dyDescent="0.25">
      <c r="B226" s="92"/>
      <c r="C226" s="73"/>
      <c r="D226" s="89"/>
      <c r="E226" s="90"/>
      <c r="F226" s="90"/>
      <c r="G226" s="46"/>
      <c r="H226" s="46"/>
      <c r="I226" s="46"/>
      <c r="J226" s="46"/>
    </row>
    <row r="227" spans="2:10" ht="15.75" x14ac:dyDescent="0.25">
      <c r="B227" s="91" t="s">
        <v>183</v>
      </c>
      <c r="C227" s="66" t="s">
        <v>867</v>
      </c>
      <c r="D227" s="93">
        <v>27305.9</v>
      </c>
      <c r="E227" s="93">
        <v>31485</v>
      </c>
      <c r="F227" s="93">
        <v>38389.9</v>
      </c>
      <c r="G227" s="46"/>
      <c r="H227" s="46"/>
      <c r="I227" s="46"/>
      <c r="J227" s="46"/>
    </row>
    <row r="228" spans="2:10" ht="15.75" x14ac:dyDescent="0.25">
      <c r="B228" s="91"/>
      <c r="C228" s="67" t="s">
        <v>868</v>
      </c>
      <c r="D228" s="93">
        <v>17238</v>
      </c>
      <c r="E228" s="93">
        <v>21417.1</v>
      </c>
      <c r="F228" s="93">
        <v>28322</v>
      </c>
      <c r="G228" s="46"/>
      <c r="H228" s="46"/>
      <c r="I228" s="46"/>
      <c r="J228" s="46"/>
    </row>
    <row r="229" spans="2:10" ht="15.75" x14ac:dyDescent="0.25">
      <c r="B229" s="91"/>
      <c r="C229" s="67" t="s">
        <v>869</v>
      </c>
      <c r="D229" s="93">
        <v>10067.900000000001</v>
      </c>
      <c r="E229" s="93">
        <v>10067.900000000001</v>
      </c>
      <c r="F229" s="93">
        <v>10067.900000000001</v>
      </c>
      <c r="G229" s="46"/>
      <c r="H229" s="46"/>
      <c r="I229" s="46"/>
      <c r="J229" s="46"/>
    </row>
    <row r="230" spans="2:10" ht="15.75" x14ac:dyDescent="0.25">
      <c r="B230" s="92"/>
      <c r="C230" s="72" t="s">
        <v>32</v>
      </c>
      <c r="D230" s="90">
        <v>17238</v>
      </c>
      <c r="E230" s="90">
        <v>21417.1</v>
      </c>
      <c r="F230" s="90">
        <v>28322</v>
      </c>
      <c r="G230" s="46"/>
      <c r="H230" s="46"/>
      <c r="I230" s="46"/>
      <c r="J230" s="46"/>
    </row>
    <row r="231" spans="2:10" ht="15.75" x14ac:dyDescent="0.25">
      <c r="B231" s="92"/>
      <c r="C231" s="72" t="s">
        <v>184</v>
      </c>
      <c r="D231" s="89">
        <v>246.1</v>
      </c>
      <c r="E231" s="89">
        <v>246.1</v>
      </c>
      <c r="F231" s="89">
        <v>246.1</v>
      </c>
      <c r="G231" s="46"/>
      <c r="H231" s="46"/>
      <c r="I231" s="46"/>
      <c r="J231" s="46"/>
    </row>
    <row r="232" spans="2:10" ht="15.75" x14ac:dyDescent="0.25">
      <c r="B232" s="92"/>
      <c r="C232" s="72" t="s">
        <v>130</v>
      </c>
      <c r="D232" s="89">
        <v>272.7</v>
      </c>
      <c r="E232" s="89">
        <v>272.7</v>
      </c>
      <c r="F232" s="89">
        <v>272.7</v>
      </c>
      <c r="G232" s="46"/>
      <c r="H232" s="46"/>
      <c r="I232" s="46"/>
      <c r="J232" s="46"/>
    </row>
    <row r="233" spans="2:10" ht="15.75" x14ac:dyDescent="0.25">
      <c r="B233" s="92"/>
      <c r="C233" s="72" t="s">
        <v>185</v>
      </c>
      <c r="D233" s="89">
        <v>499.5</v>
      </c>
      <c r="E233" s="89">
        <v>499.5</v>
      </c>
      <c r="F233" s="89">
        <v>499.5</v>
      </c>
      <c r="G233" s="46"/>
      <c r="H233" s="46"/>
      <c r="I233" s="46"/>
      <c r="J233" s="46"/>
    </row>
    <row r="234" spans="2:10" ht="15.75" x14ac:dyDescent="0.25">
      <c r="B234" s="92"/>
      <c r="C234" s="72" t="s">
        <v>183</v>
      </c>
      <c r="D234" s="89">
        <v>2065.1</v>
      </c>
      <c r="E234" s="89">
        <v>2065.1</v>
      </c>
      <c r="F234" s="89">
        <v>2065.1</v>
      </c>
      <c r="G234" s="46"/>
      <c r="H234" s="46"/>
      <c r="I234" s="46"/>
      <c r="J234" s="46"/>
    </row>
    <row r="235" spans="2:10" ht="15.75" x14ac:dyDescent="0.25">
      <c r="B235" s="92"/>
      <c r="C235" s="72" t="s">
        <v>186</v>
      </c>
      <c r="D235" s="89">
        <v>385</v>
      </c>
      <c r="E235" s="89">
        <v>385</v>
      </c>
      <c r="F235" s="89">
        <v>385</v>
      </c>
      <c r="G235" s="46"/>
      <c r="H235" s="46"/>
      <c r="I235" s="46"/>
      <c r="J235" s="46"/>
    </row>
    <row r="236" spans="2:10" ht="15.75" x14ac:dyDescent="0.25">
      <c r="B236" s="92"/>
      <c r="C236" s="72" t="s">
        <v>187</v>
      </c>
      <c r="D236" s="89">
        <v>185.7</v>
      </c>
      <c r="E236" s="89">
        <v>185.7</v>
      </c>
      <c r="F236" s="89">
        <v>185.7</v>
      </c>
      <c r="G236" s="46"/>
      <c r="H236" s="46"/>
      <c r="I236" s="46"/>
      <c r="J236" s="46"/>
    </row>
    <row r="237" spans="2:10" ht="15.75" x14ac:dyDescent="0.25">
      <c r="B237" s="92"/>
      <c r="C237" s="72" t="s">
        <v>188</v>
      </c>
      <c r="D237" s="89">
        <v>130</v>
      </c>
      <c r="E237" s="89">
        <v>130</v>
      </c>
      <c r="F237" s="89">
        <v>130</v>
      </c>
      <c r="G237" s="46"/>
      <c r="H237" s="46"/>
      <c r="I237" s="46"/>
      <c r="J237" s="46"/>
    </row>
    <row r="238" spans="2:10" ht="15.75" x14ac:dyDescent="0.25">
      <c r="B238" s="92"/>
      <c r="C238" s="72" t="s">
        <v>189</v>
      </c>
      <c r="D238" s="89">
        <v>323.10000000000002</v>
      </c>
      <c r="E238" s="89">
        <v>323.10000000000002</v>
      </c>
      <c r="F238" s="89">
        <v>323.10000000000002</v>
      </c>
      <c r="G238" s="46"/>
      <c r="H238" s="46"/>
      <c r="I238" s="46"/>
      <c r="J238" s="46"/>
    </row>
    <row r="239" spans="2:10" ht="15.75" x14ac:dyDescent="0.25">
      <c r="B239" s="92"/>
      <c r="C239" s="72" t="s">
        <v>190</v>
      </c>
      <c r="D239" s="89">
        <v>181.1</v>
      </c>
      <c r="E239" s="89">
        <v>181.1</v>
      </c>
      <c r="F239" s="89">
        <v>181.1</v>
      </c>
      <c r="G239" s="46"/>
      <c r="H239" s="46"/>
      <c r="I239" s="46"/>
      <c r="J239" s="46"/>
    </row>
    <row r="240" spans="2:10" ht="15.75" x14ac:dyDescent="0.25">
      <c r="B240" s="92"/>
      <c r="C240" s="72" t="s">
        <v>191</v>
      </c>
      <c r="D240" s="89">
        <v>238</v>
      </c>
      <c r="E240" s="89">
        <v>238</v>
      </c>
      <c r="F240" s="89">
        <v>238</v>
      </c>
      <c r="G240" s="46"/>
      <c r="H240" s="46"/>
      <c r="I240" s="46"/>
      <c r="J240" s="46"/>
    </row>
    <row r="241" spans="2:10" ht="15.75" x14ac:dyDescent="0.25">
      <c r="B241" s="92"/>
      <c r="C241" s="72" t="s">
        <v>192</v>
      </c>
      <c r="D241" s="89">
        <v>589.1</v>
      </c>
      <c r="E241" s="89">
        <v>589.1</v>
      </c>
      <c r="F241" s="89">
        <v>589.1</v>
      </c>
      <c r="G241" s="46"/>
      <c r="H241" s="46"/>
      <c r="I241" s="46"/>
      <c r="J241" s="46"/>
    </row>
    <row r="242" spans="2:10" ht="15.75" x14ac:dyDescent="0.25">
      <c r="B242" s="92"/>
      <c r="C242" s="72" t="s">
        <v>193</v>
      </c>
      <c r="D242" s="89">
        <v>520</v>
      </c>
      <c r="E242" s="89">
        <v>520</v>
      </c>
      <c r="F242" s="89">
        <v>520</v>
      </c>
      <c r="G242" s="46"/>
      <c r="H242" s="46"/>
      <c r="I242" s="46"/>
      <c r="J242" s="46"/>
    </row>
    <row r="243" spans="2:10" ht="15.75" x14ac:dyDescent="0.25">
      <c r="B243" s="92"/>
      <c r="C243" s="72" t="s">
        <v>194</v>
      </c>
      <c r="D243" s="89">
        <v>130.6</v>
      </c>
      <c r="E243" s="89">
        <v>130.6</v>
      </c>
      <c r="F243" s="89">
        <v>130.6</v>
      </c>
      <c r="G243" s="46"/>
      <c r="H243" s="46"/>
      <c r="I243" s="46"/>
      <c r="J243" s="46"/>
    </row>
    <row r="244" spans="2:10" ht="15.75" x14ac:dyDescent="0.25">
      <c r="B244" s="92"/>
      <c r="C244" s="72" t="s">
        <v>195</v>
      </c>
      <c r="D244" s="89">
        <v>130.6</v>
      </c>
      <c r="E244" s="89">
        <v>130.6</v>
      </c>
      <c r="F244" s="89">
        <v>130.6</v>
      </c>
      <c r="G244" s="46"/>
      <c r="H244" s="46"/>
      <c r="I244" s="46"/>
      <c r="J244" s="46"/>
    </row>
    <row r="245" spans="2:10" ht="15.75" x14ac:dyDescent="0.25">
      <c r="B245" s="92"/>
      <c r="C245" s="72" t="s">
        <v>196</v>
      </c>
      <c r="D245" s="89">
        <v>334.1</v>
      </c>
      <c r="E245" s="89">
        <v>334.1</v>
      </c>
      <c r="F245" s="89">
        <v>334.1</v>
      </c>
      <c r="G245" s="46"/>
      <c r="H245" s="46"/>
      <c r="I245" s="46"/>
      <c r="J245" s="46"/>
    </row>
    <row r="246" spans="2:10" ht="15.75" x14ac:dyDescent="0.25">
      <c r="B246" s="92"/>
      <c r="C246" s="72" t="s">
        <v>197</v>
      </c>
      <c r="D246" s="89">
        <v>386.4</v>
      </c>
      <c r="E246" s="89">
        <v>386.4</v>
      </c>
      <c r="F246" s="89">
        <v>386.4</v>
      </c>
      <c r="G246" s="46"/>
      <c r="H246" s="46"/>
      <c r="I246" s="46"/>
      <c r="J246" s="46"/>
    </row>
    <row r="247" spans="2:10" ht="15.75" x14ac:dyDescent="0.25">
      <c r="B247" s="92"/>
      <c r="C247" s="72" t="s">
        <v>198</v>
      </c>
      <c r="D247" s="89">
        <v>156.9</v>
      </c>
      <c r="E247" s="89">
        <v>156.9</v>
      </c>
      <c r="F247" s="89">
        <v>156.9</v>
      </c>
      <c r="G247" s="46"/>
      <c r="H247" s="46"/>
      <c r="I247" s="46"/>
      <c r="J247" s="46"/>
    </row>
    <row r="248" spans="2:10" ht="15.75" x14ac:dyDescent="0.25">
      <c r="B248" s="92"/>
      <c r="C248" s="72" t="s">
        <v>199</v>
      </c>
      <c r="D248" s="89">
        <v>200.9</v>
      </c>
      <c r="E248" s="89">
        <v>200.9</v>
      </c>
      <c r="F248" s="89">
        <v>200.9</v>
      </c>
      <c r="G248" s="46"/>
      <c r="H248" s="46"/>
      <c r="I248" s="46"/>
      <c r="J248" s="46"/>
    </row>
    <row r="249" spans="2:10" ht="15.75" x14ac:dyDescent="0.25">
      <c r="B249" s="92"/>
      <c r="C249" s="72" t="s">
        <v>200</v>
      </c>
      <c r="D249" s="89">
        <v>241.5</v>
      </c>
      <c r="E249" s="89">
        <v>241.5</v>
      </c>
      <c r="F249" s="89">
        <v>241.5</v>
      </c>
      <c r="G249" s="46"/>
      <c r="H249" s="46"/>
      <c r="I249" s="46"/>
      <c r="J249" s="46"/>
    </row>
    <row r="250" spans="2:10" ht="15.75" x14ac:dyDescent="0.25">
      <c r="B250" s="92"/>
      <c r="C250" s="72" t="s">
        <v>201</v>
      </c>
      <c r="D250" s="89">
        <v>517.29999999999995</v>
      </c>
      <c r="E250" s="89">
        <v>517.29999999999995</v>
      </c>
      <c r="F250" s="89">
        <v>517.29999999999995</v>
      </c>
      <c r="G250" s="46"/>
      <c r="H250" s="46"/>
      <c r="I250" s="46"/>
      <c r="J250" s="46"/>
    </row>
    <row r="251" spans="2:10" ht="15.75" x14ac:dyDescent="0.25">
      <c r="B251" s="92"/>
      <c r="C251" s="72" t="s">
        <v>202</v>
      </c>
      <c r="D251" s="89">
        <v>307.39999999999998</v>
      </c>
      <c r="E251" s="89">
        <v>307.39999999999998</v>
      </c>
      <c r="F251" s="89">
        <v>307.39999999999998</v>
      </c>
      <c r="G251" s="46"/>
      <c r="H251" s="46"/>
      <c r="I251" s="46"/>
      <c r="J251" s="46"/>
    </row>
    <row r="252" spans="2:10" ht="15.75" x14ac:dyDescent="0.25">
      <c r="B252" s="92"/>
      <c r="C252" s="72" t="s">
        <v>203</v>
      </c>
      <c r="D252" s="89">
        <v>76.099999999999994</v>
      </c>
      <c r="E252" s="89">
        <v>76.099999999999994</v>
      </c>
      <c r="F252" s="89">
        <v>76.099999999999994</v>
      </c>
      <c r="G252" s="46"/>
      <c r="H252" s="46"/>
      <c r="I252" s="46"/>
      <c r="J252" s="46"/>
    </row>
    <row r="253" spans="2:10" ht="15.75" x14ac:dyDescent="0.25">
      <c r="B253" s="92"/>
      <c r="C253" s="72" t="s">
        <v>204</v>
      </c>
      <c r="D253" s="89">
        <v>468.5</v>
      </c>
      <c r="E253" s="89">
        <v>468.5</v>
      </c>
      <c r="F253" s="89">
        <v>468.5</v>
      </c>
      <c r="G253" s="46"/>
      <c r="H253" s="46"/>
      <c r="I253" s="46"/>
      <c r="J253" s="46"/>
    </row>
    <row r="254" spans="2:10" ht="15.75" x14ac:dyDescent="0.25">
      <c r="B254" s="92"/>
      <c r="C254" s="72" t="s">
        <v>205</v>
      </c>
      <c r="D254" s="89">
        <v>489.5</v>
      </c>
      <c r="E254" s="89">
        <v>489.5</v>
      </c>
      <c r="F254" s="89">
        <v>489.5</v>
      </c>
      <c r="G254" s="46"/>
      <c r="H254" s="46"/>
      <c r="I254" s="46"/>
      <c r="J254" s="46"/>
    </row>
    <row r="255" spans="2:10" ht="15.75" x14ac:dyDescent="0.25">
      <c r="B255" s="92"/>
      <c r="C255" s="72" t="s">
        <v>206</v>
      </c>
      <c r="D255" s="89">
        <v>186.5</v>
      </c>
      <c r="E255" s="89">
        <v>186.5</v>
      </c>
      <c r="F255" s="89">
        <v>186.5</v>
      </c>
      <c r="G255" s="46"/>
      <c r="H255" s="46"/>
      <c r="I255" s="46"/>
      <c r="J255" s="46"/>
    </row>
    <row r="256" spans="2:10" ht="15.75" x14ac:dyDescent="0.25">
      <c r="B256" s="92"/>
      <c r="C256" s="72" t="s">
        <v>207</v>
      </c>
      <c r="D256" s="89">
        <v>294.2</v>
      </c>
      <c r="E256" s="89">
        <v>294.2</v>
      </c>
      <c r="F256" s="89">
        <v>294.2</v>
      </c>
      <c r="G256" s="46"/>
      <c r="H256" s="46"/>
      <c r="I256" s="46"/>
      <c r="J256" s="46"/>
    </row>
    <row r="257" spans="2:10" ht="15.75" x14ac:dyDescent="0.25">
      <c r="B257" s="92"/>
      <c r="C257" s="72" t="s">
        <v>208</v>
      </c>
      <c r="D257" s="89">
        <v>512</v>
      </c>
      <c r="E257" s="89">
        <v>512</v>
      </c>
      <c r="F257" s="89">
        <v>512</v>
      </c>
      <c r="G257" s="46"/>
      <c r="H257" s="46"/>
      <c r="I257" s="46"/>
      <c r="J257" s="46"/>
    </row>
    <row r="258" spans="2:10" ht="15.75" x14ac:dyDescent="0.25">
      <c r="B258" s="92"/>
      <c r="C258" s="72"/>
      <c r="D258" s="89"/>
      <c r="E258" s="90"/>
      <c r="F258" s="90"/>
      <c r="G258" s="46"/>
      <c r="H258" s="46"/>
      <c r="I258" s="46"/>
      <c r="J258" s="46"/>
    </row>
    <row r="259" spans="2:10" ht="29.25" x14ac:dyDescent="0.25">
      <c r="B259" s="96" t="s">
        <v>209</v>
      </c>
      <c r="C259" s="66" t="s">
        <v>867</v>
      </c>
      <c r="D259" s="93">
        <v>42825.2</v>
      </c>
      <c r="E259" s="93">
        <v>48933.599999999999</v>
      </c>
      <c r="F259" s="93">
        <v>59026.3</v>
      </c>
      <c r="G259" s="46"/>
      <c r="H259" s="46"/>
      <c r="I259" s="46"/>
      <c r="J259" s="46"/>
    </row>
    <row r="260" spans="2:10" ht="15.75" x14ac:dyDescent="0.25">
      <c r="B260" s="97"/>
      <c r="C260" s="67" t="s">
        <v>868</v>
      </c>
      <c r="D260" s="90">
        <v>25196.400000000001</v>
      </c>
      <c r="E260" s="90">
        <v>31304.799999999999</v>
      </c>
      <c r="F260" s="90">
        <v>41397.5</v>
      </c>
      <c r="G260" s="50"/>
      <c r="H260" s="46"/>
      <c r="I260" s="46"/>
      <c r="J260" s="46"/>
    </row>
    <row r="261" spans="2:10" ht="15.75" x14ac:dyDescent="0.25">
      <c r="B261" s="97"/>
      <c r="C261" s="67" t="s">
        <v>869</v>
      </c>
      <c r="D261" s="93">
        <v>17628.8</v>
      </c>
      <c r="E261" s="93">
        <v>17628.8</v>
      </c>
      <c r="F261" s="93">
        <v>17628.8</v>
      </c>
      <c r="G261" s="46"/>
      <c r="H261" s="46"/>
      <c r="I261" s="46"/>
      <c r="J261" s="46"/>
    </row>
    <row r="262" spans="2:10" x14ac:dyDescent="0.25">
      <c r="B262" s="98"/>
      <c r="C262" s="99" t="s">
        <v>210</v>
      </c>
      <c r="D262" s="90">
        <v>25196.400000000001</v>
      </c>
      <c r="E262" s="90">
        <v>31304.799999999999</v>
      </c>
      <c r="F262" s="90">
        <v>41397.5</v>
      </c>
      <c r="G262" s="46"/>
      <c r="H262" s="46"/>
      <c r="I262" s="46"/>
      <c r="J262" s="46"/>
    </row>
    <row r="263" spans="2:10" x14ac:dyDescent="0.25">
      <c r="B263" s="98"/>
      <c r="C263" s="99" t="s">
        <v>211</v>
      </c>
      <c r="D263" s="89">
        <v>413</v>
      </c>
      <c r="E263" s="89">
        <v>413</v>
      </c>
      <c r="F263" s="89">
        <v>413</v>
      </c>
      <c r="G263" s="46"/>
      <c r="H263" s="46"/>
      <c r="I263" s="46"/>
      <c r="J263" s="46"/>
    </row>
    <row r="264" spans="2:10" x14ac:dyDescent="0.25">
      <c r="B264" s="98"/>
      <c r="C264" s="99" t="s">
        <v>212</v>
      </c>
      <c r="D264" s="89">
        <v>990.5</v>
      </c>
      <c r="E264" s="89">
        <v>990.5</v>
      </c>
      <c r="F264" s="89">
        <v>990.5</v>
      </c>
      <c r="G264" s="46"/>
      <c r="H264" s="46"/>
      <c r="I264" s="46"/>
      <c r="J264" s="46"/>
    </row>
    <row r="265" spans="2:10" x14ac:dyDescent="0.25">
      <c r="B265" s="98"/>
      <c r="C265" s="99" t="s">
        <v>213</v>
      </c>
      <c r="D265" s="89">
        <v>538.79999999999995</v>
      </c>
      <c r="E265" s="89">
        <v>538.79999999999995</v>
      </c>
      <c r="F265" s="89">
        <v>538.79999999999995</v>
      </c>
      <c r="G265" s="46"/>
      <c r="H265" s="46"/>
      <c r="I265" s="46"/>
      <c r="J265" s="46"/>
    </row>
    <row r="266" spans="2:10" x14ac:dyDescent="0.25">
      <c r="B266" s="98"/>
      <c r="C266" s="99" t="s">
        <v>214</v>
      </c>
      <c r="D266" s="89">
        <v>419</v>
      </c>
      <c r="E266" s="89">
        <v>419</v>
      </c>
      <c r="F266" s="89">
        <v>419</v>
      </c>
      <c r="G266" s="46"/>
      <c r="H266" s="46"/>
      <c r="I266" s="46"/>
      <c r="J266" s="46"/>
    </row>
    <row r="267" spans="2:10" x14ac:dyDescent="0.25">
      <c r="B267" s="98"/>
      <c r="C267" s="99" t="s">
        <v>215</v>
      </c>
      <c r="D267" s="89">
        <v>177.7</v>
      </c>
      <c r="E267" s="89">
        <v>177.7</v>
      </c>
      <c r="F267" s="89">
        <v>177.7</v>
      </c>
      <c r="G267" s="46"/>
      <c r="H267" s="46"/>
      <c r="I267" s="46"/>
      <c r="J267" s="46"/>
    </row>
    <row r="268" spans="2:10" x14ac:dyDescent="0.25">
      <c r="B268" s="98"/>
      <c r="C268" s="99" t="s">
        <v>216</v>
      </c>
      <c r="D268" s="89">
        <v>47.4</v>
      </c>
      <c r="E268" s="89">
        <v>47.4</v>
      </c>
      <c r="F268" s="89">
        <v>47.4</v>
      </c>
      <c r="G268" s="46"/>
      <c r="H268" s="46"/>
      <c r="I268" s="46"/>
      <c r="J268" s="46"/>
    </row>
    <row r="269" spans="2:10" x14ac:dyDescent="0.25">
      <c r="B269" s="98"/>
      <c r="C269" s="99" t="s">
        <v>217</v>
      </c>
      <c r="D269" s="89">
        <v>818.8</v>
      </c>
      <c r="E269" s="89">
        <v>818.8</v>
      </c>
      <c r="F269" s="89">
        <v>818.8</v>
      </c>
      <c r="G269" s="46"/>
      <c r="H269" s="46"/>
      <c r="I269" s="46"/>
      <c r="J269" s="46"/>
    </row>
    <row r="270" spans="2:10" x14ac:dyDescent="0.25">
      <c r="B270" s="98"/>
      <c r="C270" s="99" t="s">
        <v>218</v>
      </c>
      <c r="D270" s="89">
        <v>2269.5</v>
      </c>
      <c r="E270" s="89">
        <v>2269.5</v>
      </c>
      <c r="F270" s="89">
        <v>2269.5</v>
      </c>
      <c r="G270" s="46"/>
      <c r="H270" s="46"/>
      <c r="I270" s="46"/>
      <c r="J270" s="46"/>
    </row>
    <row r="271" spans="2:10" x14ac:dyDescent="0.25">
      <c r="B271" s="98"/>
      <c r="C271" s="99" t="s">
        <v>219</v>
      </c>
      <c r="D271" s="89">
        <v>86.1</v>
      </c>
      <c r="E271" s="89">
        <v>86.1</v>
      </c>
      <c r="F271" s="89">
        <v>86.1</v>
      </c>
      <c r="G271" s="46"/>
      <c r="H271" s="46"/>
      <c r="I271" s="46"/>
      <c r="J271" s="46"/>
    </row>
    <row r="272" spans="2:10" x14ac:dyDescent="0.25">
      <c r="B272" s="98"/>
      <c r="C272" s="99" t="s">
        <v>220</v>
      </c>
      <c r="D272" s="89">
        <v>282.89999999999998</v>
      </c>
      <c r="E272" s="89">
        <v>282.89999999999998</v>
      </c>
      <c r="F272" s="89">
        <v>282.89999999999998</v>
      </c>
      <c r="G272" s="46"/>
      <c r="H272" s="46"/>
      <c r="I272" s="46"/>
      <c r="J272" s="46"/>
    </row>
    <row r="273" spans="2:10" x14ac:dyDescent="0.25">
      <c r="B273" s="98"/>
      <c r="C273" s="99" t="s">
        <v>221</v>
      </c>
      <c r="D273" s="89">
        <v>795.3</v>
      </c>
      <c r="E273" s="89">
        <v>795.3</v>
      </c>
      <c r="F273" s="89">
        <v>795.3</v>
      </c>
      <c r="G273" s="46"/>
      <c r="H273" s="46"/>
      <c r="I273" s="46"/>
      <c r="J273" s="46"/>
    </row>
    <row r="274" spans="2:10" x14ac:dyDescent="0.25">
      <c r="B274" s="98"/>
      <c r="C274" s="99" t="s">
        <v>222</v>
      </c>
      <c r="D274" s="89">
        <v>383.1</v>
      </c>
      <c r="E274" s="89">
        <v>383.1</v>
      </c>
      <c r="F274" s="89">
        <v>383.1</v>
      </c>
      <c r="G274" s="46"/>
      <c r="H274" s="46"/>
      <c r="I274" s="46"/>
      <c r="J274" s="46"/>
    </row>
    <row r="275" spans="2:10" x14ac:dyDescent="0.25">
      <c r="B275" s="98"/>
      <c r="C275" s="99" t="s">
        <v>223</v>
      </c>
      <c r="D275" s="89">
        <v>540.6</v>
      </c>
      <c r="E275" s="89">
        <v>540.6</v>
      </c>
      <c r="F275" s="89">
        <v>540.6</v>
      </c>
      <c r="G275" s="46"/>
      <c r="H275" s="46"/>
      <c r="I275" s="46"/>
      <c r="J275" s="46"/>
    </row>
    <row r="276" spans="2:10" x14ac:dyDescent="0.25">
      <c r="B276" s="98"/>
      <c r="C276" s="99" t="s">
        <v>224</v>
      </c>
      <c r="D276" s="89">
        <v>2740.6</v>
      </c>
      <c r="E276" s="89">
        <v>2740.6</v>
      </c>
      <c r="F276" s="89">
        <v>2740.6</v>
      </c>
      <c r="G276" s="46"/>
      <c r="H276" s="46"/>
      <c r="I276" s="46"/>
      <c r="J276" s="46"/>
    </row>
    <row r="277" spans="2:10" x14ac:dyDescent="0.25">
      <c r="B277" s="98"/>
      <c r="C277" s="99" t="s">
        <v>225</v>
      </c>
      <c r="D277" s="89">
        <v>1355.8</v>
      </c>
      <c r="E277" s="89">
        <v>1355.8</v>
      </c>
      <c r="F277" s="89">
        <v>1355.8</v>
      </c>
      <c r="G277" s="46"/>
      <c r="H277" s="46"/>
      <c r="I277" s="46"/>
      <c r="J277" s="46"/>
    </row>
    <row r="278" spans="2:10" x14ac:dyDescent="0.25">
      <c r="B278" s="98"/>
      <c r="C278" s="99" t="s">
        <v>226</v>
      </c>
      <c r="D278" s="89">
        <v>188.6</v>
      </c>
      <c r="E278" s="89">
        <v>188.6</v>
      </c>
      <c r="F278" s="89">
        <v>188.6</v>
      </c>
      <c r="G278" s="46"/>
      <c r="H278" s="46"/>
      <c r="I278" s="46"/>
      <c r="J278" s="46"/>
    </row>
    <row r="279" spans="2:10" x14ac:dyDescent="0.25">
      <c r="B279" s="98"/>
      <c r="C279" s="99" t="s">
        <v>227</v>
      </c>
      <c r="D279" s="89">
        <v>1094.5</v>
      </c>
      <c r="E279" s="89">
        <v>1094.5</v>
      </c>
      <c r="F279" s="89">
        <v>1094.5</v>
      </c>
      <c r="G279" s="46"/>
      <c r="H279" s="46"/>
      <c r="I279" s="46"/>
      <c r="J279" s="46"/>
    </row>
    <row r="280" spans="2:10" x14ac:dyDescent="0.25">
      <c r="B280" s="98"/>
      <c r="C280" s="99" t="s">
        <v>228</v>
      </c>
      <c r="D280" s="89">
        <v>107.2</v>
      </c>
      <c r="E280" s="89">
        <v>107.2</v>
      </c>
      <c r="F280" s="89">
        <v>107.2</v>
      </c>
      <c r="G280" s="46"/>
      <c r="H280" s="46"/>
      <c r="I280" s="46"/>
      <c r="J280" s="46"/>
    </row>
    <row r="281" spans="2:10" x14ac:dyDescent="0.25">
      <c r="B281" s="98"/>
      <c r="C281" s="99" t="s">
        <v>229</v>
      </c>
      <c r="D281" s="89">
        <v>578.4</v>
      </c>
      <c r="E281" s="89">
        <v>578.4</v>
      </c>
      <c r="F281" s="89">
        <v>578.4</v>
      </c>
      <c r="G281" s="46"/>
      <c r="H281" s="46"/>
      <c r="I281" s="46"/>
      <c r="J281" s="46"/>
    </row>
    <row r="282" spans="2:10" x14ac:dyDescent="0.25">
      <c r="B282" s="98"/>
      <c r="C282" s="99" t="s">
        <v>230</v>
      </c>
      <c r="D282" s="89">
        <v>367.1</v>
      </c>
      <c r="E282" s="89">
        <v>367.1</v>
      </c>
      <c r="F282" s="89">
        <v>367.1</v>
      </c>
      <c r="G282" s="46"/>
      <c r="H282" s="46"/>
      <c r="I282" s="46"/>
      <c r="J282" s="46"/>
    </row>
    <row r="283" spans="2:10" x14ac:dyDescent="0.25">
      <c r="B283" s="98"/>
      <c r="C283" s="99" t="s">
        <v>231</v>
      </c>
      <c r="D283" s="89">
        <v>97.2</v>
      </c>
      <c r="E283" s="89">
        <v>97.2</v>
      </c>
      <c r="F283" s="89">
        <v>97.2</v>
      </c>
      <c r="G283" s="46"/>
      <c r="H283" s="46"/>
      <c r="I283" s="46"/>
      <c r="J283" s="46"/>
    </row>
    <row r="284" spans="2:10" x14ac:dyDescent="0.25">
      <c r="B284" s="98"/>
      <c r="C284" s="99" t="s">
        <v>232</v>
      </c>
      <c r="D284" s="89">
        <v>520.70000000000005</v>
      </c>
      <c r="E284" s="89">
        <v>520.70000000000005</v>
      </c>
      <c r="F284" s="89">
        <v>520.70000000000005</v>
      </c>
      <c r="G284" s="46"/>
      <c r="H284" s="46"/>
      <c r="I284" s="46"/>
      <c r="J284" s="46"/>
    </row>
    <row r="285" spans="2:10" x14ac:dyDescent="0.25">
      <c r="B285" s="98"/>
      <c r="C285" s="99" t="s">
        <v>233</v>
      </c>
      <c r="D285" s="89">
        <v>245.9</v>
      </c>
      <c r="E285" s="89">
        <v>245.9</v>
      </c>
      <c r="F285" s="89">
        <v>245.9</v>
      </c>
      <c r="G285" s="46"/>
      <c r="H285" s="46"/>
      <c r="I285" s="46"/>
      <c r="J285" s="46"/>
    </row>
    <row r="286" spans="2:10" x14ac:dyDescent="0.25">
      <c r="B286" s="98"/>
      <c r="C286" s="99" t="s">
        <v>234</v>
      </c>
      <c r="D286" s="89">
        <v>201.1</v>
      </c>
      <c r="E286" s="89">
        <v>201.1</v>
      </c>
      <c r="F286" s="89">
        <v>201.1</v>
      </c>
      <c r="G286" s="46"/>
      <c r="H286" s="46"/>
      <c r="I286" s="46"/>
      <c r="J286" s="46"/>
    </row>
    <row r="287" spans="2:10" x14ac:dyDescent="0.25">
      <c r="B287" s="98"/>
      <c r="C287" s="99" t="s">
        <v>235</v>
      </c>
      <c r="D287" s="89">
        <v>574.4</v>
      </c>
      <c r="E287" s="89">
        <v>574.4</v>
      </c>
      <c r="F287" s="89">
        <v>574.4</v>
      </c>
      <c r="G287" s="46"/>
      <c r="H287" s="46"/>
      <c r="I287" s="46"/>
      <c r="J287" s="46"/>
    </row>
    <row r="288" spans="2:10" x14ac:dyDescent="0.25">
      <c r="B288" s="98"/>
      <c r="C288" s="99" t="s">
        <v>236</v>
      </c>
      <c r="D288" s="89">
        <v>1794.6</v>
      </c>
      <c r="E288" s="89">
        <v>1794.6</v>
      </c>
      <c r="F288" s="89">
        <v>1794.6</v>
      </c>
      <c r="G288" s="46"/>
      <c r="H288" s="46"/>
      <c r="I288" s="46"/>
      <c r="J288" s="46"/>
    </row>
    <row r="289" spans="2:10" ht="15.75" x14ac:dyDescent="0.25">
      <c r="B289" s="92"/>
      <c r="C289" s="73"/>
      <c r="D289" s="89"/>
      <c r="E289" s="90"/>
      <c r="F289" s="90"/>
      <c r="G289" s="46"/>
      <c r="H289" s="46"/>
      <c r="I289" s="46"/>
      <c r="J289" s="46"/>
    </row>
    <row r="290" spans="2:10" ht="15.75" x14ac:dyDescent="0.25">
      <c r="B290" s="91" t="s">
        <v>237</v>
      </c>
      <c r="C290" s="66" t="s">
        <v>867</v>
      </c>
      <c r="D290" s="93">
        <v>22901.5</v>
      </c>
      <c r="E290" s="93">
        <v>26877.599999999999</v>
      </c>
      <c r="F290" s="93">
        <v>33447.300000000003</v>
      </c>
      <c r="G290" s="46"/>
      <c r="H290" s="46"/>
      <c r="I290" s="46"/>
      <c r="J290" s="46"/>
    </row>
    <row r="291" spans="2:10" ht="15.75" x14ac:dyDescent="0.25">
      <c r="B291" s="91"/>
      <c r="C291" s="67" t="s">
        <v>868</v>
      </c>
      <c r="D291" s="93">
        <v>16401</v>
      </c>
      <c r="E291" s="93">
        <v>20377.099999999999</v>
      </c>
      <c r="F291" s="93">
        <v>26946.799999999999</v>
      </c>
      <c r="G291" s="46"/>
      <c r="H291" s="46"/>
      <c r="I291" s="46"/>
      <c r="J291" s="46"/>
    </row>
    <row r="292" spans="2:10" ht="15.75" x14ac:dyDescent="0.25">
      <c r="B292" s="91"/>
      <c r="C292" s="67" t="s">
        <v>869</v>
      </c>
      <c r="D292" s="93">
        <v>6500.5</v>
      </c>
      <c r="E292" s="93">
        <v>6500.5</v>
      </c>
      <c r="F292" s="93">
        <v>6500.5</v>
      </c>
      <c r="G292" s="46"/>
      <c r="H292" s="46"/>
      <c r="I292" s="46"/>
      <c r="J292" s="46"/>
    </row>
    <row r="293" spans="2:10" ht="15.75" x14ac:dyDescent="0.25">
      <c r="B293" s="92"/>
      <c r="C293" s="72" t="s">
        <v>32</v>
      </c>
      <c r="D293" s="90">
        <v>16401</v>
      </c>
      <c r="E293" s="90">
        <v>20377.099999999999</v>
      </c>
      <c r="F293" s="90">
        <v>26946.799999999999</v>
      </c>
      <c r="G293" s="46"/>
      <c r="H293" s="46"/>
      <c r="I293" s="46"/>
      <c r="J293" s="46"/>
    </row>
    <row r="294" spans="2:10" ht="15.75" x14ac:dyDescent="0.25">
      <c r="B294" s="92"/>
      <c r="C294" s="72" t="s">
        <v>238</v>
      </c>
      <c r="D294" s="89">
        <v>222.7</v>
      </c>
      <c r="E294" s="89">
        <v>222.7</v>
      </c>
      <c r="F294" s="89">
        <v>222.7</v>
      </c>
      <c r="G294" s="46"/>
      <c r="H294" s="46"/>
      <c r="I294" s="46"/>
      <c r="J294" s="46"/>
    </row>
    <row r="295" spans="2:10" ht="15.75" x14ac:dyDescent="0.25">
      <c r="B295" s="92"/>
      <c r="C295" s="72" t="s">
        <v>239</v>
      </c>
      <c r="D295" s="89">
        <v>265.2</v>
      </c>
      <c r="E295" s="89">
        <v>265.2</v>
      </c>
      <c r="F295" s="89">
        <v>265.2</v>
      </c>
      <c r="G295" s="46"/>
      <c r="H295" s="46"/>
      <c r="I295" s="46"/>
      <c r="J295" s="46"/>
    </row>
    <row r="296" spans="2:10" ht="15.75" x14ac:dyDescent="0.25">
      <c r="B296" s="92"/>
      <c r="C296" s="72" t="s">
        <v>240</v>
      </c>
      <c r="D296" s="89">
        <v>219.5</v>
      </c>
      <c r="E296" s="89">
        <v>219.5</v>
      </c>
      <c r="F296" s="89">
        <v>219.5</v>
      </c>
      <c r="G296" s="46"/>
      <c r="H296" s="46"/>
      <c r="I296" s="46"/>
      <c r="J296" s="46"/>
    </row>
    <row r="297" spans="2:10" ht="15.75" x14ac:dyDescent="0.25">
      <c r="B297" s="92"/>
      <c r="C297" s="72" t="s">
        <v>237</v>
      </c>
      <c r="D297" s="89">
        <v>1640.6</v>
      </c>
      <c r="E297" s="89">
        <v>1640.6</v>
      </c>
      <c r="F297" s="89">
        <v>1640.6</v>
      </c>
      <c r="G297" s="46"/>
      <c r="H297" s="46"/>
      <c r="I297" s="46"/>
      <c r="J297" s="46"/>
    </row>
    <row r="298" spans="2:10" ht="15.75" x14ac:dyDescent="0.25">
      <c r="B298" s="92"/>
      <c r="C298" s="72" t="s">
        <v>241</v>
      </c>
      <c r="D298" s="89">
        <v>194.8</v>
      </c>
      <c r="E298" s="89">
        <v>194.8</v>
      </c>
      <c r="F298" s="89">
        <v>194.8</v>
      </c>
      <c r="G298" s="46"/>
      <c r="H298" s="46"/>
      <c r="I298" s="46"/>
      <c r="J298" s="46"/>
    </row>
    <row r="299" spans="2:10" ht="15.75" x14ac:dyDescent="0.25">
      <c r="B299" s="92"/>
      <c r="C299" s="72" t="s">
        <v>242</v>
      </c>
      <c r="D299" s="89">
        <v>78.400000000000006</v>
      </c>
      <c r="E299" s="89">
        <v>78.400000000000006</v>
      </c>
      <c r="F299" s="89">
        <v>78.400000000000006</v>
      </c>
      <c r="G299" s="46"/>
      <c r="H299" s="46"/>
      <c r="I299" s="46"/>
      <c r="J299" s="46"/>
    </row>
    <row r="300" spans="2:10" ht="15.75" x14ac:dyDescent="0.25">
      <c r="B300" s="92"/>
      <c r="C300" s="72" t="s">
        <v>243</v>
      </c>
      <c r="D300" s="89">
        <v>189.9</v>
      </c>
      <c r="E300" s="89">
        <v>189.9</v>
      </c>
      <c r="F300" s="89">
        <v>189.9</v>
      </c>
      <c r="G300" s="46"/>
      <c r="H300" s="46"/>
      <c r="I300" s="46"/>
      <c r="J300" s="46"/>
    </row>
    <row r="301" spans="2:10" ht="15.75" x14ac:dyDescent="0.25">
      <c r="B301" s="92"/>
      <c r="C301" s="72" t="s">
        <v>244</v>
      </c>
      <c r="D301" s="89">
        <v>268.2</v>
      </c>
      <c r="E301" s="89">
        <v>268.2</v>
      </c>
      <c r="F301" s="89">
        <v>268.2</v>
      </c>
      <c r="G301" s="46"/>
      <c r="H301" s="46"/>
      <c r="I301" s="46"/>
      <c r="J301" s="46"/>
    </row>
    <row r="302" spans="2:10" ht="15.75" x14ac:dyDescent="0.25">
      <c r="B302" s="92"/>
      <c r="C302" s="72" t="s">
        <v>245</v>
      </c>
      <c r="D302" s="89">
        <v>600.1</v>
      </c>
      <c r="E302" s="89">
        <v>600.1</v>
      </c>
      <c r="F302" s="89">
        <v>600.1</v>
      </c>
      <c r="G302" s="46"/>
      <c r="H302" s="46"/>
      <c r="I302" s="46"/>
      <c r="J302" s="46"/>
    </row>
    <row r="303" spans="2:10" ht="15.75" x14ac:dyDescent="0.25">
      <c r="B303" s="92"/>
      <c r="C303" s="72" t="s">
        <v>246</v>
      </c>
      <c r="D303" s="89">
        <v>249.2</v>
      </c>
      <c r="E303" s="89">
        <v>249.2</v>
      </c>
      <c r="F303" s="89">
        <v>249.2</v>
      </c>
      <c r="G303" s="46"/>
      <c r="H303" s="46"/>
      <c r="I303" s="46"/>
      <c r="J303" s="46"/>
    </row>
    <row r="304" spans="2:10" ht="15.75" x14ac:dyDescent="0.25">
      <c r="B304" s="92"/>
      <c r="C304" s="72" t="s">
        <v>247</v>
      </c>
      <c r="D304" s="89">
        <v>185.8</v>
      </c>
      <c r="E304" s="89">
        <v>185.8</v>
      </c>
      <c r="F304" s="89">
        <v>185.8</v>
      </c>
      <c r="G304" s="46"/>
      <c r="H304" s="46"/>
      <c r="I304" s="46"/>
      <c r="J304" s="46"/>
    </row>
    <row r="305" spans="2:10" ht="15.75" x14ac:dyDescent="0.25">
      <c r="B305" s="92"/>
      <c r="C305" s="72" t="s">
        <v>248</v>
      </c>
      <c r="D305" s="89">
        <v>91.1</v>
      </c>
      <c r="E305" s="89">
        <v>91.1</v>
      </c>
      <c r="F305" s="89">
        <v>91.1</v>
      </c>
      <c r="G305" s="46"/>
      <c r="H305" s="46"/>
      <c r="I305" s="46"/>
      <c r="J305" s="46"/>
    </row>
    <row r="306" spans="2:10" ht="15.75" x14ac:dyDescent="0.25">
      <c r="B306" s="92"/>
      <c r="C306" s="72" t="s">
        <v>249</v>
      </c>
      <c r="D306" s="89">
        <v>212.5</v>
      </c>
      <c r="E306" s="89">
        <v>212.5</v>
      </c>
      <c r="F306" s="89">
        <v>212.5</v>
      </c>
      <c r="G306" s="46"/>
      <c r="H306" s="46"/>
      <c r="I306" s="46"/>
      <c r="J306" s="46"/>
    </row>
    <row r="307" spans="2:10" ht="15.75" x14ac:dyDescent="0.25">
      <c r="B307" s="92"/>
      <c r="C307" s="72" t="s">
        <v>250</v>
      </c>
      <c r="D307" s="89">
        <v>219.7</v>
      </c>
      <c r="E307" s="89">
        <v>219.7</v>
      </c>
      <c r="F307" s="89">
        <v>219.7</v>
      </c>
      <c r="G307" s="46"/>
      <c r="H307" s="46"/>
      <c r="I307" s="46"/>
      <c r="J307" s="46"/>
    </row>
    <row r="308" spans="2:10" ht="15.75" x14ac:dyDescent="0.25">
      <c r="B308" s="92"/>
      <c r="C308" s="72" t="s">
        <v>251</v>
      </c>
      <c r="D308" s="89">
        <v>378</v>
      </c>
      <c r="E308" s="89">
        <v>378</v>
      </c>
      <c r="F308" s="89">
        <v>378</v>
      </c>
      <c r="G308" s="46"/>
      <c r="H308" s="46"/>
      <c r="I308" s="46"/>
      <c r="J308" s="46"/>
    </row>
    <row r="309" spans="2:10" ht="15.75" x14ac:dyDescent="0.25">
      <c r="B309" s="92"/>
      <c r="C309" s="72" t="s">
        <v>252</v>
      </c>
      <c r="D309" s="89">
        <v>176.7</v>
      </c>
      <c r="E309" s="89">
        <v>176.7</v>
      </c>
      <c r="F309" s="89">
        <v>176.7</v>
      </c>
      <c r="G309" s="46"/>
      <c r="H309" s="46"/>
      <c r="I309" s="46"/>
      <c r="J309" s="46"/>
    </row>
    <row r="310" spans="2:10" ht="15.75" x14ac:dyDescent="0.25">
      <c r="B310" s="92"/>
      <c r="C310" s="72" t="s">
        <v>253</v>
      </c>
      <c r="D310" s="89">
        <v>273.2</v>
      </c>
      <c r="E310" s="89">
        <v>273.2</v>
      </c>
      <c r="F310" s="89">
        <v>273.2</v>
      </c>
      <c r="G310" s="46"/>
      <c r="H310" s="46"/>
      <c r="I310" s="46"/>
      <c r="J310" s="46"/>
    </row>
    <row r="311" spans="2:10" ht="15.75" x14ac:dyDescent="0.25">
      <c r="B311" s="92"/>
      <c r="C311" s="72" t="s">
        <v>254</v>
      </c>
      <c r="D311" s="89">
        <v>231.8</v>
      </c>
      <c r="E311" s="89">
        <v>231.8</v>
      </c>
      <c r="F311" s="89">
        <v>231.8</v>
      </c>
      <c r="G311" s="46"/>
      <c r="H311" s="46"/>
      <c r="I311" s="46"/>
      <c r="J311" s="46"/>
    </row>
    <row r="312" spans="2:10" ht="15.75" x14ac:dyDescent="0.25">
      <c r="B312" s="92"/>
      <c r="C312" s="72" t="s">
        <v>255</v>
      </c>
      <c r="D312" s="89">
        <v>416.3</v>
      </c>
      <c r="E312" s="89">
        <v>416.3</v>
      </c>
      <c r="F312" s="89">
        <v>416.3</v>
      </c>
      <c r="G312" s="46"/>
      <c r="H312" s="46"/>
      <c r="I312" s="46"/>
      <c r="J312" s="46"/>
    </row>
    <row r="313" spans="2:10" ht="15.75" x14ac:dyDescent="0.25">
      <c r="B313" s="92"/>
      <c r="C313" s="72" t="s">
        <v>256</v>
      </c>
      <c r="D313" s="89">
        <v>93.5</v>
      </c>
      <c r="E313" s="89">
        <v>93.5</v>
      </c>
      <c r="F313" s="89">
        <v>93.5</v>
      </c>
      <c r="G313" s="46"/>
      <c r="H313" s="46"/>
      <c r="I313" s="46"/>
      <c r="J313" s="46"/>
    </row>
    <row r="314" spans="2:10" ht="15.75" x14ac:dyDescent="0.25">
      <c r="B314" s="92"/>
      <c r="C314" s="72" t="s">
        <v>257</v>
      </c>
      <c r="D314" s="89">
        <v>86.6</v>
      </c>
      <c r="E314" s="89">
        <v>86.6</v>
      </c>
      <c r="F314" s="89">
        <v>86.6</v>
      </c>
      <c r="G314" s="46"/>
      <c r="H314" s="46"/>
      <c r="I314" s="46"/>
      <c r="J314" s="46"/>
    </row>
    <row r="315" spans="2:10" ht="15.75" x14ac:dyDescent="0.25">
      <c r="B315" s="92"/>
      <c r="C315" s="72" t="s">
        <v>258</v>
      </c>
      <c r="D315" s="89">
        <v>123.2</v>
      </c>
      <c r="E315" s="89">
        <v>123.2</v>
      </c>
      <c r="F315" s="89">
        <v>123.2</v>
      </c>
      <c r="G315" s="46"/>
      <c r="H315" s="46"/>
      <c r="I315" s="46"/>
      <c r="J315" s="46"/>
    </row>
    <row r="316" spans="2:10" ht="15.75" x14ac:dyDescent="0.25">
      <c r="B316" s="92"/>
      <c r="C316" s="72" t="s">
        <v>259</v>
      </c>
      <c r="D316" s="89">
        <v>83.5</v>
      </c>
      <c r="E316" s="89">
        <v>83.5</v>
      </c>
      <c r="F316" s="89">
        <v>83.5</v>
      </c>
      <c r="G316" s="46"/>
      <c r="H316" s="46"/>
      <c r="I316" s="46"/>
      <c r="J316" s="46"/>
    </row>
    <row r="317" spans="2:10" ht="15.75" x14ac:dyDescent="0.25">
      <c r="B317" s="92"/>
      <c r="C317" s="73"/>
      <c r="D317" s="89"/>
      <c r="E317" s="90"/>
      <c r="F317" s="90"/>
      <c r="G317" s="46"/>
      <c r="H317" s="46"/>
      <c r="I317" s="46"/>
      <c r="J317" s="46"/>
    </row>
    <row r="318" spans="2:10" ht="15.75" x14ac:dyDescent="0.25">
      <c r="B318" s="91" t="s">
        <v>260</v>
      </c>
      <c r="C318" s="66" t="s">
        <v>867</v>
      </c>
      <c r="D318" s="93">
        <v>18268.299999999996</v>
      </c>
      <c r="E318" s="93">
        <v>20612</v>
      </c>
      <c r="F318" s="93">
        <v>24484.6</v>
      </c>
      <c r="G318" s="46"/>
      <c r="H318" s="46"/>
      <c r="I318" s="46"/>
      <c r="J318" s="46"/>
    </row>
    <row r="319" spans="2:10" ht="15.75" x14ac:dyDescent="0.25">
      <c r="B319" s="91"/>
      <c r="C319" s="67" t="s">
        <v>868</v>
      </c>
      <c r="D319" s="93">
        <v>9667.9</v>
      </c>
      <c r="E319" s="93">
        <v>12011.6</v>
      </c>
      <c r="F319" s="93">
        <v>15884.2</v>
      </c>
      <c r="G319" s="46"/>
      <c r="H319" s="46"/>
      <c r="I319" s="46"/>
      <c r="J319" s="46"/>
    </row>
    <row r="320" spans="2:10" ht="15.75" x14ac:dyDescent="0.25">
      <c r="B320" s="91"/>
      <c r="C320" s="67" t="s">
        <v>869</v>
      </c>
      <c r="D320" s="93">
        <v>8600.3999999999978</v>
      </c>
      <c r="E320" s="93">
        <v>8600.3999999999978</v>
      </c>
      <c r="F320" s="93">
        <v>8600.3999999999978</v>
      </c>
      <c r="G320" s="46"/>
      <c r="H320" s="46"/>
      <c r="I320" s="46"/>
      <c r="J320" s="46"/>
    </row>
    <row r="321" spans="2:10" ht="15.75" x14ac:dyDescent="0.25">
      <c r="B321" s="92"/>
      <c r="C321" s="72" t="s">
        <v>32</v>
      </c>
      <c r="D321" s="90">
        <v>9667.9</v>
      </c>
      <c r="E321" s="90">
        <v>12011.6</v>
      </c>
      <c r="F321" s="90">
        <v>15884.2</v>
      </c>
      <c r="G321" s="46"/>
      <c r="H321" s="46"/>
      <c r="I321" s="46"/>
      <c r="J321" s="46"/>
    </row>
    <row r="322" spans="2:10" ht="15.75" x14ac:dyDescent="0.25">
      <c r="B322" s="92"/>
      <c r="C322" s="72" t="s">
        <v>261</v>
      </c>
      <c r="D322" s="89">
        <v>415.4</v>
      </c>
      <c r="E322" s="89">
        <v>415.4</v>
      </c>
      <c r="F322" s="89">
        <v>415.4</v>
      </c>
      <c r="G322" s="46"/>
      <c r="H322" s="46"/>
      <c r="I322" s="46"/>
      <c r="J322" s="46"/>
    </row>
    <row r="323" spans="2:10" ht="15.75" x14ac:dyDescent="0.25">
      <c r="B323" s="92"/>
      <c r="C323" s="72" t="s">
        <v>262</v>
      </c>
      <c r="D323" s="89">
        <v>206.5</v>
      </c>
      <c r="E323" s="89">
        <v>206.5</v>
      </c>
      <c r="F323" s="89">
        <v>206.5</v>
      </c>
      <c r="G323" s="46"/>
      <c r="H323" s="46"/>
      <c r="I323" s="46"/>
      <c r="J323" s="46"/>
    </row>
    <row r="324" spans="2:10" ht="15.75" x14ac:dyDescent="0.25">
      <c r="B324" s="92"/>
      <c r="C324" s="72" t="s">
        <v>263</v>
      </c>
      <c r="D324" s="89">
        <v>402.5</v>
      </c>
      <c r="E324" s="89">
        <v>402.5</v>
      </c>
      <c r="F324" s="89">
        <v>402.5</v>
      </c>
      <c r="G324" s="46"/>
      <c r="H324" s="46"/>
      <c r="I324" s="46"/>
      <c r="J324" s="46"/>
    </row>
    <row r="325" spans="2:10" ht="15.75" x14ac:dyDescent="0.25">
      <c r="B325" s="92"/>
      <c r="C325" s="72" t="s">
        <v>264</v>
      </c>
      <c r="D325" s="89">
        <v>319</v>
      </c>
      <c r="E325" s="89">
        <v>319</v>
      </c>
      <c r="F325" s="89">
        <v>319</v>
      </c>
      <c r="G325" s="46"/>
      <c r="H325" s="46"/>
      <c r="I325" s="46"/>
      <c r="J325" s="46"/>
    </row>
    <row r="326" spans="2:10" ht="15.75" x14ac:dyDescent="0.25">
      <c r="B326" s="92"/>
      <c r="C326" s="72" t="s">
        <v>265</v>
      </c>
      <c r="D326" s="89">
        <v>294.7</v>
      </c>
      <c r="E326" s="89">
        <v>294.7</v>
      </c>
      <c r="F326" s="89">
        <v>294.7</v>
      </c>
      <c r="G326" s="46"/>
      <c r="H326" s="46"/>
      <c r="I326" s="46"/>
      <c r="J326" s="46"/>
    </row>
    <row r="327" spans="2:10" ht="15.75" x14ac:dyDescent="0.25">
      <c r="B327" s="92"/>
      <c r="C327" s="72" t="s">
        <v>266</v>
      </c>
      <c r="D327" s="89">
        <v>176.6</v>
      </c>
      <c r="E327" s="89">
        <v>176.6</v>
      </c>
      <c r="F327" s="89">
        <v>176.6</v>
      </c>
      <c r="G327" s="46"/>
      <c r="H327" s="46"/>
      <c r="I327" s="46"/>
      <c r="J327" s="46"/>
    </row>
    <row r="328" spans="2:10" ht="15.75" x14ac:dyDescent="0.25">
      <c r="B328" s="92"/>
      <c r="C328" s="72" t="s">
        <v>260</v>
      </c>
      <c r="D328" s="89">
        <v>968</v>
      </c>
      <c r="E328" s="89">
        <v>968</v>
      </c>
      <c r="F328" s="89">
        <v>968</v>
      </c>
      <c r="G328" s="46"/>
      <c r="H328" s="46"/>
      <c r="I328" s="46"/>
      <c r="J328" s="46"/>
    </row>
    <row r="329" spans="2:10" ht="15.75" x14ac:dyDescent="0.25">
      <c r="B329" s="92"/>
      <c r="C329" s="72" t="s">
        <v>267</v>
      </c>
      <c r="D329" s="89">
        <v>304.60000000000002</v>
      </c>
      <c r="E329" s="89">
        <v>304.60000000000002</v>
      </c>
      <c r="F329" s="89">
        <v>304.60000000000002</v>
      </c>
      <c r="G329" s="46"/>
      <c r="H329" s="46"/>
      <c r="I329" s="46"/>
      <c r="J329" s="46"/>
    </row>
    <row r="330" spans="2:10" ht="15.75" x14ac:dyDescent="0.25">
      <c r="B330" s="92"/>
      <c r="C330" s="72" t="s">
        <v>268</v>
      </c>
      <c r="D330" s="89">
        <v>136.6</v>
      </c>
      <c r="E330" s="89">
        <v>136.6</v>
      </c>
      <c r="F330" s="89">
        <v>136.6</v>
      </c>
      <c r="G330" s="46"/>
      <c r="H330" s="46"/>
      <c r="I330" s="46"/>
      <c r="J330" s="46"/>
    </row>
    <row r="331" spans="2:10" ht="15.75" x14ac:dyDescent="0.25">
      <c r="B331" s="92"/>
      <c r="C331" s="72" t="s">
        <v>269</v>
      </c>
      <c r="D331" s="89">
        <v>380.6</v>
      </c>
      <c r="E331" s="89">
        <v>380.6</v>
      </c>
      <c r="F331" s="89">
        <v>380.6</v>
      </c>
      <c r="G331" s="46"/>
      <c r="H331" s="46"/>
      <c r="I331" s="46"/>
      <c r="J331" s="46"/>
    </row>
    <row r="332" spans="2:10" ht="15.75" x14ac:dyDescent="0.25">
      <c r="B332" s="92"/>
      <c r="C332" s="72" t="s">
        <v>270</v>
      </c>
      <c r="D332" s="89">
        <v>703.3</v>
      </c>
      <c r="E332" s="89">
        <v>703.3</v>
      </c>
      <c r="F332" s="89">
        <v>703.3</v>
      </c>
      <c r="G332" s="46"/>
      <c r="H332" s="46"/>
      <c r="I332" s="46"/>
      <c r="J332" s="46"/>
    </row>
    <row r="333" spans="2:10" ht="15.75" x14ac:dyDescent="0.25">
      <c r="B333" s="92"/>
      <c r="C333" s="72" t="s">
        <v>271</v>
      </c>
      <c r="D333" s="89">
        <v>471.8</v>
      </c>
      <c r="E333" s="89">
        <v>471.8</v>
      </c>
      <c r="F333" s="89">
        <v>471.8</v>
      </c>
      <c r="G333" s="46"/>
      <c r="H333" s="46"/>
      <c r="I333" s="46"/>
      <c r="J333" s="46"/>
    </row>
    <row r="334" spans="2:10" ht="15.75" x14ac:dyDescent="0.25">
      <c r="B334" s="92"/>
      <c r="C334" s="72" t="s">
        <v>272</v>
      </c>
      <c r="D334" s="89">
        <v>295.10000000000002</v>
      </c>
      <c r="E334" s="89">
        <v>295.10000000000002</v>
      </c>
      <c r="F334" s="89">
        <v>295.10000000000002</v>
      </c>
      <c r="G334" s="46"/>
      <c r="H334" s="46"/>
      <c r="I334" s="46"/>
      <c r="J334" s="46"/>
    </row>
    <row r="335" spans="2:10" ht="15.75" x14ac:dyDescent="0.25">
      <c r="B335" s="92"/>
      <c r="C335" s="72" t="s">
        <v>273</v>
      </c>
      <c r="D335" s="89">
        <v>178.3</v>
      </c>
      <c r="E335" s="89">
        <v>178.3</v>
      </c>
      <c r="F335" s="89">
        <v>178.3</v>
      </c>
      <c r="G335" s="46"/>
      <c r="H335" s="46"/>
      <c r="I335" s="46"/>
      <c r="J335" s="46"/>
    </row>
    <row r="336" spans="2:10" ht="15.75" x14ac:dyDescent="0.25">
      <c r="B336" s="92"/>
      <c r="C336" s="72" t="s">
        <v>274</v>
      </c>
      <c r="D336" s="89">
        <v>332.4</v>
      </c>
      <c r="E336" s="89">
        <v>332.4</v>
      </c>
      <c r="F336" s="89">
        <v>332.4</v>
      </c>
      <c r="G336" s="46"/>
      <c r="H336" s="46"/>
      <c r="I336" s="46"/>
      <c r="J336" s="46"/>
    </row>
    <row r="337" spans="2:10" ht="15.75" x14ac:dyDescent="0.25">
      <c r="B337" s="92"/>
      <c r="C337" s="72" t="s">
        <v>275</v>
      </c>
      <c r="D337" s="89">
        <v>177.2</v>
      </c>
      <c r="E337" s="89">
        <v>177.2</v>
      </c>
      <c r="F337" s="89">
        <v>177.2</v>
      </c>
      <c r="G337" s="46"/>
      <c r="H337" s="46"/>
      <c r="I337" s="46"/>
      <c r="J337" s="46"/>
    </row>
    <row r="338" spans="2:10" ht="15.75" x14ac:dyDescent="0.25">
      <c r="B338" s="92"/>
      <c r="C338" s="72" t="s">
        <v>276</v>
      </c>
      <c r="D338" s="89">
        <v>489.9</v>
      </c>
      <c r="E338" s="89">
        <v>489.9</v>
      </c>
      <c r="F338" s="89">
        <v>489.9</v>
      </c>
      <c r="G338" s="46"/>
      <c r="H338" s="46"/>
      <c r="I338" s="46"/>
      <c r="J338" s="46"/>
    </row>
    <row r="339" spans="2:10" ht="15.75" x14ac:dyDescent="0.25">
      <c r="B339" s="92"/>
      <c r="C339" s="72" t="s">
        <v>277</v>
      </c>
      <c r="D339" s="89">
        <v>632.5</v>
      </c>
      <c r="E339" s="89">
        <v>632.5</v>
      </c>
      <c r="F339" s="89">
        <v>632.5</v>
      </c>
      <c r="G339" s="46"/>
      <c r="H339" s="46"/>
      <c r="I339" s="46"/>
      <c r="J339" s="46"/>
    </row>
    <row r="340" spans="2:10" ht="15.75" x14ac:dyDescent="0.25">
      <c r="B340" s="92"/>
      <c r="C340" s="72" t="s">
        <v>278</v>
      </c>
      <c r="D340" s="89">
        <v>262.89999999999998</v>
      </c>
      <c r="E340" s="89">
        <v>262.89999999999998</v>
      </c>
      <c r="F340" s="89">
        <v>262.89999999999998</v>
      </c>
      <c r="G340" s="46"/>
      <c r="H340" s="46"/>
      <c r="I340" s="46"/>
      <c r="J340" s="46"/>
    </row>
    <row r="341" spans="2:10" ht="15.75" x14ac:dyDescent="0.25">
      <c r="B341" s="92"/>
      <c r="C341" s="72" t="s">
        <v>279</v>
      </c>
      <c r="D341" s="89">
        <v>259.7</v>
      </c>
      <c r="E341" s="89">
        <v>259.7</v>
      </c>
      <c r="F341" s="89">
        <v>259.7</v>
      </c>
      <c r="G341" s="46"/>
      <c r="H341" s="46"/>
      <c r="I341" s="46"/>
      <c r="J341" s="46"/>
    </row>
    <row r="342" spans="2:10" ht="15.75" x14ac:dyDescent="0.25">
      <c r="B342" s="92"/>
      <c r="C342" s="72" t="s">
        <v>280</v>
      </c>
      <c r="D342" s="89">
        <v>295.5</v>
      </c>
      <c r="E342" s="89">
        <v>295.5</v>
      </c>
      <c r="F342" s="89">
        <v>295.5</v>
      </c>
      <c r="G342" s="46"/>
      <c r="H342" s="46"/>
      <c r="I342" s="46"/>
      <c r="J342" s="46"/>
    </row>
    <row r="343" spans="2:10" ht="15.75" x14ac:dyDescent="0.25">
      <c r="B343" s="92"/>
      <c r="C343" s="72" t="s">
        <v>281</v>
      </c>
      <c r="D343" s="89">
        <v>194.8</v>
      </c>
      <c r="E343" s="89">
        <v>194.8</v>
      </c>
      <c r="F343" s="89">
        <v>194.8</v>
      </c>
      <c r="G343" s="46"/>
      <c r="H343" s="46"/>
      <c r="I343" s="46"/>
      <c r="J343" s="46"/>
    </row>
    <row r="344" spans="2:10" ht="15.75" x14ac:dyDescent="0.25">
      <c r="B344" s="92"/>
      <c r="C344" s="72" t="s">
        <v>282</v>
      </c>
      <c r="D344" s="89">
        <v>137.9</v>
      </c>
      <c r="E344" s="89">
        <v>137.9</v>
      </c>
      <c r="F344" s="89">
        <v>137.9</v>
      </c>
      <c r="G344" s="46"/>
      <c r="H344" s="46"/>
      <c r="I344" s="46"/>
      <c r="J344" s="46"/>
    </row>
    <row r="345" spans="2:10" ht="15.75" x14ac:dyDescent="0.25">
      <c r="B345" s="92"/>
      <c r="C345" s="72" t="s">
        <v>283</v>
      </c>
      <c r="D345" s="89">
        <v>347.2</v>
      </c>
      <c r="E345" s="89">
        <v>347.2</v>
      </c>
      <c r="F345" s="89">
        <v>347.2</v>
      </c>
      <c r="G345" s="46"/>
      <c r="H345" s="46"/>
      <c r="I345" s="46"/>
      <c r="J345" s="46"/>
    </row>
    <row r="346" spans="2:10" ht="15.75" x14ac:dyDescent="0.25">
      <c r="B346" s="92"/>
      <c r="C346" s="72" t="s">
        <v>284</v>
      </c>
      <c r="D346" s="89">
        <v>217.4</v>
      </c>
      <c r="E346" s="89">
        <v>217.4</v>
      </c>
      <c r="F346" s="89">
        <v>217.4</v>
      </c>
      <c r="G346" s="46"/>
      <c r="H346" s="46"/>
      <c r="I346" s="46"/>
      <c r="J346" s="46"/>
    </row>
    <row r="347" spans="2:10" ht="15.75" x14ac:dyDescent="0.25">
      <c r="B347" s="92"/>
      <c r="C347" s="73"/>
      <c r="D347" s="89"/>
      <c r="E347" s="90"/>
      <c r="F347" s="90"/>
      <c r="G347" s="46"/>
      <c r="H347" s="46"/>
      <c r="I347" s="46"/>
      <c r="J347" s="46"/>
    </row>
    <row r="348" spans="2:10" ht="15.75" x14ac:dyDescent="0.25">
      <c r="B348" s="91" t="s">
        <v>285</v>
      </c>
      <c r="C348" s="66" t="s">
        <v>867</v>
      </c>
      <c r="D348" s="93">
        <v>14798.9</v>
      </c>
      <c r="E348" s="93">
        <v>17227.599999999999</v>
      </c>
      <c r="F348" s="93">
        <v>21240.399999999998</v>
      </c>
      <c r="G348" s="46"/>
      <c r="H348" s="46"/>
      <c r="I348" s="46"/>
      <c r="J348" s="46"/>
    </row>
    <row r="349" spans="2:10" ht="15.75" x14ac:dyDescent="0.25">
      <c r="B349" s="91"/>
      <c r="C349" s="67" t="s">
        <v>868</v>
      </c>
      <c r="D349" s="93">
        <v>10018.1</v>
      </c>
      <c r="E349" s="93">
        <v>12446.8</v>
      </c>
      <c r="F349" s="93">
        <v>16459.599999999999</v>
      </c>
      <c r="G349" s="46"/>
      <c r="H349" s="46"/>
      <c r="I349" s="46"/>
      <c r="J349" s="46"/>
    </row>
    <row r="350" spans="2:10" ht="15.75" x14ac:dyDescent="0.25">
      <c r="B350" s="91"/>
      <c r="C350" s="67" t="s">
        <v>869</v>
      </c>
      <c r="D350" s="93">
        <v>4780.7999999999993</v>
      </c>
      <c r="E350" s="93">
        <v>4780.7999999999993</v>
      </c>
      <c r="F350" s="93">
        <v>4780.7999999999993</v>
      </c>
      <c r="G350" s="46"/>
      <c r="H350" s="46"/>
      <c r="I350" s="46"/>
      <c r="J350" s="46"/>
    </row>
    <row r="351" spans="2:10" ht="15.75" x14ac:dyDescent="0.25">
      <c r="B351" s="92"/>
      <c r="C351" s="72" t="s">
        <v>32</v>
      </c>
      <c r="D351" s="90">
        <v>10018.1</v>
      </c>
      <c r="E351" s="90">
        <v>12446.8</v>
      </c>
      <c r="F351" s="90">
        <v>16459.599999999999</v>
      </c>
      <c r="G351" s="46"/>
      <c r="H351" s="46"/>
      <c r="I351" s="46"/>
      <c r="J351" s="46"/>
    </row>
    <row r="352" spans="2:10" ht="15.75" x14ac:dyDescent="0.25">
      <c r="B352" s="92"/>
      <c r="C352" s="72" t="s">
        <v>286</v>
      </c>
      <c r="D352" s="89">
        <v>158.69999999999999</v>
      </c>
      <c r="E352" s="89">
        <v>158.69999999999999</v>
      </c>
      <c r="F352" s="89">
        <v>158.69999999999999</v>
      </c>
      <c r="G352" s="46"/>
      <c r="H352" s="46"/>
      <c r="I352" s="46"/>
      <c r="J352" s="46"/>
    </row>
    <row r="353" spans="2:10" ht="15.75" x14ac:dyDescent="0.25">
      <c r="B353" s="92"/>
      <c r="C353" s="72" t="s">
        <v>287</v>
      </c>
      <c r="D353" s="89">
        <v>365.4</v>
      </c>
      <c r="E353" s="89">
        <v>365.4</v>
      </c>
      <c r="F353" s="89">
        <v>365.4</v>
      </c>
      <c r="G353" s="46"/>
      <c r="H353" s="46"/>
      <c r="I353" s="46"/>
      <c r="J353" s="46"/>
    </row>
    <row r="354" spans="2:10" ht="15.75" x14ac:dyDescent="0.25">
      <c r="B354" s="92"/>
      <c r="C354" s="72" t="s">
        <v>65</v>
      </c>
      <c r="D354" s="89">
        <v>83.9</v>
      </c>
      <c r="E354" s="89">
        <v>83.9</v>
      </c>
      <c r="F354" s="89">
        <v>83.9</v>
      </c>
      <c r="G354" s="46"/>
      <c r="H354" s="46"/>
      <c r="I354" s="46"/>
      <c r="J354" s="46"/>
    </row>
    <row r="355" spans="2:10" ht="15.75" x14ac:dyDescent="0.25">
      <c r="B355" s="92"/>
      <c r="C355" s="72" t="s">
        <v>288</v>
      </c>
      <c r="D355" s="89">
        <v>198</v>
      </c>
      <c r="E355" s="89">
        <v>198</v>
      </c>
      <c r="F355" s="89">
        <v>198</v>
      </c>
      <c r="G355" s="46"/>
      <c r="H355" s="46"/>
      <c r="I355" s="46"/>
      <c r="J355" s="46"/>
    </row>
    <row r="356" spans="2:10" ht="15.75" x14ac:dyDescent="0.25">
      <c r="B356" s="92"/>
      <c r="C356" s="72" t="s">
        <v>289</v>
      </c>
      <c r="D356" s="89">
        <v>121.3</v>
      </c>
      <c r="E356" s="89">
        <v>121.3</v>
      </c>
      <c r="F356" s="89">
        <v>121.3</v>
      </c>
      <c r="G356" s="46"/>
      <c r="H356" s="46"/>
      <c r="I356" s="46"/>
      <c r="J356" s="46"/>
    </row>
    <row r="357" spans="2:10" ht="15.75" x14ac:dyDescent="0.25">
      <c r="B357" s="92"/>
      <c r="C357" s="72" t="s">
        <v>290</v>
      </c>
      <c r="D357" s="89">
        <v>161.30000000000001</v>
      </c>
      <c r="E357" s="89">
        <v>161.30000000000001</v>
      </c>
      <c r="F357" s="89">
        <v>161.30000000000001</v>
      </c>
      <c r="G357" s="46"/>
      <c r="H357" s="46"/>
      <c r="I357" s="46"/>
      <c r="J357" s="46"/>
    </row>
    <row r="358" spans="2:10" ht="15.75" x14ac:dyDescent="0.25">
      <c r="B358" s="92"/>
      <c r="C358" s="72" t="s">
        <v>291</v>
      </c>
      <c r="D358" s="89">
        <v>127.9</v>
      </c>
      <c r="E358" s="89">
        <v>127.9</v>
      </c>
      <c r="F358" s="89">
        <v>127.9</v>
      </c>
      <c r="G358" s="46"/>
      <c r="H358" s="46"/>
      <c r="I358" s="46"/>
      <c r="J358" s="46"/>
    </row>
    <row r="359" spans="2:10" ht="15.75" x14ac:dyDescent="0.25">
      <c r="B359" s="92"/>
      <c r="C359" s="72" t="s">
        <v>285</v>
      </c>
      <c r="D359" s="89">
        <v>180.8</v>
      </c>
      <c r="E359" s="89">
        <v>180.8</v>
      </c>
      <c r="F359" s="89">
        <v>180.8</v>
      </c>
      <c r="G359" s="46"/>
      <c r="H359" s="46"/>
      <c r="I359" s="46"/>
      <c r="J359" s="46"/>
    </row>
    <row r="360" spans="2:10" ht="15.75" x14ac:dyDescent="0.25">
      <c r="B360" s="92"/>
      <c r="C360" s="72" t="s">
        <v>292</v>
      </c>
      <c r="D360" s="89">
        <v>61.8</v>
      </c>
      <c r="E360" s="89">
        <v>61.8</v>
      </c>
      <c r="F360" s="89">
        <v>61.8</v>
      </c>
      <c r="G360" s="46"/>
      <c r="H360" s="46"/>
      <c r="I360" s="46"/>
      <c r="J360" s="46"/>
    </row>
    <row r="361" spans="2:10" ht="15.75" x14ac:dyDescent="0.25">
      <c r="B361" s="92"/>
      <c r="C361" s="72" t="s">
        <v>293</v>
      </c>
      <c r="D361" s="89">
        <v>202.2</v>
      </c>
      <c r="E361" s="89">
        <v>202.2</v>
      </c>
      <c r="F361" s="89">
        <v>202.2</v>
      </c>
      <c r="G361" s="46"/>
      <c r="H361" s="46"/>
      <c r="I361" s="46"/>
      <c r="J361" s="46"/>
    </row>
    <row r="362" spans="2:10" ht="15.75" x14ac:dyDescent="0.25">
      <c r="B362" s="92"/>
      <c r="C362" s="72" t="s">
        <v>165</v>
      </c>
      <c r="D362" s="89">
        <v>95.5</v>
      </c>
      <c r="E362" s="89">
        <v>95.5</v>
      </c>
      <c r="F362" s="89">
        <v>95.5</v>
      </c>
      <c r="G362" s="46"/>
      <c r="H362" s="46"/>
      <c r="I362" s="46"/>
      <c r="J362" s="46"/>
    </row>
    <row r="363" spans="2:10" ht="15.75" x14ac:dyDescent="0.25">
      <c r="B363" s="92"/>
      <c r="C363" s="72" t="s">
        <v>294</v>
      </c>
      <c r="D363" s="89">
        <v>194.4</v>
      </c>
      <c r="E363" s="89">
        <v>194.4</v>
      </c>
      <c r="F363" s="89">
        <v>194.4</v>
      </c>
      <c r="G363" s="46"/>
      <c r="H363" s="46"/>
      <c r="I363" s="46"/>
      <c r="J363" s="46"/>
    </row>
    <row r="364" spans="2:10" ht="15.75" x14ac:dyDescent="0.25">
      <c r="B364" s="92"/>
      <c r="C364" s="72" t="s">
        <v>295</v>
      </c>
      <c r="D364" s="89">
        <v>1072.4000000000001</v>
      </c>
      <c r="E364" s="89">
        <v>1072.4000000000001</v>
      </c>
      <c r="F364" s="89">
        <v>1072.4000000000001</v>
      </c>
      <c r="G364" s="46"/>
      <c r="H364" s="46"/>
      <c r="I364" s="46"/>
      <c r="J364" s="46"/>
    </row>
    <row r="365" spans="2:10" ht="15.75" x14ac:dyDescent="0.25">
      <c r="B365" s="92"/>
      <c r="C365" s="72" t="s">
        <v>296</v>
      </c>
      <c r="D365" s="89">
        <v>69.2</v>
      </c>
      <c r="E365" s="89">
        <v>69.2</v>
      </c>
      <c r="F365" s="89">
        <v>69.2</v>
      </c>
      <c r="G365" s="46"/>
      <c r="H365" s="46"/>
      <c r="I365" s="46"/>
      <c r="J365" s="46"/>
    </row>
    <row r="366" spans="2:10" ht="15.75" x14ac:dyDescent="0.25">
      <c r="B366" s="92"/>
      <c r="C366" s="72" t="s">
        <v>297</v>
      </c>
      <c r="D366" s="89">
        <v>158.9</v>
      </c>
      <c r="E366" s="89">
        <v>158.9</v>
      </c>
      <c r="F366" s="89">
        <v>158.9</v>
      </c>
      <c r="G366" s="46"/>
      <c r="H366" s="46"/>
      <c r="I366" s="46"/>
      <c r="J366" s="46"/>
    </row>
    <row r="367" spans="2:10" ht="15.75" x14ac:dyDescent="0.25">
      <c r="B367" s="92"/>
      <c r="C367" s="72" t="s">
        <v>298</v>
      </c>
      <c r="D367" s="89">
        <v>124.7</v>
      </c>
      <c r="E367" s="89">
        <v>124.7</v>
      </c>
      <c r="F367" s="89">
        <v>124.7</v>
      </c>
      <c r="G367" s="46"/>
      <c r="H367" s="46"/>
      <c r="I367" s="46"/>
      <c r="J367" s="46"/>
    </row>
    <row r="368" spans="2:10" ht="15.75" x14ac:dyDescent="0.25">
      <c r="B368" s="92"/>
      <c r="C368" s="72" t="s">
        <v>299</v>
      </c>
      <c r="D368" s="89">
        <v>110.5</v>
      </c>
      <c r="E368" s="89">
        <v>110.5</v>
      </c>
      <c r="F368" s="89">
        <v>110.5</v>
      </c>
      <c r="G368" s="46"/>
      <c r="H368" s="46"/>
      <c r="I368" s="46"/>
      <c r="J368" s="46"/>
    </row>
    <row r="369" spans="2:10" ht="15.75" x14ac:dyDescent="0.25">
      <c r="B369" s="92"/>
      <c r="C369" s="72" t="s">
        <v>300</v>
      </c>
      <c r="D369" s="89">
        <v>194.5</v>
      </c>
      <c r="E369" s="89">
        <v>194.5</v>
      </c>
      <c r="F369" s="89">
        <v>194.5</v>
      </c>
      <c r="G369" s="46"/>
      <c r="H369" s="46"/>
      <c r="I369" s="46"/>
      <c r="J369" s="46"/>
    </row>
    <row r="370" spans="2:10" ht="15.75" x14ac:dyDescent="0.25">
      <c r="B370" s="92"/>
      <c r="C370" s="72" t="s">
        <v>301</v>
      </c>
      <c r="D370" s="89">
        <v>206.6</v>
      </c>
      <c r="E370" s="89">
        <v>206.6</v>
      </c>
      <c r="F370" s="89">
        <v>206.6</v>
      </c>
      <c r="G370" s="46"/>
      <c r="H370" s="46"/>
      <c r="I370" s="46"/>
      <c r="J370" s="46"/>
    </row>
    <row r="371" spans="2:10" ht="15.75" x14ac:dyDescent="0.25">
      <c r="B371" s="92"/>
      <c r="C371" s="72" t="s">
        <v>302</v>
      </c>
      <c r="D371" s="89">
        <v>365.7</v>
      </c>
      <c r="E371" s="89">
        <v>365.7</v>
      </c>
      <c r="F371" s="89">
        <v>365.7</v>
      </c>
      <c r="G371" s="46"/>
      <c r="H371" s="46"/>
      <c r="I371" s="46"/>
      <c r="J371" s="46"/>
    </row>
    <row r="372" spans="2:10" ht="15.75" x14ac:dyDescent="0.25">
      <c r="B372" s="92"/>
      <c r="C372" s="72" t="s">
        <v>303</v>
      </c>
      <c r="D372" s="89">
        <v>72.400000000000006</v>
      </c>
      <c r="E372" s="89">
        <v>72.400000000000006</v>
      </c>
      <c r="F372" s="89">
        <v>72.400000000000006</v>
      </c>
      <c r="G372" s="46"/>
      <c r="H372" s="46"/>
      <c r="I372" s="46"/>
      <c r="J372" s="46"/>
    </row>
    <row r="373" spans="2:10" ht="15.75" x14ac:dyDescent="0.25">
      <c r="B373" s="92"/>
      <c r="C373" s="72" t="s">
        <v>304</v>
      </c>
      <c r="D373" s="89">
        <v>454.7</v>
      </c>
      <c r="E373" s="89">
        <v>454.7</v>
      </c>
      <c r="F373" s="89">
        <v>454.7</v>
      </c>
      <c r="G373" s="46"/>
      <c r="H373" s="46"/>
      <c r="I373" s="46"/>
      <c r="J373" s="46"/>
    </row>
    <row r="374" spans="2:10" ht="15.75" x14ac:dyDescent="0.25">
      <c r="B374" s="92"/>
      <c r="C374" s="73"/>
      <c r="D374" s="89"/>
      <c r="E374" s="90"/>
      <c r="F374" s="90"/>
      <c r="G374" s="46"/>
      <c r="H374" s="46"/>
      <c r="I374" s="46"/>
      <c r="J374" s="46"/>
    </row>
    <row r="375" spans="2:10" ht="15.75" x14ac:dyDescent="0.25">
      <c r="B375" s="91" t="s">
        <v>305</v>
      </c>
      <c r="C375" s="66" t="s">
        <v>867</v>
      </c>
      <c r="D375" s="93">
        <v>26163.399999999994</v>
      </c>
      <c r="E375" s="93">
        <v>30213.699999999997</v>
      </c>
      <c r="F375" s="93">
        <v>36905.799999999996</v>
      </c>
      <c r="G375" s="46"/>
      <c r="H375" s="46"/>
      <c r="I375" s="46"/>
      <c r="J375" s="46"/>
    </row>
    <row r="376" spans="2:10" ht="15.75" x14ac:dyDescent="0.25">
      <c r="B376" s="91"/>
      <c r="C376" s="67" t="s">
        <v>868</v>
      </c>
      <c r="D376" s="93">
        <v>16706.8</v>
      </c>
      <c r="E376" s="93">
        <v>20757.099999999999</v>
      </c>
      <c r="F376" s="93">
        <v>27449.200000000001</v>
      </c>
      <c r="G376" s="46"/>
      <c r="H376" s="46"/>
      <c r="I376" s="46"/>
      <c r="J376" s="46"/>
    </row>
    <row r="377" spans="2:10" ht="15.75" x14ac:dyDescent="0.25">
      <c r="B377" s="91"/>
      <c r="C377" s="67" t="s">
        <v>869</v>
      </c>
      <c r="D377" s="93">
        <v>9456.5999999999967</v>
      </c>
      <c r="E377" s="93">
        <v>9456.5999999999967</v>
      </c>
      <c r="F377" s="93">
        <v>9456.5999999999967</v>
      </c>
      <c r="G377" s="46"/>
      <c r="H377" s="46"/>
      <c r="I377" s="46"/>
      <c r="J377" s="46"/>
    </row>
    <row r="378" spans="2:10" ht="15.75" x14ac:dyDescent="0.25">
      <c r="B378" s="92"/>
      <c r="C378" s="72" t="s">
        <v>32</v>
      </c>
      <c r="D378" s="90">
        <v>16706.8</v>
      </c>
      <c r="E378" s="90">
        <v>20757.099999999999</v>
      </c>
      <c r="F378" s="90">
        <v>27449.200000000001</v>
      </c>
      <c r="G378" s="46"/>
      <c r="H378" s="46"/>
      <c r="I378" s="46"/>
      <c r="J378" s="46"/>
    </row>
    <row r="379" spans="2:10" ht="15.75" x14ac:dyDescent="0.25">
      <c r="B379" s="92"/>
      <c r="C379" s="72" t="s">
        <v>306</v>
      </c>
      <c r="D379" s="89">
        <v>57.4</v>
      </c>
      <c r="E379" s="89">
        <v>57.4</v>
      </c>
      <c r="F379" s="89">
        <v>57.4</v>
      </c>
      <c r="G379" s="46"/>
      <c r="H379" s="46"/>
      <c r="I379" s="46"/>
      <c r="J379" s="46"/>
    </row>
    <row r="380" spans="2:10" ht="15.75" x14ac:dyDescent="0.25">
      <c r="B380" s="92"/>
      <c r="C380" s="72" t="s">
        <v>307</v>
      </c>
      <c r="D380" s="89">
        <v>176.6</v>
      </c>
      <c r="E380" s="89">
        <v>176.6</v>
      </c>
      <c r="F380" s="89">
        <v>176.6</v>
      </c>
      <c r="G380" s="46"/>
      <c r="H380" s="46"/>
      <c r="I380" s="46"/>
      <c r="J380" s="46"/>
    </row>
    <row r="381" spans="2:10" ht="15.75" x14ac:dyDescent="0.25">
      <c r="B381" s="92"/>
      <c r="C381" s="72" t="s">
        <v>36</v>
      </c>
      <c r="D381" s="89">
        <v>571.29999999999995</v>
      </c>
      <c r="E381" s="89">
        <v>571.29999999999995</v>
      </c>
      <c r="F381" s="89">
        <v>571.29999999999995</v>
      </c>
      <c r="G381" s="46"/>
      <c r="H381" s="46"/>
      <c r="I381" s="46"/>
      <c r="J381" s="46"/>
    </row>
    <row r="382" spans="2:10" ht="15.75" x14ac:dyDescent="0.25">
      <c r="B382" s="92"/>
      <c r="C382" s="72" t="s">
        <v>308</v>
      </c>
      <c r="D382" s="89">
        <v>360.8</v>
      </c>
      <c r="E382" s="89">
        <v>360.8</v>
      </c>
      <c r="F382" s="89">
        <v>360.8</v>
      </c>
      <c r="G382" s="46"/>
      <c r="H382" s="46"/>
      <c r="I382" s="46"/>
      <c r="J382" s="46"/>
    </row>
    <row r="383" spans="2:10" ht="15.75" x14ac:dyDescent="0.25">
      <c r="B383" s="92"/>
      <c r="C383" s="72" t="s">
        <v>309</v>
      </c>
      <c r="D383" s="89">
        <v>140.30000000000001</v>
      </c>
      <c r="E383" s="89">
        <v>140.30000000000001</v>
      </c>
      <c r="F383" s="89">
        <v>140.30000000000001</v>
      </c>
      <c r="G383" s="46"/>
      <c r="H383" s="46"/>
      <c r="I383" s="46"/>
      <c r="J383" s="46"/>
    </row>
    <row r="384" spans="2:10" ht="15.75" x14ac:dyDescent="0.25">
      <c r="B384" s="92"/>
      <c r="C384" s="72" t="s">
        <v>305</v>
      </c>
      <c r="D384" s="89">
        <v>316.39999999999998</v>
      </c>
      <c r="E384" s="89">
        <v>316.39999999999998</v>
      </c>
      <c r="F384" s="89">
        <v>316.39999999999998</v>
      </c>
      <c r="G384" s="46"/>
      <c r="H384" s="46"/>
      <c r="I384" s="46"/>
      <c r="J384" s="46"/>
    </row>
    <row r="385" spans="2:10" ht="15.75" x14ac:dyDescent="0.25">
      <c r="B385" s="92"/>
      <c r="C385" s="72" t="s">
        <v>310</v>
      </c>
      <c r="D385" s="89">
        <v>138.19999999999999</v>
      </c>
      <c r="E385" s="89">
        <v>138.19999999999999</v>
      </c>
      <c r="F385" s="89">
        <v>138.19999999999999</v>
      </c>
      <c r="G385" s="46"/>
      <c r="H385" s="46"/>
      <c r="I385" s="46"/>
      <c r="J385" s="46"/>
    </row>
    <row r="386" spans="2:10" ht="15.75" x14ac:dyDescent="0.25">
      <c r="B386" s="92"/>
      <c r="C386" s="72" t="s">
        <v>311</v>
      </c>
      <c r="D386" s="89">
        <v>241.3</v>
      </c>
      <c r="E386" s="89">
        <v>241.3</v>
      </c>
      <c r="F386" s="89">
        <v>241.3</v>
      </c>
      <c r="G386" s="46"/>
      <c r="H386" s="46"/>
      <c r="I386" s="46"/>
      <c r="J386" s="46"/>
    </row>
    <row r="387" spans="2:10" ht="15.75" x14ac:dyDescent="0.25">
      <c r="B387" s="92"/>
      <c r="C387" s="72" t="s">
        <v>312</v>
      </c>
      <c r="D387" s="89">
        <v>184.8</v>
      </c>
      <c r="E387" s="89">
        <v>184.8</v>
      </c>
      <c r="F387" s="89">
        <v>184.8</v>
      </c>
      <c r="G387" s="46"/>
      <c r="H387" s="46"/>
      <c r="I387" s="46"/>
      <c r="J387" s="46"/>
    </row>
    <row r="388" spans="2:10" ht="15.75" x14ac:dyDescent="0.25">
      <c r="B388" s="92"/>
      <c r="C388" s="72" t="s">
        <v>313</v>
      </c>
      <c r="D388" s="89">
        <v>190.7</v>
      </c>
      <c r="E388" s="89">
        <v>190.7</v>
      </c>
      <c r="F388" s="89">
        <v>190.7</v>
      </c>
      <c r="G388" s="46"/>
      <c r="H388" s="46"/>
      <c r="I388" s="46"/>
      <c r="J388" s="46"/>
    </row>
    <row r="389" spans="2:10" ht="15.75" x14ac:dyDescent="0.25">
      <c r="B389" s="92"/>
      <c r="C389" s="72" t="s">
        <v>314</v>
      </c>
      <c r="D389" s="89">
        <v>257.2</v>
      </c>
      <c r="E389" s="89">
        <v>257.2</v>
      </c>
      <c r="F389" s="89">
        <v>257.2</v>
      </c>
      <c r="G389" s="46"/>
      <c r="H389" s="46"/>
      <c r="I389" s="46"/>
      <c r="J389" s="46"/>
    </row>
    <row r="390" spans="2:10" ht="15.75" x14ac:dyDescent="0.25">
      <c r="B390" s="92"/>
      <c r="C390" s="72" t="s">
        <v>315</v>
      </c>
      <c r="D390" s="89">
        <v>176.6</v>
      </c>
      <c r="E390" s="89">
        <v>176.6</v>
      </c>
      <c r="F390" s="89">
        <v>176.6</v>
      </c>
      <c r="G390" s="46"/>
      <c r="H390" s="46"/>
      <c r="I390" s="46"/>
      <c r="J390" s="46"/>
    </row>
    <row r="391" spans="2:10" ht="15.75" x14ac:dyDescent="0.25">
      <c r="B391" s="92"/>
      <c r="C391" s="72" t="s">
        <v>316</v>
      </c>
      <c r="D391" s="89">
        <v>355.8</v>
      </c>
      <c r="E391" s="89">
        <v>355.8</v>
      </c>
      <c r="F391" s="89">
        <v>355.8</v>
      </c>
      <c r="G391" s="46"/>
      <c r="H391" s="46"/>
      <c r="I391" s="46"/>
      <c r="J391" s="46"/>
    </row>
    <row r="392" spans="2:10" ht="15.75" x14ac:dyDescent="0.25">
      <c r="B392" s="92"/>
      <c r="C392" s="72" t="s">
        <v>317</v>
      </c>
      <c r="D392" s="89">
        <v>159.4</v>
      </c>
      <c r="E392" s="89">
        <v>159.4</v>
      </c>
      <c r="F392" s="89">
        <v>159.4</v>
      </c>
      <c r="G392" s="46"/>
      <c r="H392" s="46"/>
      <c r="I392" s="46"/>
      <c r="J392" s="46"/>
    </row>
    <row r="393" spans="2:10" ht="15.75" x14ac:dyDescent="0.25">
      <c r="B393" s="92"/>
      <c r="C393" s="72" t="s">
        <v>318</v>
      </c>
      <c r="D393" s="89">
        <v>363.7</v>
      </c>
      <c r="E393" s="89">
        <v>363.7</v>
      </c>
      <c r="F393" s="89">
        <v>363.7</v>
      </c>
      <c r="G393" s="46"/>
      <c r="H393" s="46"/>
      <c r="I393" s="46"/>
      <c r="J393" s="46"/>
    </row>
    <row r="394" spans="2:10" ht="15.75" x14ac:dyDescent="0.25">
      <c r="B394" s="92"/>
      <c r="C394" s="72" t="s">
        <v>319</v>
      </c>
      <c r="D394" s="89">
        <v>326.2</v>
      </c>
      <c r="E394" s="89">
        <v>326.2</v>
      </c>
      <c r="F394" s="89">
        <v>326.2</v>
      </c>
      <c r="G394" s="46"/>
      <c r="H394" s="46"/>
      <c r="I394" s="46"/>
      <c r="J394" s="46"/>
    </row>
    <row r="395" spans="2:10" ht="15.75" x14ac:dyDescent="0.25">
      <c r="B395" s="92"/>
      <c r="C395" s="72" t="s">
        <v>320</v>
      </c>
      <c r="D395" s="89">
        <v>2010.4</v>
      </c>
      <c r="E395" s="89">
        <v>2010.4</v>
      </c>
      <c r="F395" s="89">
        <v>2010.4</v>
      </c>
      <c r="G395" s="46"/>
      <c r="H395" s="46"/>
      <c r="I395" s="46"/>
      <c r="J395" s="46"/>
    </row>
    <row r="396" spans="2:10" ht="15.75" x14ac:dyDescent="0.25">
      <c r="B396" s="92"/>
      <c r="C396" s="72" t="s">
        <v>321</v>
      </c>
      <c r="D396" s="89">
        <v>83.8</v>
      </c>
      <c r="E396" s="89">
        <v>83.8</v>
      </c>
      <c r="F396" s="89">
        <v>83.8</v>
      </c>
      <c r="G396" s="46"/>
      <c r="H396" s="46"/>
      <c r="I396" s="46"/>
      <c r="J396" s="46"/>
    </row>
    <row r="397" spans="2:10" ht="15.75" x14ac:dyDescent="0.25">
      <c r="B397" s="92"/>
      <c r="C397" s="72" t="s">
        <v>322</v>
      </c>
      <c r="D397" s="89">
        <v>880.9</v>
      </c>
      <c r="E397" s="89">
        <v>880.9</v>
      </c>
      <c r="F397" s="89">
        <v>880.9</v>
      </c>
      <c r="G397" s="46"/>
      <c r="H397" s="46"/>
      <c r="I397" s="46"/>
      <c r="J397" s="46"/>
    </row>
    <row r="398" spans="2:10" ht="15.75" x14ac:dyDescent="0.25">
      <c r="B398" s="92"/>
      <c r="C398" s="72" t="s">
        <v>323</v>
      </c>
      <c r="D398" s="89">
        <v>101.2</v>
      </c>
      <c r="E398" s="89">
        <v>101.2</v>
      </c>
      <c r="F398" s="89">
        <v>101.2</v>
      </c>
      <c r="G398" s="46"/>
      <c r="H398" s="46"/>
      <c r="I398" s="46"/>
      <c r="J398" s="46"/>
    </row>
    <row r="399" spans="2:10" ht="15.75" x14ac:dyDescent="0.25">
      <c r="B399" s="92"/>
      <c r="C399" s="72" t="s">
        <v>324</v>
      </c>
      <c r="D399" s="89">
        <v>117.8</v>
      </c>
      <c r="E399" s="89">
        <v>117.8</v>
      </c>
      <c r="F399" s="89">
        <v>117.8</v>
      </c>
      <c r="G399" s="46"/>
      <c r="H399" s="46"/>
      <c r="I399" s="46"/>
      <c r="J399" s="46"/>
    </row>
    <row r="400" spans="2:10" ht="15.75" x14ac:dyDescent="0.25">
      <c r="B400" s="92"/>
      <c r="C400" s="72" t="s">
        <v>325</v>
      </c>
      <c r="D400" s="89">
        <v>207.2</v>
      </c>
      <c r="E400" s="89">
        <v>207.2</v>
      </c>
      <c r="F400" s="89">
        <v>207.2</v>
      </c>
      <c r="G400" s="46"/>
      <c r="H400" s="46"/>
      <c r="I400" s="46"/>
      <c r="J400" s="46"/>
    </row>
    <row r="401" spans="2:10" ht="15.75" x14ac:dyDescent="0.25">
      <c r="B401" s="92"/>
      <c r="C401" s="72" t="s">
        <v>326</v>
      </c>
      <c r="D401" s="89">
        <v>175.2</v>
      </c>
      <c r="E401" s="89">
        <v>175.2</v>
      </c>
      <c r="F401" s="89">
        <v>175.2</v>
      </c>
      <c r="G401" s="46"/>
      <c r="H401" s="46"/>
      <c r="I401" s="46"/>
      <c r="J401" s="46"/>
    </row>
    <row r="402" spans="2:10" ht="15.75" x14ac:dyDescent="0.25">
      <c r="B402" s="92"/>
      <c r="C402" s="72" t="s">
        <v>327</v>
      </c>
      <c r="D402" s="89">
        <v>93.9</v>
      </c>
      <c r="E402" s="89">
        <v>93.9</v>
      </c>
      <c r="F402" s="89">
        <v>93.9</v>
      </c>
      <c r="G402" s="46"/>
      <c r="H402" s="46"/>
      <c r="I402" s="46"/>
      <c r="J402" s="46"/>
    </row>
    <row r="403" spans="2:10" ht="15.75" x14ac:dyDescent="0.25">
      <c r="B403" s="92"/>
      <c r="C403" s="72" t="s">
        <v>328</v>
      </c>
      <c r="D403" s="89">
        <v>508.4</v>
      </c>
      <c r="E403" s="89">
        <v>508.4</v>
      </c>
      <c r="F403" s="89">
        <v>508.4</v>
      </c>
      <c r="G403" s="46"/>
      <c r="H403" s="46"/>
      <c r="I403" s="46"/>
      <c r="J403" s="46"/>
    </row>
    <row r="404" spans="2:10" ht="15.75" x14ac:dyDescent="0.25">
      <c r="B404" s="92"/>
      <c r="C404" s="72" t="s">
        <v>329</v>
      </c>
      <c r="D404" s="89">
        <v>493</v>
      </c>
      <c r="E404" s="89">
        <v>493</v>
      </c>
      <c r="F404" s="89">
        <v>493</v>
      </c>
      <c r="G404" s="46"/>
      <c r="H404" s="46"/>
      <c r="I404" s="46"/>
      <c r="J404" s="46"/>
    </row>
    <row r="405" spans="2:10" ht="15.75" x14ac:dyDescent="0.25">
      <c r="B405" s="92"/>
      <c r="C405" s="72" t="s">
        <v>330</v>
      </c>
      <c r="D405" s="89">
        <v>491.3</v>
      </c>
      <c r="E405" s="89">
        <v>491.3</v>
      </c>
      <c r="F405" s="89">
        <v>491.3</v>
      </c>
      <c r="G405" s="46"/>
      <c r="H405" s="46"/>
      <c r="I405" s="46"/>
      <c r="J405" s="46"/>
    </row>
    <row r="406" spans="2:10" ht="15.75" x14ac:dyDescent="0.25">
      <c r="B406" s="92"/>
      <c r="C406" s="72" t="s">
        <v>331</v>
      </c>
      <c r="D406" s="89">
        <v>276.8</v>
      </c>
      <c r="E406" s="89">
        <v>276.8</v>
      </c>
      <c r="F406" s="89">
        <v>276.8</v>
      </c>
      <c r="G406" s="46"/>
      <c r="H406" s="46"/>
      <c r="I406" s="46"/>
      <c r="J406" s="46"/>
    </row>
    <row r="407" spans="2:10" ht="15.75" x14ac:dyDescent="0.25">
      <c r="B407" s="92"/>
      <c r="C407" s="73"/>
      <c r="D407" s="89"/>
      <c r="E407" s="89"/>
      <c r="F407" s="89"/>
      <c r="G407" s="46"/>
      <c r="H407" s="46"/>
      <c r="I407" s="46"/>
      <c r="J407" s="46"/>
    </row>
    <row r="408" spans="2:10" ht="15.75" x14ac:dyDescent="0.25">
      <c r="B408" s="91" t="s">
        <v>332</v>
      </c>
      <c r="C408" s="66" t="s">
        <v>867</v>
      </c>
      <c r="D408" s="93">
        <v>13229.8</v>
      </c>
      <c r="E408" s="93">
        <v>15437.900000000001</v>
      </c>
      <c r="F408" s="93">
        <v>19086.2</v>
      </c>
      <c r="G408" s="46"/>
      <c r="H408" s="46"/>
      <c r="I408" s="46"/>
      <c r="J408" s="46"/>
    </row>
    <row r="409" spans="2:10" ht="15.75" x14ac:dyDescent="0.25">
      <c r="B409" s="91"/>
      <c r="C409" s="67" t="s">
        <v>868</v>
      </c>
      <c r="D409" s="93">
        <v>9107.9</v>
      </c>
      <c r="E409" s="93">
        <v>11316</v>
      </c>
      <c r="F409" s="93">
        <v>14964.3</v>
      </c>
      <c r="G409" s="46"/>
      <c r="H409" s="46"/>
      <c r="I409" s="46"/>
      <c r="J409" s="46"/>
    </row>
    <row r="410" spans="2:10" ht="15.75" x14ac:dyDescent="0.25">
      <c r="B410" s="91"/>
      <c r="C410" s="67" t="s">
        <v>869</v>
      </c>
      <c r="D410" s="93">
        <v>4121.9000000000005</v>
      </c>
      <c r="E410" s="93">
        <v>4121.9000000000005</v>
      </c>
      <c r="F410" s="93">
        <v>4121.9000000000005</v>
      </c>
      <c r="G410" s="46"/>
      <c r="H410" s="46"/>
      <c r="I410" s="46"/>
      <c r="J410" s="46"/>
    </row>
    <row r="411" spans="2:10" ht="15.75" x14ac:dyDescent="0.25">
      <c r="B411" s="92"/>
      <c r="C411" s="72" t="s">
        <v>32</v>
      </c>
      <c r="D411" s="90">
        <v>9107.9</v>
      </c>
      <c r="E411" s="90">
        <v>11316</v>
      </c>
      <c r="F411" s="90">
        <v>14964.3</v>
      </c>
      <c r="G411" s="46"/>
      <c r="H411" s="46"/>
      <c r="I411" s="46"/>
      <c r="J411" s="46"/>
    </row>
    <row r="412" spans="2:10" ht="15.75" x14ac:dyDescent="0.25">
      <c r="B412" s="92"/>
      <c r="C412" s="72" t="s">
        <v>333</v>
      </c>
      <c r="D412" s="89">
        <v>471.9</v>
      </c>
      <c r="E412" s="89">
        <v>471.9</v>
      </c>
      <c r="F412" s="89">
        <v>471.9</v>
      </c>
      <c r="G412" s="46"/>
      <c r="H412" s="46"/>
      <c r="I412" s="46"/>
      <c r="J412" s="46"/>
    </row>
    <row r="413" spans="2:10" ht="15.75" x14ac:dyDescent="0.25">
      <c r="B413" s="92"/>
      <c r="C413" s="72" t="s">
        <v>265</v>
      </c>
      <c r="D413" s="89">
        <v>447.1</v>
      </c>
      <c r="E413" s="89">
        <v>447.1</v>
      </c>
      <c r="F413" s="89">
        <v>447.1</v>
      </c>
      <c r="G413" s="46"/>
      <c r="H413" s="46"/>
      <c r="I413" s="46"/>
      <c r="J413" s="46"/>
    </row>
    <row r="414" spans="2:10" ht="15.75" x14ac:dyDescent="0.25">
      <c r="B414" s="92"/>
      <c r="C414" s="72" t="s">
        <v>334</v>
      </c>
      <c r="D414" s="89">
        <v>693.1</v>
      </c>
      <c r="E414" s="89">
        <v>693.1</v>
      </c>
      <c r="F414" s="89">
        <v>693.1</v>
      </c>
      <c r="G414" s="46"/>
      <c r="H414" s="46"/>
      <c r="I414" s="46"/>
      <c r="J414" s="46"/>
    </row>
    <row r="415" spans="2:10" ht="15.75" x14ac:dyDescent="0.25">
      <c r="B415" s="92"/>
      <c r="C415" s="72" t="s">
        <v>335</v>
      </c>
      <c r="D415" s="89">
        <v>384.5</v>
      </c>
      <c r="E415" s="89">
        <v>384.5</v>
      </c>
      <c r="F415" s="89">
        <v>384.5</v>
      </c>
      <c r="G415" s="46"/>
      <c r="H415" s="46"/>
      <c r="I415" s="46"/>
      <c r="J415" s="46"/>
    </row>
    <row r="416" spans="2:10" ht="15.75" x14ac:dyDescent="0.25">
      <c r="B416" s="92"/>
      <c r="C416" s="72" t="s">
        <v>336</v>
      </c>
      <c r="D416" s="89">
        <v>277.39999999999998</v>
      </c>
      <c r="E416" s="89">
        <v>277.39999999999998</v>
      </c>
      <c r="F416" s="89">
        <v>277.39999999999998</v>
      </c>
      <c r="G416" s="46"/>
      <c r="H416" s="46"/>
      <c r="I416" s="46"/>
      <c r="J416" s="46"/>
    </row>
    <row r="417" spans="2:10" ht="15.75" x14ac:dyDescent="0.25">
      <c r="B417" s="92"/>
      <c r="C417" s="72" t="s">
        <v>337</v>
      </c>
      <c r="D417" s="89">
        <v>83.4</v>
      </c>
      <c r="E417" s="89">
        <v>83.4</v>
      </c>
      <c r="F417" s="89">
        <v>83.4</v>
      </c>
      <c r="G417" s="46"/>
      <c r="H417" s="46"/>
      <c r="I417" s="46"/>
      <c r="J417" s="46"/>
    </row>
    <row r="418" spans="2:10" ht="15.75" x14ac:dyDescent="0.25">
      <c r="B418" s="92"/>
      <c r="C418" s="72" t="s">
        <v>338</v>
      </c>
      <c r="D418" s="89">
        <v>309.8</v>
      </c>
      <c r="E418" s="89">
        <v>309.8</v>
      </c>
      <c r="F418" s="89">
        <v>309.8</v>
      </c>
      <c r="G418" s="46"/>
      <c r="H418" s="46"/>
      <c r="I418" s="46"/>
      <c r="J418" s="46"/>
    </row>
    <row r="419" spans="2:10" ht="15.75" x14ac:dyDescent="0.25">
      <c r="B419" s="92"/>
      <c r="C419" s="72" t="s">
        <v>339</v>
      </c>
      <c r="D419" s="89">
        <v>322.8</v>
      </c>
      <c r="E419" s="89">
        <v>322.8</v>
      </c>
      <c r="F419" s="89">
        <v>322.8</v>
      </c>
      <c r="G419" s="46"/>
      <c r="H419" s="46"/>
      <c r="I419" s="46"/>
      <c r="J419" s="46"/>
    </row>
    <row r="420" spans="2:10" ht="15.75" x14ac:dyDescent="0.25">
      <c r="B420" s="92"/>
      <c r="C420" s="72" t="s">
        <v>340</v>
      </c>
      <c r="D420" s="89">
        <v>307.7</v>
      </c>
      <c r="E420" s="89">
        <v>307.7</v>
      </c>
      <c r="F420" s="89">
        <v>307.7</v>
      </c>
      <c r="G420" s="46"/>
      <c r="H420" s="46"/>
      <c r="I420" s="46"/>
      <c r="J420" s="46"/>
    </row>
    <row r="421" spans="2:10" ht="15.75" x14ac:dyDescent="0.25">
      <c r="B421" s="92"/>
      <c r="C421" s="72" t="s">
        <v>341</v>
      </c>
      <c r="D421" s="89">
        <v>412.1</v>
      </c>
      <c r="E421" s="89">
        <v>412.1</v>
      </c>
      <c r="F421" s="89">
        <v>412.1</v>
      </c>
      <c r="G421" s="46"/>
      <c r="H421" s="46"/>
      <c r="I421" s="46"/>
      <c r="J421" s="46"/>
    </row>
    <row r="422" spans="2:10" ht="15.75" x14ac:dyDescent="0.25">
      <c r="B422" s="92"/>
      <c r="C422" s="72" t="s">
        <v>342</v>
      </c>
      <c r="D422" s="89">
        <v>412.1</v>
      </c>
      <c r="E422" s="89">
        <v>412.1</v>
      </c>
      <c r="F422" s="89">
        <v>412.1</v>
      </c>
      <c r="G422" s="46"/>
      <c r="H422" s="46"/>
      <c r="I422" s="46"/>
      <c r="J422" s="46"/>
    </row>
    <row r="423" spans="2:10" ht="15.75" x14ac:dyDescent="0.25">
      <c r="B423" s="92"/>
      <c r="C423" s="73"/>
      <c r="D423" s="89"/>
      <c r="E423" s="89"/>
      <c r="F423" s="89"/>
      <c r="G423" s="46"/>
      <c r="H423" s="46"/>
      <c r="I423" s="46"/>
      <c r="J423" s="46"/>
    </row>
    <row r="424" spans="2:10" ht="15.75" x14ac:dyDescent="0.25">
      <c r="B424" s="91" t="s">
        <v>343</v>
      </c>
      <c r="C424" s="66" t="s">
        <v>867</v>
      </c>
      <c r="D424" s="93">
        <v>30387.153827246082</v>
      </c>
      <c r="E424" s="93">
        <v>35524.053827246076</v>
      </c>
      <c r="F424" s="93">
        <v>44011.553827246084</v>
      </c>
      <c r="G424" s="46"/>
      <c r="H424" s="46"/>
      <c r="I424" s="46"/>
      <c r="J424" s="46"/>
    </row>
    <row r="425" spans="2:10" ht="15.75" x14ac:dyDescent="0.25">
      <c r="B425" s="91"/>
      <c r="C425" s="67" t="s">
        <v>868</v>
      </c>
      <c r="D425" s="93">
        <v>21188.9</v>
      </c>
      <c r="E425" s="93">
        <v>26325.8</v>
      </c>
      <c r="F425" s="93">
        <v>34813.300000000003</v>
      </c>
      <c r="G425" s="46"/>
      <c r="H425" s="46"/>
      <c r="I425" s="46"/>
      <c r="J425" s="46"/>
    </row>
    <row r="426" spans="2:10" ht="15.75" x14ac:dyDescent="0.25">
      <c r="B426" s="91"/>
      <c r="C426" s="67" t="s">
        <v>869</v>
      </c>
      <c r="D426" s="93">
        <v>9198.2538272460788</v>
      </c>
      <c r="E426" s="93">
        <v>9198.2538272460788</v>
      </c>
      <c r="F426" s="93">
        <v>9198.2538272460788</v>
      </c>
      <c r="G426" s="46"/>
      <c r="H426" s="46"/>
      <c r="I426" s="46"/>
      <c r="J426" s="46"/>
    </row>
    <row r="427" spans="2:10" ht="15.75" x14ac:dyDescent="0.25">
      <c r="B427" s="92"/>
      <c r="C427" s="72" t="s">
        <v>32</v>
      </c>
      <c r="D427" s="90">
        <v>21188.9</v>
      </c>
      <c r="E427" s="90">
        <v>26325.8</v>
      </c>
      <c r="F427" s="90">
        <v>34813.300000000003</v>
      </c>
      <c r="G427" s="46"/>
      <c r="H427" s="46"/>
      <c r="I427" s="46"/>
      <c r="J427" s="46"/>
    </row>
    <row r="428" spans="2:10" ht="15.75" x14ac:dyDescent="0.25">
      <c r="B428" s="92"/>
      <c r="C428" s="72" t="s">
        <v>344</v>
      </c>
      <c r="D428" s="89">
        <v>74.099999999999994</v>
      </c>
      <c r="E428" s="89">
        <v>74.099999999999994</v>
      </c>
      <c r="F428" s="89">
        <v>74.099999999999994</v>
      </c>
      <c r="G428" s="46"/>
      <c r="H428" s="46"/>
      <c r="I428" s="46"/>
      <c r="J428" s="46"/>
    </row>
    <row r="429" spans="2:10" ht="15.75" x14ac:dyDescent="0.25">
      <c r="B429" s="92"/>
      <c r="C429" s="72" t="s">
        <v>345</v>
      </c>
      <c r="D429" s="89">
        <v>127.1</v>
      </c>
      <c r="E429" s="89">
        <v>127.1</v>
      </c>
      <c r="F429" s="89">
        <v>127.1</v>
      </c>
      <c r="G429" s="46"/>
      <c r="H429" s="46"/>
      <c r="I429" s="46"/>
      <c r="J429" s="46"/>
    </row>
    <row r="430" spans="2:10" ht="15.75" x14ac:dyDescent="0.25">
      <c r="B430" s="92"/>
      <c r="C430" s="72" t="s">
        <v>346</v>
      </c>
      <c r="D430" s="89">
        <v>78.599999999999994</v>
      </c>
      <c r="E430" s="89">
        <v>78.599999999999994</v>
      </c>
      <c r="F430" s="89">
        <v>78.599999999999994</v>
      </c>
      <c r="G430" s="46"/>
      <c r="H430" s="46"/>
      <c r="I430" s="46"/>
      <c r="J430" s="46"/>
    </row>
    <row r="431" spans="2:10" ht="15.75" x14ac:dyDescent="0.25">
      <c r="B431" s="92"/>
      <c r="C431" s="72" t="s">
        <v>347</v>
      </c>
      <c r="D431" s="89">
        <v>180.3</v>
      </c>
      <c r="E431" s="89">
        <v>180.3</v>
      </c>
      <c r="F431" s="89">
        <v>180.3</v>
      </c>
      <c r="G431" s="46"/>
      <c r="H431" s="46"/>
      <c r="I431" s="46"/>
      <c r="J431" s="46"/>
    </row>
    <row r="432" spans="2:10" ht="15.75" x14ac:dyDescent="0.25">
      <c r="B432" s="92"/>
      <c r="C432" s="72" t="s">
        <v>348</v>
      </c>
      <c r="D432" s="89">
        <v>572</v>
      </c>
      <c r="E432" s="89">
        <v>572</v>
      </c>
      <c r="F432" s="89">
        <v>572</v>
      </c>
      <c r="G432" s="46"/>
      <c r="H432" s="46"/>
      <c r="I432" s="46"/>
      <c r="J432" s="46"/>
    </row>
    <row r="433" spans="2:10" ht="15.75" x14ac:dyDescent="0.25">
      <c r="B433" s="92"/>
      <c r="C433" s="72" t="s">
        <v>349</v>
      </c>
      <c r="D433" s="89">
        <v>176.6</v>
      </c>
      <c r="E433" s="89">
        <v>176.6</v>
      </c>
      <c r="F433" s="89">
        <v>176.6</v>
      </c>
      <c r="G433" s="46"/>
      <c r="H433" s="46"/>
      <c r="I433" s="46"/>
      <c r="J433" s="46"/>
    </row>
    <row r="434" spans="2:10" ht="15.75" x14ac:dyDescent="0.25">
      <c r="B434" s="92"/>
      <c r="C434" s="72" t="s">
        <v>350</v>
      </c>
      <c r="D434" s="89">
        <v>192.1</v>
      </c>
      <c r="E434" s="89">
        <v>192.1</v>
      </c>
      <c r="F434" s="89">
        <v>192.1</v>
      </c>
      <c r="G434" s="46"/>
      <c r="H434" s="46"/>
      <c r="I434" s="46"/>
      <c r="J434" s="46"/>
    </row>
    <row r="435" spans="2:10" ht="15.75" x14ac:dyDescent="0.25">
      <c r="B435" s="92"/>
      <c r="C435" s="72" t="s">
        <v>351</v>
      </c>
      <c r="D435" s="89">
        <v>143.5</v>
      </c>
      <c r="E435" s="89">
        <v>143.5</v>
      </c>
      <c r="F435" s="89">
        <v>143.5</v>
      </c>
      <c r="G435" s="46"/>
      <c r="H435" s="46"/>
      <c r="I435" s="46"/>
      <c r="J435" s="46"/>
    </row>
    <row r="436" spans="2:10" ht="15.75" x14ac:dyDescent="0.25">
      <c r="B436" s="92"/>
      <c r="C436" s="72" t="s">
        <v>352</v>
      </c>
      <c r="D436" s="89">
        <v>125.9</v>
      </c>
      <c r="E436" s="89">
        <v>125.9</v>
      </c>
      <c r="F436" s="89">
        <v>125.9</v>
      </c>
      <c r="G436" s="46"/>
      <c r="H436" s="46"/>
      <c r="I436" s="46"/>
      <c r="J436" s="46"/>
    </row>
    <row r="437" spans="2:10" ht="15.75" x14ac:dyDescent="0.25">
      <c r="B437" s="92"/>
      <c r="C437" s="72" t="s">
        <v>353</v>
      </c>
      <c r="D437" s="89">
        <v>63.3</v>
      </c>
      <c r="E437" s="89">
        <v>63.3</v>
      </c>
      <c r="F437" s="89">
        <v>63.3</v>
      </c>
      <c r="G437" s="46"/>
      <c r="H437" s="46"/>
      <c r="I437" s="46"/>
      <c r="J437" s="46"/>
    </row>
    <row r="438" spans="2:10" ht="15.75" x14ac:dyDescent="0.25">
      <c r="B438" s="92"/>
      <c r="C438" s="72" t="s">
        <v>354</v>
      </c>
      <c r="D438" s="89">
        <v>134.5</v>
      </c>
      <c r="E438" s="89">
        <v>134.5</v>
      </c>
      <c r="F438" s="89">
        <v>134.5</v>
      </c>
      <c r="G438" s="46"/>
      <c r="H438" s="46"/>
      <c r="I438" s="46"/>
      <c r="J438" s="46"/>
    </row>
    <row r="439" spans="2:10" ht="15.75" x14ac:dyDescent="0.25">
      <c r="B439" s="92"/>
      <c r="C439" s="72" t="s">
        <v>355</v>
      </c>
      <c r="D439" s="89">
        <v>223.8</v>
      </c>
      <c r="E439" s="89">
        <v>223.8</v>
      </c>
      <c r="F439" s="89">
        <v>223.8</v>
      </c>
      <c r="G439" s="46"/>
      <c r="H439" s="46"/>
      <c r="I439" s="46"/>
      <c r="J439" s="46"/>
    </row>
    <row r="440" spans="2:10" ht="15.75" x14ac:dyDescent="0.25">
      <c r="B440" s="92"/>
      <c r="C440" s="72" t="s">
        <v>356</v>
      </c>
      <c r="D440" s="89">
        <v>1033.7</v>
      </c>
      <c r="E440" s="89">
        <v>1033.7</v>
      </c>
      <c r="F440" s="89">
        <v>1033.7</v>
      </c>
      <c r="G440" s="46"/>
      <c r="H440" s="46"/>
      <c r="I440" s="46"/>
      <c r="J440" s="46"/>
    </row>
    <row r="441" spans="2:10" ht="15.75" x14ac:dyDescent="0.25">
      <c r="B441" s="92"/>
      <c r="C441" s="72" t="s">
        <v>343</v>
      </c>
      <c r="D441" s="89">
        <v>2334</v>
      </c>
      <c r="E441" s="89">
        <v>2334</v>
      </c>
      <c r="F441" s="89">
        <v>2334</v>
      </c>
      <c r="G441" s="46"/>
      <c r="H441" s="46"/>
      <c r="I441" s="46"/>
      <c r="J441" s="46"/>
    </row>
    <row r="442" spans="2:10" ht="15.75" x14ac:dyDescent="0.25">
      <c r="B442" s="92"/>
      <c r="C442" s="72" t="s">
        <v>357</v>
      </c>
      <c r="D442" s="89">
        <v>310.39999999999998</v>
      </c>
      <c r="E442" s="89">
        <v>310.39999999999998</v>
      </c>
      <c r="F442" s="89">
        <v>310.39999999999998</v>
      </c>
      <c r="G442" s="46"/>
      <c r="H442" s="46"/>
      <c r="I442" s="46"/>
      <c r="J442" s="46"/>
    </row>
    <row r="443" spans="2:10" ht="15.75" x14ac:dyDescent="0.25">
      <c r="B443" s="92"/>
      <c r="C443" s="72" t="s">
        <v>358</v>
      </c>
      <c r="D443" s="89">
        <v>149.4</v>
      </c>
      <c r="E443" s="89">
        <v>149.4</v>
      </c>
      <c r="F443" s="89">
        <v>149.4</v>
      </c>
      <c r="G443" s="46"/>
      <c r="H443" s="46"/>
      <c r="I443" s="46"/>
      <c r="J443" s="46"/>
    </row>
    <row r="444" spans="2:10" ht="15.75" x14ac:dyDescent="0.25">
      <c r="B444" s="92"/>
      <c r="C444" s="72" t="s">
        <v>359</v>
      </c>
      <c r="D444" s="89">
        <v>115.2</v>
      </c>
      <c r="E444" s="89">
        <v>115.2</v>
      </c>
      <c r="F444" s="89">
        <v>115.2</v>
      </c>
      <c r="G444" s="46"/>
      <c r="H444" s="46"/>
      <c r="I444" s="46"/>
      <c r="J444" s="46"/>
    </row>
    <row r="445" spans="2:10" ht="15.75" x14ac:dyDescent="0.25">
      <c r="B445" s="92"/>
      <c r="C445" s="72" t="s">
        <v>360</v>
      </c>
      <c r="D445" s="89">
        <v>363.9</v>
      </c>
      <c r="E445" s="89">
        <v>363.9</v>
      </c>
      <c r="F445" s="89">
        <v>363.9</v>
      </c>
      <c r="G445" s="46"/>
      <c r="H445" s="46"/>
      <c r="I445" s="46"/>
      <c r="J445" s="46"/>
    </row>
    <row r="446" spans="2:10" ht="15.75" x14ac:dyDescent="0.25">
      <c r="B446" s="92"/>
      <c r="C446" s="72" t="s">
        <v>361</v>
      </c>
      <c r="D446" s="89">
        <v>118.2</v>
      </c>
      <c r="E446" s="89">
        <v>118.2</v>
      </c>
      <c r="F446" s="89">
        <v>118.2</v>
      </c>
      <c r="G446" s="46"/>
      <c r="H446" s="46"/>
      <c r="I446" s="46"/>
      <c r="J446" s="46"/>
    </row>
    <row r="447" spans="2:10" ht="15.75" x14ac:dyDescent="0.25">
      <c r="B447" s="92"/>
      <c r="C447" s="72" t="s">
        <v>362</v>
      </c>
      <c r="D447" s="89">
        <v>176.6</v>
      </c>
      <c r="E447" s="89">
        <v>176.6</v>
      </c>
      <c r="F447" s="89">
        <v>176.6</v>
      </c>
      <c r="G447" s="46"/>
      <c r="H447" s="46"/>
      <c r="I447" s="46"/>
      <c r="J447" s="46"/>
    </row>
    <row r="448" spans="2:10" ht="15.75" x14ac:dyDescent="0.25">
      <c r="B448" s="92"/>
      <c r="C448" s="72" t="s">
        <v>363</v>
      </c>
      <c r="D448" s="89">
        <v>204.8</v>
      </c>
      <c r="E448" s="89">
        <v>204.8</v>
      </c>
      <c r="F448" s="89">
        <v>204.8</v>
      </c>
      <c r="G448" s="46"/>
      <c r="H448" s="46"/>
      <c r="I448" s="46"/>
      <c r="J448" s="46"/>
    </row>
    <row r="449" spans="2:10" ht="15.75" x14ac:dyDescent="0.25">
      <c r="B449" s="92"/>
      <c r="C449" s="72" t="s">
        <v>364</v>
      </c>
      <c r="D449" s="89">
        <v>150.30000000000001</v>
      </c>
      <c r="E449" s="89">
        <v>150.30000000000001</v>
      </c>
      <c r="F449" s="89">
        <v>150.30000000000001</v>
      </c>
      <c r="G449" s="46"/>
      <c r="H449" s="46"/>
      <c r="I449" s="46"/>
      <c r="J449" s="46"/>
    </row>
    <row r="450" spans="2:10" ht="15.75" x14ac:dyDescent="0.25">
      <c r="B450" s="92"/>
      <c r="C450" s="72" t="s">
        <v>365</v>
      </c>
      <c r="D450" s="89">
        <v>257</v>
      </c>
      <c r="E450" s="89">
        <v>257</v>
      </c>
      <c r="F450" s="89">
        <v>257</v>
      </c>
      <c r="G450" s="46"/>
      <c r="H450" s="46"/>
      <c r="I450" s="46"/>
      <c r="J450" s="46"/>
    </row>
    <row r="451" spans="2:10" ht="15.75" x14ac:dyDescent="0.25">
      <c r="B451" s="92"/>
      <c r="C451" s="72" t="s">
        <v>366</v>
      </c>
      <c r="D451" s="89">
        <v>143.6</v>
      </c>
      <c r="E451" s="89">
        <v>143.6</v>
      </c>
      <c r="F451" s="89">
        <v>143.6</v>
      </c>
      <c r="G451" s="46"/>
      <c r="H451" s="46"/>
      <c r="I451" s="46"/>
      <c r="J451" s="46"/>
    </row>
    <row r="452" spans="2:10" ht="15.75" x14ac:dyDescent="0.25">
      <c r="B452" s="92"/>
      <c r="C452" s="72" t="s">
        <v>367</v>
      </c>
      <c r="D452" s="89">
        <v>241.9</v>
      </c>
      <c r="E452" s="89">
        <v>241.9</v>
      </c>
      <c r="F452" s="89">
        <v>241.9</v>
      </c>
      <c r="G452" s="46"/>
      <c r="H452" s="46"/>
      <c r="I452" s="46"/>
      <c r="J452" s="46"/>
    </row>
    <row r="453" spans="2:10" ht="15.75" x14ac:dyDescent="0.25">
      <c r="B453" s="92"/>
      <c r="C453" s="72" t="s">
        <v>368</v>
      </c>
      <c r="D453" s="89">
        <v>145.4</v>
      </c>
      <c r="E453" s="89">
        <v>145.4</v>
      </c>
      <c r="F453" s="89">
        <v>145.4</v>
      </c>
      <c r="G453" s="46"/>
      <c r="H453" s="46"/>
      <c r="I453" s="46"/>
      <c r="J453" s="46"/>
    </row>
    <row r="454" spans="2:10" ht="15.75" x14ac:dyDescent="0.25">
      <c r="B454" s="92"/>
      <c r="C454" s="72" t="s">
        <v>369</v>
      </c>
      <c r="D454" s="89">
        <v>220.8</v>
      </c>
      <c r="E454" s="89">
        <v>220.8</v>
      </c>
      <c r="F454" s="89">
        <v>220.8</v>
      </c>
      <c r="G454" s="46"/>
      <c r="H454" s="46"/>
      <c r="I454" s="46"/>
      <c r="J454" s="46"/>
    </row>
    <row r="455" spans="2:10" ht="15.75" x14ac:dyDescent="0.25">
      <c r="B455" s="92"/>
      <c r="C455" s="72" t="s">
        <v>370</v>
      </c>
      <c r="D455" s="89">
        <v>154.6</v>
      </c>
      <c r="E455" s="89">
        <v>154.6</v>
      </c>
      <c r="F455" s="89">
        <v>154.6</v>
      </c>
      <c r="G455" s="46"/>
      <c r="H455" s="46"/>
      <c r="I455" s="46"/>
      <c r="J455" s="46"/>
    </row>
    <row r="456" spans="2:10" ht="15.75" x14ac:dyDescent="0.25">
      <c r="B456" s="92"/>
      <c r="C456" s="72" t="s">
        <v>304</v>
      </c>
      <c r="D456" s="89">
        <v>236</v>
      </c>
      <c r="E456" s="89">
        <v>236</v>
      </c>
      <c r="F456" s="89">
        <v>236</v>
      </c>
      <c r="G456" s="46"/>
      <c r="H456" s="46"/>
      <c r="I456" s="46"/>
      <c r="J456" s="46"/>
    </row>
    <row r="457" spans="2:10" ht="15.75" x14ac:dyDescent="0.25">
      <c r="B457" s="92"/>
      <c r="C457" s="72" t="s">
        <v>371</v>
      </c>
      <c r="D457" s="89">
        <v>340.95382724607879</v>
      </c>
      <c r="E457" s="89">
        <v>340.95382724607879</v>
      </c>
      <c r="F457" s="89">
        <v>340.95382724607879</v>
      </c>
      <c r="G457" s="46"/>
      <c r="H457" s="46"/>
      <c r="I457" s="46"/>
      <c r="J457" s="46"/>
    </row>
    <row r="458" spans="2:10" ht="15.75" x14ac:dyDescent="0.25">
      <c r="B458" s="92"/>
      <c r="C458" s="72" t="s">
        <v>372</v>
      </c>
      <c r="D458" s="89">
        <v>158</v>
      </c>
      <c r="E458" s="89">
        <v>158</v>
      </c>
      <c r="F458" s="89">
        <v>158</v>
      </c>
      <c r="G458" s="46"/>
      <c r="H458" s="46"/>
      <c r="I458" s="46"/>
      <c r="J458" s="46"/>
    </row>
    <row r="459" spans="2:10" ht="15.75" x14ac:dyDescent="0.25">
      <c r="B459" s="92"/>
      <c r="C459" s="72" t="s">
        <v>373</v>
      </c>
      <c r="D459" s="89">
        <v>251.7</v>
      </c>
      <c r="E459" s="89">
        <v>251.7</v>
      </c>
      <c r="F459" s="89">
        <v>251.7</v>
      </c>
      <c r="G459" s="46"/>
      <c r="H459" s="46"/>
      <c r="I459" s="46"/>
      <c r="J459" s="46"/>
    </row>
    <row r="460" spans="2:10" ht="15.75" x14ac:dyDescent="0.25">
      <c r="B460" s="92"/>
      <c r="C460" s="73"/>
      <c r="D460" s="89"/>
      <c r="E460" s="89"/>
      <c r="F460" s="89"/>
      <c r="G460" s="46"/>
      <c r="H460" s="46"/>
      <c r="I460" s="46"/>
      <c r="J460" s="46"/>
    </row>
    <row r="461" spans="2:10" ht="15.75" x14ac:dyDescent="0.25">
      <c r="B461" s="91" t="s">
        <v>374</v>
      </c>
      <c r="C461" s="66" t="s">
        <v>867</v>
      </c>
      <c r="D461" s="93">
        <v>29682.7</v>
      </c>
      <c r="E461" s="93">
        <v>34469.5</v>
      </c>
      <c r="F461" s="93">
        <v>42378.8</v>
      </c>
      <c r="G461" s="46"/>
      <c r="H461" s="46"/>
      <c r="I461" s="46"/>
      <c r="J461" s="46"/>
    </row>
    <row r="462" spans="2:10" ht="15.75" x14ac:dyDescent="0.25">
      <c r="B462" s="91"/>
      <c r="C462" s="67" t="s">
        <v>868</v>
      </c>
      <c r="D462" s="90">
        <v>19745.3</v>
      </c>
      <c r="E462" s="90">
        <v>24532.1</v>
      </c>
      <c r="F462" s="90">
        <v>32441.4</v>
      </c>
      <c r="G462" s="46"/>
      <c r="H462" s="46"/>
      <c r="I462" s="46"/>
      <c r="J462" s="46"/>
    </row>
    <row r="463" spans="2:10" ht="15.75" x14ac:dyDescent="0.25">
      <c r="B463" s="91"/>
      <c r="C463" s="67" t="s">
        <v>869</v>
      </c>
      <c r="D463" s="93">
        <v>9937.4000000000015</v>
      </c>
      <c r="E463" s="93">
        <v>9937.4000000000015</v>
      </c>
      <c r="F463" s="93">
        <v>9937.4000000000015</v>
      </c>
      <c r="G463" s="46"/>
      <c r="H463" s="46"/>
      <c r="I463" s="46"/>
      <c r="J463" s="46"/>
    </row>
    <row r="464" spans="2:10" ht="15.75" x14ac:dyDescent="0.25">
      <c r="B464" s="92"/>
      <c r="C464" s="72" t="s">
        <v>32</v>
      </c>
      <c r="D464" s="90">
        <v>19745.3</v>
      </c>
      <c r="E464" s="90">
        <v>24532.1</v>
      </c>
      <c r="F464" s="90">
        <v>32441.4</v>
      </c>
      <c r="G464" s="46"/>
      <c r="H464" s="46"/>
      <c r="I464" s="46"/>
      <c r="J464" s="46"/>
    </row>
    <row r="465" spans="2:10" ht="15.75" x14ac:dyDescent="0.25">
      <c r="B465" s="92"/>
      <c r="C465" s="72" t="s">
        <v>375</v>
      </c>
      <c r="D465" s="89">
        <v>295.5</v>
      </c>
      <c r="E465" s="89">
        <v>295.5</v>
      </c>
      <c r="F465" s="89">
        <v>295.5</v>
      </c>
      <c r="G465" s="46"/>
      <c r="H465" s="46"/>
      <c r="I465" s="46"/>
      <c r="J465" s="46"/>
    </row>
    <row r="466" spans="2:10" ht="15.75" x14ac:dyDescent="0.25">
      <c r="B466" s="92"/>
      <c r="C466" s="72" t="s">
        <v>376</v>
      </c>
      <c r="D466" s="89">
        <v>142.5</v>
      </c>
      <c r="E466" s="89">
        <v>142.5</v>
      </c>
      <c r="F466" s="89">
        <v>142.5</v>
      </c>
      <c r="G466" s="46"/>
      <c r="H466" s="46"/>
      <c r="I466" s="46"/>
      <c r="J466" s="46"/>
    </row>
    <row r="467" spans="2:10" ht="15.75" x14ac:dyDescent="0.25">
      <c r="B467" s="92"/>
      <c r="C467" s="72" t="s">
        <v>377</v>
      </c>
      <c r="D467" s="89">
        <v>146.69999999999999</v>
      </c>
      <c r="E467" s="89">
        <v>146.69999999999999</v>
      </c>
      <c r="F467" s="89">
        <v>146.69999999999999</v>
      </c>
      <c r="G467" s="46"/>
      <c r="H467" s="46"/>
      <c r="I467" s="46"/>
      <c r="J467" s="46"/>
    </row>
    <row r="468" spans="2:10" ht="15.75" x14ac:dyDescent="0.25">
      <c r="B468" s="92"/>
      <c r="C468" s="72" t="s">
        <v>378</v>
      </c>
      <c r="D468" s="89">
        <v>301.39999999999998</v>
      </c>
      <c r="E468" s="89">
        <v>301.39999999999998</v>
      </c>
      <c r="F468" s="89">
        <v>301.39999999999998</v>
      </c>
      <c r="G468" s="46"/>
      <c r="H468" s="46"/>
      <c r="I468" s="46"/>
      <c r="J468" s="46"/>
    </row>
    <row r="469" spans="2:10" ht="15.75" x14ac:dyDescent="0.25">
      <c r="B469" s="92"/>
      <c r="C469" s="72" t="s">
        <v>379</v>
      </c>
      <c r="D469" s="89">
        <v>318.7</v>
      </c>
      <c r="E469" s="89">
        <v>318.7</v>
      </c>
      <c r="F469" s="89">
        <v>318.7</v>
      </c>
      <c r="G469" s="46"/>
      <c r="H469" s="46"/>
      <c r="I469" s="46"/>
      <c r="J469" s="46"/>
    </row>
    <row r="470" spans="2:10" ht="15.75" x14ac:dyDescent="0.25">
      <c r="B470" s="92"/>
      <c r="C470" s="72" t="s">
        <v>380</v>
      </c>
      <c r="D470" s="89">
        <v>176.6</v>
      </c>
      <c r="E470" s="89">
        <v>176.6</v>
      </c>
      <c r="F470" s="89">
        <v>176.6</v>
      </c>
      <c r="G470" s="46"/>
      <c r="H470" s="46"/>
      <c r="I470" s="46"/>
      <c r="J470" s="46"/>
    </row>
    <row r="471" spans="2:10" ht="15.75" x14ac:dyDescent="0.25">
      <c r="B471" s="92"/>
      <c r="C471" s="72" t="s">
        <v>381</v>
      </c>
      <c r="D471" s="89">
        <v>353.1</v>
      </c>
      <c r="E471" s="89">
        <v>353.1</v>
      </c>
      <c r="F471" s="89">
        <v>353.1</v>
      </c>
      <c r="G471" s="46"/>
      <c r="H471" s="46"/>
      <c r="I471" s="46"/>
      <c r="J471" s="46"/>
    </row>
    <row r="472" spans="2:10" ht="15.75" x14ac:dyDescent="0.25">
      <c r="B472" s="92"/>
      <c r="C472" s="72" t="s">
        <v>382</v>
      </c>
      <c r="D472" s="89">
        <v>199.8</v>
      </c>
      <c r="E472" s="89">
        <v>199.8</v>
      </c>
      <c r="F472" s="89">
        <v>199.8</v>
      </c>
      <c r="G472" s="46"/>
      <c r="H472" s="46"/>
      <c r="I472" s="46"/>
      <c r="J472" s="46"/>
    </row>
    <row r="473" spans="2:10" ht="15.75" x14ac:dyDescent="0.25">
      <c r="B473" s="92"/>
      <c r="C473" s="72" t="s">
        <v>374</v>
      </c>
      <c r="D473" s="89">
        <v>1921.8</v>
      </c>
      <c r="E473" s="89">
        <v>1921.8</v>
      </c>
      <c r="F473" s="89">
        <v>1921.8</v>
      </c>
      <c r="G473" s="46"/>
      <c r="H473" s="46"/>
      <c r="I473" s="46"/>
      <c r="J473" s="46"/>
    </row>
    <row r="474" spans="2:10" ht="15.75" x14ac:dyDescent="0.25">
      <c r="B474" s="92"/>
      <c r="C474" s="72" t="s">
        <v>383</v>
      </c>
      <c r="D474" s="89">
        <v>255.5</v>
      </c>
      <c r="E474" s="89">
        <v>255.5</v>
      </c>
      <c r="F474" s="89">
        <v>255.5</v>
      </c>
      <c r="G474" s="46"/>
      <c r="H474" s="46"/>
      <c r="I474" s="46"/>
      <c r="J474" s="46"/>
    </row>
    <row r="475" spans="2:10" ht="15.75" x14ac:dyDescent="0.25">
      <c r="B475" s="92"/>
      <c r="C475" s="72" t="s">
        <v>384</v>
      </c>
      <c r="D475" s="89">
        <v>384</v>
      </c>
      <c r="E475" s="89">
        <v>384</v>
      </c>
      <c r="F475" s="89">
        <v>384</v>
      </c>
      <c r="G475" s="46"/>
      <c r="H475" s="46"/>
      <c r="I475" s="46"/>
      <c r="J475" s="46"/>
    </row>
    <row r="476" spans="2:10" ht="15.75" x14ac:dyDescent="0.25">
      <c r="B476" s="92"/>
      <c r="C476" s="72" t="s">
        <v>385</v>
      </c>
      <c r="D476" s="89">
        <v>237.4</v>
      </c>
      <c r="E476" s="89">
        <v>237.4</v>
      </c>
      <c r="F476" s="89">
        <v>237.4</v>
      </c>
      <c r="G476" s="46"/>
      <c r="H476" s="46"/>
      <c r="I476" s="46"/>
      <c r="J476" s="46"/>
    </row>
    <row r="477" spans="2:10" ht="15.75" x14ac:dyDescent="0.25">
      <c r="B477" s="92"/>
      <c r="C477" s="72" t="s">
        <v>386</v>
      </c>
      <c r="D477" s="89">
        <v>120.3</v>
      </c>
      <c r="E477" s="89">
        <v>120.3</v>
      </c>
      <c r="F477" s="89">
        <v>120.3</v>
      </c>
      <c r="G477" s="46"/>
      <c r="H477" s="46"/>
      <c r="I477" s="46"/>
      <c r="J477" s="46"/>
    </row>
    <row r="478" spans="2:10" ht="15.75" x14ac:dyDescent="0.25">
      <c r="B478" s="92"/>
      <c r="C478" s="72" t="s">
        <v>387</v>
      </c>
      <c r="D478" s="89">
        <v>129.80000000000001</v>
      </c>
      <c r="E478" s="89">
        <v>129.80000000000001</v>
      </c>
      <c r="F478" s="89">
        <v>129.80000000000001</v>
      </c>
      <c r="G478" s="46"/>
      <c r="H478" s="46"/>
      <c r="I478" s="46"/>
      <c r="J478" s="46"/>
    </row>
    <row r="479" spans="2:10" ht="15.75" x14ac:dyDescent="0.25">
      <c r="B479" s="92"/>
      <c r="C479" s="72" t="s">
        <v>388</v>
      </c>
      <c r="D479" s="89">
        <v>171.8</v>
      </c>
      <c r="E479" s="89">
        <v>171.8</v>
      </c>
      <c r="F479" s="89">
        <v>171.8</v>
      </c>
      <c r="G479" s="46"/>
      <c r="H479" s="46"/>
      <c r="I479" s="46"/>
      <c r="J479" s="46"/>
    </row>
    <row r="480" spans="2:10" ht="15.75" x14ac:dyDescent="0.25">
      <c r="B480" s="92"/>
      <c r="C480" s="72" t="s">
        <v>389</v>
      </c>
      <c r="D480" s="89">
        <v>289.2</v>
      </c>
      <c r="E480" s="89">
        <v>289.2</v>
      </c>
      <c r="F480" s="89">
        <v>289.2</v>
      </c>
      <c r="G480" s="46"/>
      <c r="H480" s="46"/>
      <c r="I480" s="46"/>
      <c r="J480" s="46"/>
    </row>
    <row r="481" spans="2:10" ht="15.75" x14ac:dyDescent="0.25">
      <c r="B481" s="92"/>
      <c r="C481" s="72" t="s">
        <v>390</v>
      </c>
      <c r="D481" s="89">
        <v>228.4</v>
      </c>
      <c r="E481" s="89">
        <v>228.4</v>
      </c>
      <c r="F481" s="89">
        <v>228.4</v>
      </c>
      <c r="G481" s="46"/>
      <c r="H481" s="46"/>
      <c r="I481" s="46"/>
      <c r="J481" s="46"/>
    </row>
    <row r="482" spans="2:10" ht="15.75" x14ac:dyDescent="0.25">
      <c r="B482" s="92"/>
      <c r="C482" s="72" t="s">
        <v>391</v>
      </c>
      <c r="D482" s="89">
        <v>143.30000000000001</v>
      </c>
      <c r="E482" s="89">
        <v>143.30000000000001</v>
      </c>
      <c r="F482" s="89">
        <v>143.30000000000001</v>
      </c>
      <c r="G482" s="46"/>
      <c r="H482" s="46"/>
      <c r="I482" s="46"/>
      <c r="J482" s="46"/>
    </row>
    <row r="483" spans="2:10" ht="15.75" x14ac:dyDescent="0.25">
      <c r="B483" s="92"/>
      <c r="C483" s="72" t="s">
        <v>392</v>
      </c>
      <c r="D483" s="89">
        <v>296.8</v>
      </c>
      <c r="E483" s="89">
        <v>296.8</v>
      </c>
      <c r="F483" s="89">
        <v>296.8</v>
      </c>
      <c r="G483" s="46"/>
      <c r="H483" s="46"/>
      <c r="I483" s="46"/>
      <c r="J483" s="46"/>
    </row>
    <row r="484" spans="2:10" ht="15.75" x14ac:dyDescent="0.25">
      <c r="B484" s="92"/>
      <c r="C484" s="72" t="s">
        <v>393</v>
      </c>
      <c r="D484" s="89">
        <v>173.1</v>
      </c>
      <c r="E484" s="89">
        <v>173.1</v>
      </c>
      <c r="F484" s="89">
        <v>173.1</v>
      </c>
      <c r="G484" s="46"/>
      <c r="H484" s="46"/>
      <c r="I484" s="46"/>
      <c r="J484" s="46"/>
    </row>
    <row r="485" spans="2:10" ht="15.75" x14ac:dyDescent="0.25">
      <c r="B485" s="92"/>
      <c r="C485" s="72" t="s">
        <v>394</v>
      </c>
      <c r="D485" s="89">
        <v>233.1</v>
      </c>
      <c r="E485" s="89">
        <v>233.1</v>
      </c>
      <c r="F485" s="89">
        <v>233.1</v>
      </c>
      <c r="G485" s="46"/>
      <c r="H485" s="46"/>
      <c r="I485" s="46"/>
      <c r="J485" s="46"/>
    </row>
    <row r="486" spans="2:10" ht="15.75" x14ac:dyDescent="0.25">
      <c r="B486" s="92"/>
      <c r="C486" s="72" t="s">
        <v>395</v>
      </c>
      <c r="D486" s="89">
        <v>294.8</v>
      </c>
      <c r="E486" s="89">
        <v>294.8</v>
      </c>
      <c r="F486" s="89">
        <v>294.8</v>
      </c>
      <c r="G486" s="46"/>
      <c r="H486" s="46"/>
      <c r="I486" s="46"/>
      <c r="J486" s="46"/>
    </row>
    <row r="487" spans="2:10" ht="15.75" x14ac:dyDescent="0.25">
      <c r="B487" s="92"/>
      <c r="C487" s="72" t="s">
        <v>396</v>
      </c>
      <c r="D487" s="89">
        <v>292.39999999999998</v>
      </c>
      <c r="E487" s="89">
        <v>292.39999999999998</v>
      </c>
      <c r="F487" s="89">
        <v>292.39999999999998</v>
      </c>
      <c r="G487" s="46"/>
      <c r="H487" s="46"/>
      <c r="I487" s="46"/>
      <c r="J487" s="46"/>
    </row>
    <row r="488" spans="2:10" ht="15.75" x14ac:dyDescent="0.25">
      <c r="B488" s="92"/>
      <c r="C488" s="72" t="s">
        <v>397</v>
      </c>
      <c r="D488" s="89">
        <v>95.4</v>
      </c>
      <c r="E488" s="89">
        <v>95.4</v>
      </c>
      <c r="F488" s="89">
        <v>95.4</v>
      </c>
      <c r="G488" s="46"/>
      <c r="H488" s="46"/>
      <c r="I488" s="46"/>
      <c r="J488" s="46"/>
    </row>
    <row r="489" spans="2:10" ht="15.75" x14ac:dyDescent="0.25">
      <c r="B489" s="92"/>
      <c r="C489" s="72" t="s">
        <v>398</v>
      </c>
      <c r="D489" s="89">
        <v>153.1</v>
      </c>
      <c r="E489" s="89">
        <v>153.1</v>
      </c>
      <c r="F489" s="89">
        <v>153.1</v>
      </c>
      <c r="G489" s="46"/>
      <c r="H489" s="46"/>
      <c r="I489" s="46"/>
      <c r="J489" s="46"/>
    </row>
    <row r="490" spans="2:10" ht="15.75" x14ac:dyDescent="0.25">
      <c r="B490" s="92"/>
      <c r="C490" s="72" t="s">
        <v>399</v>
      </c>
      <c r="D490" s="89">
        <v>394.8</v>
      </c>
      <c r="E490" s="89">
        <v>394.8</v>
      </c>
      <c r="F490" s="89">
        <v>394.8</v>
      </c>
      <c r="G490" s="46"/>
      <c r="H490" s="46"/>
      <c r="I490" s="46"/>
      <c r="J490" s="46"/>
    </row>
    <row r="491" spans="2:10" ht="15.75" x14ac:dyDescent="0.25">
      <c r="B491" s="92"/>
      <c r="C491" s="72" t="s">
        <v>400</v>
      </c>
      <c r="D491" s="89">
        <v>121.8</v>
      </c>
      <c r="E491" s="89">
        <v>121.8</v>
      </c>
      <c r="F491" s="89">
        <v>121.8</v>
      </c>
      <c r="G491" s="46"/>
      <c r="H491" s="46"/>
      <c r="I491" s="46"/>
      <c r="J491" s="46"/>
    </row>
    <row r="492" spans="2:10" ht="15.75" x14ac:dyDescent="0.25">
      <c r="B492" s="92"/>
      <c r="C492" s="72" t="s">
        <v>401</v>
      </c>
      <c r="D492" s="89">
        <v>272.60000000000002</v>
      </c>
      <c r="E492" s="89">
        <v>272.60000000000002</v>
      </c>
      <c r="F492" s="89">
        <v>272.60000000000002</v>
      </c>
      <c r="G492" s="46"/>
      <c r="H492" s="46"/>
      <c r="I492" s="46"/>
      <c r="J492" s="46"/>
    </row>
    <row r="493" spans="2:10" ht="15.75" x14ac:dyDescent="0.25">
      <c r="B493" s="92"/>
      <c r="C493" s="72" t="s">
        <v>402</v>
      </c>
      <c r="D493" s="89">
        <v>471.5</v>
      </c>
      <c r="E493" s="89">
        <v>471.5</v>
      </c>
      <c r="F493" s="89">
        <v>471.5</v>
      </c>
      <c r="G493" s="46"/>
      <c r="H493" s="46"/>
      <c r="I493" s="46"/>
      <c r="J493" s="46"/>
    </row>
    <row r="494" spans="2:10" ht="15.75" x14ac:dyDescent="0.25">
      <c r="B494" s="92"/>
      <c r="C494" s="72" t="s">
        <v>403</v>
      </c>
      <c r="D494" s="89">
        <v>226</v>
      </c>
      <c r="E494" s="89">
        <v>226</v>
      </c>
      <c r="F494" s="89">
        <v>226</v>
      </c>
      <c r="G494" s="46"/>
      <c r="H494" s="46"/>
      <c r="I494" s="46"/>
      <c r="J494" s="46"/>
    </row>
    <row r="495" spans="2:10" ht="15.75" x14ac:dyDescent="0.25">
      <c r="B495" s="92"/>
      <c r="C495" s="72" t="s">
        <v>404</v>
      </c>
      <c r="D495" s="89">
        <v>521.70000000000005</v>
      </c>
      <c r="E495" s="89">
        <v>521.70000000000005</v>
      </c>
      <c r="F495" s="89">
        <v>521.70000000000005</v>
      </c>
      <c r="G495" s="46"/>
      <c r="H495" s="46"/>
      <c r="I495" s="46"/>
      <c r="J495" s="46"/>
    </row>
    <row r="496" spans="2:10" ht="15.75" x14ac:dyDescent="0.25">
      <c r="B496" s="92"/>
      <c r="C496" s="72" t="s">
        <v>405</v>
      </c>
      <c r="D496" s="89">
        <v>397.8</v>
      </c>
      <c r="E496" s="89">
        <v>397.8</v>
      </c>
      <c r="F496" s="89">
        <v>397.8</v>
      </c>
      <c r="G496" s="46"/>
      <c r="H496" s="46"/>
      <c r="I496" s="46"/>
      <c r="J496" s="46"/>
    </row>
    <row r="497" spans="2:10" ht="15.75" x14ac:dyDescent="0.25">
      <c r="B497" s="92"/>
      <c r="C497" s="72" t="s">
        <v>406</v>
      </c>
      <c r="D497" s="89">
        <v>176.7</v>
      </c>
      <c r="E497" s="89">
        <v>176.7</v>
      </c>
      <c r="F497" s="89">
        <v>176.7</v>
      </c>
      <c r="G497" s="46"/>
      <c r="H497" s="46"/>
      <c r="I497" s="46"/>
      <c r="J497" s="46"/>
    </row>
    <row r="498" spans="2:10" ht="15.75" x14ac:dyDescent="0.25">
      <c r="B498" s="92"/>
      <c r="C498" s="73"/>
      <c r="D498" s="89"/>
      <c r="E498" s="89"/>
      <c r="F498" s="89"/>
      <c r="G498" s="46"/>
      <c r="H498" s="46"/>
      <c r="I498" s="46"/>
      <c r="J498" s="46"/>
    </row>
    <row r="499" spans="2:10" ht="15.75" x14ac:dyDescent="0.25">
      <c r="B499" s="91" t="s">
        <v>407</v>
      </c>
      <c r="C499" s="66" t="s">
        <v>867</v>
      </c>
      <c r="D499" s="93">
        <v>28777.399999999998</v>
      </c>
      <c r="E499" s="93">
        <v>33448.300000000003</v>
      </c>
      <c r="F499" s="93">
        <v>41165.899999999994</v>
      </c>
      <c r="G499" s="46"/>
      <c r="H499" s="46"/>
      <c r="I499" s="46"/>
      <c r="J499" s="46"/>
    </row>
    <row r="500" spans="2:10" ht="15.75" x14ac:dyDescent="0.25">
      <c r="B500" s="91"/>
      <c r="C500" s="67" t="s">
        <v>868</v>
      </c>
      <c r="D500" s="93">
        <v>19267</v>
      </c>
      <c r="E500" s="93">
        <v>23937.9</v>
      </c>
      <c r="F500" s="93">
        <v>31655.5</v>
      </c>
      <c r="G500" s="46"/>
      <c r="H500" s="46"/>
      <c r="I500" s="46"/>
      <c r="J500" s="46"/>
    </row>
    <row r="501" spans="2:10" ht="15.75" x14ac:dyDescent="0.25">
      <c r="B501" s="91"/>
      <c r="C501" s="67" t="s">
        <v>869</v>
      </c>
      <c r="D501" s="93">
        <v>9510.3999999999978</v>
      </c>
      <c r="E501" s="93">
        <v>9510.3999999999978</v>
      </c>
      <c r="F501" s="93">
        <v>9510.3999999999978</v>
      </c>
      <c r="G501" s="46"/>
      <c r="H501" s="46"/>
      <c r="I501" s="46"/>
      <c r="J501" s="46"/>
    </row>
    <row r="502" spans="2:10" ht="15.75" x14ac:dyDescent="0.25">
      <c r="B502" s="92"/>
      <c r="C502" s="72" t="s">
        <v>32</v>
      </c>
      <c r="D502" s="90">
        <v>19267</v>
      </c>
      <c r="E502" s="90">
        <v>23937.9</v>
      </c>
      <c r="F502" s="90">
        <v>31655.5</v>
      </c>
      <c r="G502" s="46"/>
      <c r="H502" s="46"/>
      <c r="I502" s="46"/>
      <c r="J502" s="46"/>
    </row>
    <row r="503" spans="2:10" ht="15.75" x14ac:dyDescent="0.25">
      <c r="B503" s="92"/>
      <c r="C503" s="72" t="s">
        <v>344</v>
      </c>
      <c r="D503" s="89">
        <v>147.19999999999999</v>
      </c>
      <c r="E503" s="89">
        <v>147.19999999999999</v>
      </c>
      <c r="F503" s="89">
        <v>147.19999999999999</v>
      </c>
      <c r="G503" s="46"/>
      <c r="H503" s="46"/>
      <c r="I503" s="46"/>
      <c r="J503" s="46"/>
    </row>
    <row r="504" spans="2:10" ht="15.75" x14ac:dyDescent="0.25">
      <c r="B504" s="92"/>
      <c r="C504" s="72" t="s">
        <v>408</v>
      </c>
      <c r="D504" s="89">
        <v>247.7</v>
      </c>
      <c r="E504" s="89">
        <v>247.7</v>
      </c>
      <c r="F504" s="89">
        <v>247.7</v>
      </c>
      <c r="G504" s="46"/>
      <c r="H504" s="46"/>
      <c r="I504" s="46"/>
      <c r="J504" s="46"/>
    </row>
    <row r="505" spans="2:10" ht="15.75" x14ac:dyDescent="0.25">
      <c r="B505" s="92"/>
      <c r="C505" s="72" t="s">
        <v>409</v>
      </c>
      <c r="D505" s="89">
        <v>211.7</v>
      </c>
      <c r="E505" s="89">
        <v>211.7</v>
      </c>
      <c r="F505" s="89">
        <v>211.7</v>
      </c>
      <c r="G505" s="46"/>
      <c r="H505" s="46"/>
      <c r="I505" s="46"/>
      <c r="J505" s="46"/>
    </row>
    <row r="506" spans="2:10" ht="15.75" x14ac:dyDescent="0.25">
      <c r="B506" s="92"/>
      <c r="C506" s="72" t="s">
        <v>410</v>
      </c>
      <c r="D506" s="89">
        <v>111.4</v>
      </c>
      <c r="E506" s="89">
        <v>111.4</v>
      </c>
      <c r="F506" s="89">
        <v>111.4</v>
      </c>
      <c r="G506" s="46"/>
      <c r="H506" s="46"/>
      <c r="I506" s="46"/>
      <c r="J506" s="46"/>
    </row>
    <row r="507" spans="2:10" ht="15.75" x14ac:dyDescent="0.25">
      <c r="B507" s="92"/>
      <c r="C507" s="72" t="s">
        <v>411</v>
      </c>
      <c r="D507" s="89">
        <v>130.1</v>
      </c>
      <c r="E507" s="89">
        <v>130.1</v>
      </c>
      <c r="F507" s="89">
        <v>130.1</v>
      </c>
      <c r="G507" s="46"/>
      <c r="H507" s="46"/>
      <c r="I507" s="46"/>
      <c r="J507" s="46"/>
    </row>
    <row r="508" spans="2:10" ht="15.75" x14ac:dyDescent="0.25">
      <c r="B508" s="92"/>
      <c r="C508" s="72" t="s">
        <v>412</v>
      </c>
      <c r="D508" s="89">
        <v>353.7</v>
      </c>
      <c r="E508" s="89">
        <v>353.7</v>
      </c>
      <c r="F508" s="89">
        <v>353.7</v>
      </c>
      <c r="G508" s="46"/>
      <c r="H508" s="46"/>
      <c r="I508" s="46"/>
      <c r="J508" s="46"/>
    </row>
    <row r="509" spans="2:10" ht="15.75" x14ac:dyDescent="0.25">
      <c r="B509" s="92"/>
      <c r="C509" s="72" t="s">
        <v>266</v>
      </c>
      <c r="D509" s="89">
        <v>182.7</v>
      </c>
      <c r="E509" s="89">
        <v>182.7</v>
      </c>
      <c r="F509" s="89">
        <v>182.7</v>
      </c>
      <c r="G509" s="46"/>
      <c r="H509" s="46"/>
      <c r="I509" s="46"/>
      <c r="J509" s="46"/>
    </row>
    <row r="510" spans="2:10" ht="15.75" x14ac:dyDescent="0.25">
      <c r="B510" s="92"/>
      <c r="C510" s="72" t="s">
        <v>413</v>
      </c>
      <c r="D510" s="89">
        <v>235.3</v>
      </c>
      <c r="E510" s="89">
        <v>235.3</v>
      </c>
      <c r="F510" s="89">
        <v>235.3</v>
      </c>
      <c r="G510" s="46"/>
      <c r="H510" s="46"/>
      <c r="I510" s="46"/>
      <c r="J510" s="46"/>
    </row>
    <row r="511" spans="2:10" ht="15.75" x14ac:dyDescent="0.25">
      <c r="B511" s="92"/>
      <c r="C511" s="72" t="s">
        <v>414</v>
      </c>
      <c r="D511" s="89">
        <v>259.2</v>
      </c>
      <c r="E511" s="89">
        <v>259.2</v>
      </c>
      <c r="F511" s="89">
        <v>259.2</v>
      </c>
      <c r="G511" s="46"/>
      <c r="H511" s="46"/>
      <c r="I511" s="46"/>
      <c r="J511" s="46"/>
    </row>
    <row r="512" spans="2:10" ht="15.75" x14ac:dyDescent="0.25">
      <c r="B512" s="92"/>
      <c r="C512" s="72" t="s">
        <v>415</v>
      </c>
      <c r="D512" s="89">
        <v>374.2</v>
      </c>
      <c r="E512" s="89">
        <v>374.2</v>
      </c>
      <c r="F512" s="89">
        <v>374.2</v>
      </c>
      <c r="G512" s="46"/>
      <c r="H512" s="46"/>
      <c r="I512" s="46"/>
      <c r="J512" s="46"/>
    </row>
    <row r="513" spans="2:10" ht="15.75" x14ac:dyDescent="0.25">
      <c r="B513" s="92"/>
      <c r="C513" s="72" t="s">
        <v>416</v>
      </c>
      <c r="D513" s="89">
        <v>162.69999999999999</v>
      </c>
      <c r="E513" s="89">
        <v>162.69999999999999</v>
      </c>
      <c r="F513" s="89">
        <v>162.69999999999999</v>
      </c>
      <c r="G513" s="46"/>
      <c r="H513" s="46"/>
      <c r="I513" s="46"/>
      <c r="J513" s="46"/>
    </row>
    <row r="514" spans="2:10" ht="15.75" x14ac:dyDescent="0.25">
      <c r="B514" s="92"/>
      <c r="C514" s="72" t="s">
        <v>407</v>
      </c>
      <c r="D514" s="89">
        <v>1527.1</v>
      </c>
      <c r="E514" s="89">
        <v>1527.1</v>
      </c>
      <c r="F514" s="89">
        <v>1527.1</v>
      </c>
      <c r="G514" s="46"/>
      <c r="H514" s="46"/>
      <c r="I514" s="46"/>
      <c r="J514" s="46"/>
    </row>
    <row r="515" spans="2:10" ht="15.75" x14ac:dyDescent="0.25">
      <c r="B515" s="92"/>
      <c r="C515" s="72" t="s">
        <v>417</v>
      </c>
      <c r="D515" s="89">
        <v>182.8</v>
      </c>
      <c r="E515" s="89">
        <v>182.8</v>
      </c>
      <c r="F515" s="89">
        <v>182.8</v>
      </c>
      <c r="G515" s="46"/>
      <c r="H515" s="46"/>
      <c r="I515" s="46"/>
      <c r="J515" s="46"/>
    </row>
    <row r="516" spans="2:10" ht="15.75" x14ac:dyDescent="0.25">
      <c r="B516" s="92"/>
      <c r="C516" s="72" t="s">
        <v>418</v>
      </c>
      <c r="D516" s="89">
        <v>262.5</v>
      </c>
      <c r="E516" s="89">
        <v>262.5</v>
      </c>
      <c r="F516" s="89">
        <v>262.5</v>
      </c>
      <c r="G516" s="46"/>
      <c r="H516" s="46"/>
      <c r="I516" s="46"/>
      <c r="J516" s="46"/>
    </row>
    <row r="517" spans="2:10" ht="15.75" x14ac:dyDescent="0.25">
      <c r="B517" s="92"/>
      <c r="C517" s="72" t="s">
        <v>419</v>
      </c>
      <c r="D517" s="89">
        <v>375.9</v>
      </c>
      <c r="E517" s="89">
        <v>375.9</v>
      </c>
      <c r="F517" s="89">
        <v>375.9</v>
      </c>
      <c r="G517" s="46"/>
      <c r="H517" s="46"/>
      <c r="I517" s="46"/>
      <c r="J517" s="46"/>
    </row>
    <row r="518" spans="2:10" ht="15.75" x14ac:dyDescent="0.25">
      <c r="B518" s="92"/>
      <c r="C518" s="72" t="s">
        <v>420</v>
      </c>
      <c r="D518" s="89">
        <v>206.1</v>
      </c>
      <c r="E518" s="89">
        <v>206.1</v>
      </c>
      <c r="F518" s="89">
        <v>206.1</v>
      </c>
      <c r="G518" s="46"/>
      <c r="H518" s="46"/>
      <c r="I518" s="46"/>
      <c r="J518" s="46"/>
    </row>
    <row r="519" spans="2:10" ht="15.75" x14ac:dyDescent="0.25">
      <c r="B519" s="92"/>
      <c r="C519" s="72" t="s">
        <v>421</v>
      </c>
      <c r="D519" s="89">
        <v>167.9</v>
      </c>
      <c r="E519" s="89">
        <v>167.9</v>
      </c>
      <c r="F519" s="89">
        <v>167.9</v>
      </c>
      <c r="G519" s="46"/>
      <c r="H519" s="46"/>
      <c r="I519" s="46"/>
      <c r="J519" s="46"/>
    </row>
    <row r="520" spans="2:10" ht="15.75" x14ac:dyDescent="0.25">
      <c r="B520" s="92"/>
      <c r="C520" s="72" t="s">
        <v>390</v>
      </c>
      <c r="D520" s="89">
        <v>186.6</v>
      </c>
      <c r="E520" s="89">
        <v>186.6</v>
      </c>
      <c r="F520" s="89">
        <v>186.6</v>
      </c>
      <c r="G520" s="46"/>
      <c r="H520" s="46"/>
      <c r="I520" s="46"/>
      <c r="J520" s="46"/>
    </row>
    <row r="521" spans="2:10" ht="15.75" x14ac:dyDescent="0.25">
      <c r="B521" s="92"/>
      <c r="C521" s="72" t="s">
        <v>422</v>
      </c>
      <c r="D521" s="89">
        <v>176.7</v>
      </c>
      <c r="E521" s="89">
        <v>176.7</v>
      </c>
      <c r="F521" s="89">
        <v>176.7</v>
      </c>
      <c r="G521" s="46"/>
      <c r="H521" s="46"/>
      <c r="I521" s="46"/>
      <c r="J521" s="46"/>
    </row>
    <row r="522" spans="2:10" ht="15.75" x14ac:dyDescent="0.25">
      <c r="B522" s="92"/>
      <c r="C522" s="72" t="s">
        <v>423</v>
      </c>
      <c r="D522" s="89">
        <v>198.5</v>
      </c>
      <c r="E522" s="89">
        <v>198.5</v>
      </c>
      <c r="F522" s="89">
        <v>198.5</v>
      </c>
      <c r="G522" s="46"/>
      <c r="H522" s="46"/>
      <c r="I522" s="46"/>
      <c r="J522" s="46"/>
    </row>
    <row r="523" spans="2:10" ht="15.75" x14ac:dyDescent="0.25">
      <c r="B523" s="92"/>
      <c r="C523" s="72" t="s">
        <v>424</v>
      </c>
      <c r="D523" s="89">
        <v>100.2</v>
      </c>
      <c r="E523" s="89">
        <v>100.2</v>
      </c>
      <c r="F523" s="89">
        <v>100.2</v>
      </c>
      <c r="G523" s="46"/>
      <c r="H523" s="46"/>
      <c r="I523" s="46"/>
      <c r="J523" s="46"/>
    </row>
    <row r="524" spans="2:10" ht="15.75" x14ac:dyDescent="0.25">
      <c r="B524" s="92"/>
      <c r="C524" s="72" t="s">
        <v>425</v>
      </c>
      <c r="D524" s="89">
        <v>221.7</v>
      </c>
      <c r="E524" s="89">
        <v>221.7</v>
      </c>
      <c r="F524" s="89">
        <v>221.7</v>
      </c>
      <c r="G524" s="46"/>
      <c r="H524" s="46"/>
      <c r="I524" s="46"/>
      <c r="J524" s="46"/>
    </row>
    <row r="525" spans="2:10" ht="15.75" x14ac:dyDescent="0.25">
      <c r="B525" s="92"/>
      <c r="C525" s="72" t="s">
        <v>426</v>
      </c>
      <c r="D525" s="89">
        <v>228.9</v>
      </c>
      <c r="E525" s="89">
        <v>228.9</v>
      </c>
      <c r="F525" s="89">
        <v>228.9</v>
      </c>
      <c r="G525" s="46"/>
      <c r="H525" s="46"/>
      <c r="I525" s="46"/>
      <c r="J525" s="46"/>
    </row>
    <row r="526" spans="2:10" ht="15.75" x14ac:dyDescent="0.25">
      <c r="B526" s="92"/>
      <c r="C526" s="72" t="s">
        <v>427</v>
      </c>
      <c r="D526" s="89">
        <v>116.1</v>
      </c>
      <c r="E526" s="89">
        <v>116.1</v>
      </c>
      <c r="F526" s="89">
        <v>116.1</v>
      </c>
      <c r="G526" s="46"/>
      <c r="H526" s="46"/>
      <c r="I526" s="46"/>
      <c r="J526" s="46"/>
    </row>
    <row r="527" spans="2:10" ht="15.75" x14ac:dyDescent="0.25">
      <c r="B527" s="92"/>
      <c r="C527" s="72" t="s">
        <v>428</v>
      </c>
      <c r="D527" s="89">
        <v>116.8</v>
      </c>
      <c r="E527" s="89">
        <v>116.8</v>
      </c>
      <c r="F527" s="89">
        <v>116.8</v>
      </c>
      <c r="G527" s="46"/>
      <c r="H527" s="46"/>
      <c r="I527" s="46"/>
      <c r="J527" s="46"/>
    </row>
    <row r="528" spans="2:10" ht="15.75" x14ac:dyDescent="0.25">
      <c r="B528" s="92"/>
      <c r="C528" s="72" t="s">
        <v>429</v>
      </c>
      <c r="D528" s="89">
        <v>337.7</v>
      </c>
      <c r="E528" s="89">
        <v>337.7</v>
      </c>
      <c r="F528" s="89">
        <v>337.7</v>
      </c>
      <c r="G528" s="46"/>
      <c r="H528" s="46"/>
      <c r="I528" s="46"/>
      <c r="J528" s="46"/>
    </row>
    <row r="529" spans="2:10" ht="15.75" x14ac:dyDescent="0.25">
      <c r="B529" s="92"/>
      <c r="C529" s="72" t="s">
        <v>430</v>
      </c>
      <c r="D529" s="89">
        <v>213.3</v>
      </c>
      <c r="E529" s="89">
        <v>213.3</v>
      </c>
      <c r="F529" s="89">
        <v>213.3</v>
      </c>
      <c r="G529" s="46"/>
      <c r="H529" s="46"/>
      <c r="I529" s="46"/>
      <c r="J529" s="46"/>
    </row>
    <row r="530" spans="2:10" ht="15.75" x14ac:dyDescent="0.25">
      <c r="B530" s="92"/>
      <c r="C530" s="72" t="s">
        <v>431</v>
      </c>
      <c r="D530" s="89">
        <v>192.2</v>
      </c>
      <c r="E530" s="89">
        <v>192.2</v>
      </c>
      <c r="F530" s="89">
        <v>192.2</v>
      </c>
      <c r="G530" s="46"/>
      <c r="H530" s="46"/>
      <c r="I530" s="46"/>
      <c r="J530" s="46"/>
    </row>
    <row r="531" spans="2:10" ht="15.75" x14ac:dyDescent="0.25">
      <c r="B531" s="92"/>
      <c r="C531" s="72" t="s">
        <v>432</v>
      </c>
      <c r="D531" s="89">
        <v>158.5</v>
      </c>
      <c r="E531" s="89">
        <v>158.5</v>
      </c>
      <c r="F531" s="89">
        <v>158.5</v>
      </c>
      <c r="G531" s="46"/>
      <c r="H531" s="46"/>
      <c r="I531" s="46"/>
      <c r="J531" s="46"/>
    </row>
    <row r="532" spans="2:10" ht="15.75" x14ac:dyDescent="0.25">
      <c r="B532" s="92"/>
      <c r="C532" s="72" t="s">
        <v>433</v>
      </c>
      <c r="D532" s="89">
        <v>258</v>
      </c>
      <c r="E532" s="89">
        <v>258</v>
      </c>
      <c r="F532" s="89">
        <v>258</v>
      </c>
      <c r="G532" s="46"/>
      <c r="H532" s="46"/>
      <c r="I532" s="46"/>
      <c r="J532" s="46"/>
    </row>
    <row r="533" spans="2:10" ht="15.75" x14ac:dyDescent="0.25">
      <c r="B533" s="92"/>
      <c r="C533" s="72" t="s">
        <v>434</v>
      </c>
      <c r="D533" s="89">
        <v>308.39999999999998</v>
      </c>
      <c r="E533" s="89">
        <v>308.39999999999998</v>
      </c>
      <c r="F533" s="89">
        <v>308.39999999999998</v>
      </c>
      <c r="G533" s="46"/>
      <c r="H533" s="46"/>
      <c r="I533" s="46"/>
      <c r="J533" s="46"/>
    </row>
    <row r="534" spans="2:10" ht="15.75" x14ac:dyDescent="0.25">
      <c r="B534" s="92"/>
      <c r="C534" s="72" t="s">
        <v>435</v>
      </c>
      <c r="D534" s="89">
        <v>140.80000000000001</v>
      </c>
      <c r="E534" s="89">
        <v>140.80000000000001</v>
      </c>
      <c r="F534" s="89">
        <v>140.80000000000001</v>
      </c>
      <c r="G534" s="46"/>
      <c r="H534" s="46"/>
      <c r="I534" s="46"/>
      <c r="J534" s="46"/>
    </row>
    <row r="535" spans="2:10" ht="15.75" x14ac:dyDescent="0.25">
      <c r="B535" s="92"/>
      <c r="C535" s="72" t="s">
        <v>436</v>
      </c>
      <c r="D535" s="89">
        <v>275.10000000000002</v>
      </c>
      <c r="E535" s="89">
        <v>275.10000000000002</v>
      </c>
      <c r="F535" s="89">
        <v>275.10000000000002</v>
      </c>
      <c r="G535" s="46"/>
      <c r="H535" s="46"/>
      <c r="I535" s="46"/>
      <c r="J535" s="46"/>
    </row>
    <row r="536" spans="2:10" ht="15.75" x14ac:dyDescent="0.25">
      <c r="B536" s="92"/>
      <c r="C536" s="72" t="s">
        <v>178</v>
      </c>
      <c r="D536" s="89">
        <v>130.1</v>
      </c>
      <c r="E536" s="89">
        <v>130.1</v>
      </c>
      <c r="F536" s="89">
        <v>130.1</v>
      </c>
      <c r="G536" s="46"/>
      <c r="H536" s="46"/>
      <c r="I536" s="46"/>
      <c r="J536" s="46"/>
    </row>
    <row r="537" spans="2:10" ht="15.75" x14ac:dyDescent="0.25">
      <c r="B537" s="92"/>
      <c r="C537" s="72" t="s">
        <v>437</v>
      </c>
      <c r="D537" s="89">
        <v>110.8</v>
      </c>
      <c r="E537" s="89">
        <v>110.8</v>
      </c>
      <c r="F537" s="89">
        <v>110.8</v>
      </c>
      <c r="G537" s="46"/>
      <c r="H537" s="46"/>
      <c r="I537" s="46"/>
      <c r="J537" s="46"/>
    </row>
    <row r="538" spans="2:10" ht="15.75" x14ac:dyDescent="0.25">
      <c r="B538" s="92"/>
      <c r="C538" s="72" t="s">
        <v>438</v>
      </c>
      <c r="D538" s="89">
        <v>143.5</v>
      </c>
      <c r="E538" s="89">
        <v>143.5</v>
      </c>
      <c r="F538" s="89">
        <v>143.5</v>
      </c>
      <c r="G538" s="46"/>
      <c r="H538" s="46"/>
      <c r="I538" s="46"/>
      <c r="J538" s="46"/>
    </row>
    <row r="539" spans="2:10" ht="15.75" x14ac:dyDescent="0.25">
      <c r="B539" s="92"/>
      <c r="C539" s="72" t="s">
        <v>439</v>
      </c>
      <c r="D539" s="89">
        <v>351</v>
      </c>
      <c r="E539" s="89">
        <v>351</v>
      </c>
      <c r="F539" s="89">
        <v>351</v>
      </c>
      <c r="G539" s="46"/>
      <c r="H539" s="46"/>
      <c r="I539" s="46"/>
      <c r="J539" s="46"/>
    </row>
    <row r="540" spans="2:10" ht="15.75" x14ac:dyDescent="0.25">
      <c r="B540" s="92"/>
      <c r="C540" s="72" t="s">
        <v>440</v>
      </c>
      <c r="D540" s="89">
        <v>116.8</v>
      </c>
      <c r="E540" s="89">
        <v>116.8</v>
      </c>
      <c r="F540" s="89">
        <v>116.8</v>
      </c>
      <c r="G540" s="46"/>
      <c r="H540" s="46"/>
      <c r="I540" s="46"/>
      <c r="J540" s="46"/>
    </row>
    <row r="541" spans="2:10" ht="15.75" x14ac:dyDescent="0.25">
      <c r="B541" s="92"/>
      <c r="C541" s="72" t="s">
        <v>441</v>
      </c>
      <c r="D541" s="89">
        <v>194.5</v>
      </c>
      <c r="E541" s="89">
        <v>194.5</v>
      </c>
      <c r="F541" s="89">
        <v>194.5</v>
      </c>
      <c r="G541" s="46"/>
      <c r="H541" s="46"/>
      <c r="I541" s="46"/>
      <c r="J541" s="46"/>
    </row>
    <row r="542" spans="2:10" ht="15.75" x14ac:dyDescent="0.25">
      <c r="B542" s="92"/>
      <c r="C542" s="72" t="s">
        <v>442</v>
      </c>
      <c r="D542" s="89">
        <v>96</v>
      </c>
      <c r="E542" s="89">
        <v>96</v>
      </c>
      <c r="F542" s="89">
        <v>96</v>
      </c>
      <c r="G542" s="46"/>
      <c r="H542" s="46"/>
      <c r="I542" s="46"/>
      <c r="J542" s="46"/>
    </row>
    <row r="543" spans="2:10" ht="15.75" x14ac:dyDescent="0.25">
      <c r="B543" s="92"/>
      <c r="C543" s="74"/>
      <c r="D543" s="89"/>
      <c r="E543" s="89"/>
      <c r="F543" s="89"/>
      <c r="G543" s="46"/>
      <c r="H543" s="46"/>
      <c r="I543" s="46"/>
      <c r="J543" s="46"/>
    </row>
    <row r="544" spans="2:10" ht="15.75" x14ac:dyDescent="0.25">
      <c r="B544" s="91" t="s">
        <v>443</v>
      </c>
      <c r="C544" s="66" t="s">
        <v>867</v>
      </c>
      <c r="D544" s="93">
        <v>20743.800000000003</v>
      </c>
      <c r="E544" s="93">
        <v>24212.400000000001</v>
      </c>
      <c r="F544" s="93">
        <v>29943.300000000003</v>
      </c>
      <c r="G544" s="46"/>
      <c r="H544" s="46"/>
      <c r="I544" s="46"/>
      <c r="J544" s="46"/>
    </row>
    <row r="545" spans="2:10" ht="15.75" x14ac:dyDescent="0.25">
      <c r="B545" s="91"/>
      <c r="C545" s="67" t="s">
        <v>868</v>
      </c>
      <c r="D545" s="93">
        <v>14307.2</v>
      </c>
      <c r="E545" s="93">
        <v>17775.8</v>
      </c>
      <c r="F545" s="93">
        <v>23506.7</v>
      </c>
      <c r="G545" s="46"/>
      <c r="H545" s="46"/>
      <c r="I545" s="46"/>
      <c r="J545" s="46"/>
    </row>
    <row r="546" spans="2:10" ht="15.75" x14ac:dyDescent="0.25">
      <c r="B546" s="91"/>
      <c r="C546" s="67" t="s">
        <v>869</v>
      </c>
      <c r="D546" s="93">
        <v>6436.6000000000013</v>
      </c>
      <c r="E546" s="93">
        <v>6436.6000000000013</v>
      </c>
      <c r="F546" s="93">
        <v>6436.6000000000013</v>
      </c>
      <c r="G546" s="46"/>
      <c r="H546" s="46"/>
      <c r="I546" s="46"/>
      <c r="J546" s="46"/>
    </row>
    <row r="547" spans="2:10" ht="15.75" x14ac:dyDescent="0.25">
      <c r="B547" s="92"/>
      <c r="C547" s="72" t="s">
        <v>32</v>
      </c>
      <c r="D547" s="90">
        <v>14307.2</v>
      </c>
      <c r="E547" s="90">
        <v>17775.8</v>
      </c>
      <c r="F547" s="90">
        <v>23506.7</v>
      </c>
      <c r="G547" s="46"/>
      <c r="H547" s="46"/>
      <c r="I547" s="46"/>
      <c r="J547" s="46"/>
    </row>
    <row r="548" spans="2:10" ht="15.75" x14ac:dyDescent="0.25">
      <c r="B548" s="92"/>
      <c r="C548" s="72" t="s">
        <v>444</v>
      </c>
      <c r="D548" s="89">
        <v>593</v>
      </c>
      <c r="E548" s="89">
        <v>593</v>
      </c>
      <c r="F548" s="89">
        <v>593</v>
      </c>
      <c r="G548" s="46"/>
      <c r="H548" s="46"/>
      <c r="I548" s="46"/>
      <c r="J548" s="46"/>
    </row>
    <row r="549" spans="2:10" ht="15.75" x14ac:dyDescent="0.25">
      <c r="B549" s="92"/>
      <c r="C549" s="72" t="s">
        <v>445</v>
      </c>
      <c r="D549" s="89">
        <v>177.3</v>
      </c>
      <c r="E549" s="89">
        <v>177.3</v>
      </c>
      <c r="F549" s="89">
        <v>177.3</v>
      </c>
      <c r="G549" s="46"/>
      <c r="H549" s="46"/>
      <c r="I549" s="46"/>
      <c r="J549" s="46"/>
    </row>
    <row r="550" spans="2:10" ht="15.75" x14ac:dyDescent="0.25">
      <c r="B550" s="92"/>
      <c r="C550" s="72" t="s">
        <v>446</v>
      </c>
      <c r="D550" s="89">
        <v>223.4</v>
      </c>
      <c r="E550" s="89">
        <v>223.4</v>
      </c>
      <c r="F550" s="89">
        <v>223.4</v>
      </c>
      <c r="G550" s="46"/>
      <c r="H550" s="46"/>
      <c r="I550" s="46"/>
      <c r="J550" s="46"/>
    </row>
    <row r="551" spans="2:10" ht="15.75" x14ac:dyDescent="0.25">
      <c r="B551" s="92"/>
      <c r="C551" s="72" t="s">
        <v>447</v>
      </c>
      <c r="D551" s="89">
        <v>379.8</v>
      </c>
      <c r="E551" s="89">
        <v>379.8</v>
      </c>
      <c r="F551" s="89">
        <v>379.8</v>
      </c>
      <c r="G551" s="46"/>
      <c r="H551" s="46"/>
      <c r="I551" s="46"/>
      <c r="J551" s="46"/>
    </row>
    <row r="552" spans="2:10" ht="15.75" x14ac:dyDescent="0.25">
      <c r="B552" s="92"/>
      <c r="C552" s="72" t="s">
        <v>448</v>
      </c>
      <c r="D552" s="89">
        <v>278.39999999999998</v>
      </c>
      <c r="E552" s="89">
        <v>278.39999999999998</v>
      </c>
      <c r="F552" s="89">
        <v>278.39999999999998</v>
      </c>
      <c r="G552" s="46"/>
      <c r="H552" s="46"/>
      <c r="I552" s="46"/>
      <c r="J552" s="46"/>
    </row>
    <row r="553" spans="2:10" ht="15.75" x14ac:dyDescent="0.25">
      <c r="B553" s="92"/>
      <c r="C553" s="72" t="s">
        <v>449</v>
      </c>
      <c r="D553" s="89">
        <v>314.8</v>
      </c>
      <c r="E553" s="89">
        <v>314.8</v>
      </c>
      <c r="F553" s="89">
        <v>314.8</v>
      </c>
      <c r="G553" s="46"/>
      <c r="H553" s="46"/>
      <c r="I553" s="46"/>
      <c r="J553" s="46"/>
    </row>
    <row r="554" spans="2:10" ht="15.75" x14ac:dyDescent="0.25">
      <c r="B554" s="92"/>
      <c r="C554" s="72" t="s">
        <v>450</v>
      </c>
      <c r="D554" s="89">
        <v>362.1</v>
      </c>
      <c r="E554" s="89">
        <v>362.1</v>
      </c>
      <c r="F554" s="89">
        <v>362.1</v>
      </c>
      <c r="G554" s="46"/>
      <c r="H554" s="46"/>
      <c r="I554" s="46"/>
      <c r="J554" s="46"/>
    </row>
    <row r="555" spans="2:10" ht="15.75" x14ac:dyDescent="0.25">
      <c r="B555" s="92"/>
      <c r="C555" s="72" t="s">
        <v>451</v>
      </c>
      <c r="D555" s="89">
        <v>215.7</v>
      </c>
      <c r="E555" s="89">
        <v>215.7</v>
      </c>
      <c r="F555" s="89">
        <v>215.7</v>
      </c>
      <c r="G555" s="46"/>
      <c r="H555" s="46"/>
      <c r="I555" s="46"/>
      <c r="J555" s="46"/>
    </row>
    <row r="556" spans="2:10" ht="15.75" x14ac:dyDescent="0.25">
      <c r="B556" s="92"/>
      <c r="C556" s="72" t="s">
        <v>452</v>
      </c>
      <c r="D556" s="89">
        <v>89.4</v>
      </c>
      <c r="E556" s="89">
        <v>89.4</v>
      </c>
      <c r="F556" s="89">
        <v>89.4</v>
      </c>
      <c r="G556" s="46"/>
      <c r="H556" s="46"/>
      <c r="I556" s="46"/>
      <c r="J556" s="46"/>
    </row>
    <row r="557" spans="2:10" ht="15.75" x14ac:dyDescent="0.25">
      <c r="B557" s="92"/>
      <c r="C557" s="72" t="s">
        <v>453</v>
      </c>
      <c r="D557" s="89">
        <v>351.2</v>
      </c>
      <c r="E557" s="89">
        <v>351.2</v>
      </c>
      <c r="F557" s="89">
        <v>351.2</v>
      </c>
      <c r="G557" s="46"/>
      <c r="H557" s="46"/>
      <c r="I557" s="46"/>
      <c r="J557" s="46"/>
    </row>
    <row r="558" spans="2:10" ht="15.75" x14ac:dyDescent="0.25">
      <c r="B558" s="92"/>
      <c r="C558" s="72" t="s">
        <v>443</v>
      </c>
      <c r="D558" s="89">
        <v>1184.5</v>
      </c>
      <c r="E558" s="89">
        <v>1184.5</v>
      </c>
      <c r="F558" s="89">
        <v>1184.5</v>
      </c>
      <c r="G558" s="46"/>
      <c r="H558" s="46"/>
      <c r="I558" s="46"/>
      <c r="J558" s="46"/>
    </row>
    <row r="559" spans="2:10" ht="15.75" x14ac:dyDescent="0.25">
      <c r="B559" s="92"/>
      <c r="C559" s="72" t="s">
        <v>454</v>
      </c>
      <c r="D559" s="89">
        <v>412.5</v>
      </c>
      <c r="E559" s="89">
        <v>412.5</v>
      </c>
      <c r="F559" s="89">
        <v>412.5</v>
      </c>
      <c r="G559" s="46"/>
      <c r="H559" s="46"/>
      <c r="I559" s="46"/>
      <c r="J559" s="46"/>
    </row>
    <row r="560" spans="2:10" ht="15.75" x14ac:dyDescent="0.25">
      <c r="B560" s="92"/>
      <c r="C560" s="72" t="s">
        <v>455</v>
      </c>
      <c r="D560" s="89">
        <v>291.7</v>
      </c>
      <c r="E560" s="89">
        <v>291.7</v>
      </c>
      <c r="F560" s="89">
        <v>291.7</v>
      </c>
      <c r="G560" s="46"/>
      <c r="H560" s="46"/>
      <c r="I560" s="46"/>
      <c r="J560" s="46"/>
    </row>
    <row r="561" spans="2:10" ht="15.75" x14ac:dyDescent="0.25">
      <c r="B561" s="92"/>
      <c r="C561" s="72" t="s">
        <v>456</v>
      </c>
      <c r="D561" s="89">
        <v>184.8</v>
      </c>
      <c r="E561" s="89">
        <v>184.8</v>
      </c>
      <c r="F561" s="89">
        <v>184.8</v>
      </c>
      <c r="G561" s="46"/>
      <c r="H561" s="46"/>
      <c r="I561" s="46"/>
      <c r="J561" s="46"/>
    </row>
    <row r="562" spans="2:10" ht="15.75" x14ac:dyDescent="0.25">
      <c r="B562" s="92"/>
      <c r="C562" s="72" t="s">
        <v>457</v>
      </c>
      <c r="D562" s="89">
        <v>197.3</v>
      </c>
      <c r="E562" s="89">
        <v>197.3</v>
      </c>
      <c r="F562" s="89">
        <v>197.3</v>
      </c>
      <c r="G562" s="46"/>
      <c r="H562" s="46"/>
      <c r="I562" s="46"/>
      <c r="J562" s="46"/>
    </row>
    <row r="563" spans="2:10" ht="15.75" x14ac:dyDescent="0.25">
      <c r="B563" s="92"/>
      <c r="C563" s="72" t="s">
        <v>458</v>
      </c>
      <c r="D563" s="89">
        <v>243.5</v>
      </c>
      <c r="E563" s="89">
        <v>243.5</v>
      </c>
      <c r="F563" s="89">
        <v>243.5</v>
      </c>
      <c r="G563" s="46"/>
      <c r="H563" s="46"/>
      <c r="I563" s="46"/>
      <c r="J563" s="46"/>
    </row>
    <row r="564" spans="2:10" ht="15.75" x14ac:dyDescent="0.25">
      <c r="B564" s="92"/>
      <c r="C564" s="72" t="s">
        <v>459</v>
      </c>
      <c r="D564" s="89">
        <v>504.3</v>
      </c>
      <c r="E564" s="89">
        <v>504.3</v>
      </c>
      <c r="F564" s="89">
        <v>504.3</v>
      </c>
      <c r="G564" s="46"/>
      <c r="H564" s="46"/>
      <c r="I564" s="46"/>
      <c r="J564" s="46"/>
    </row>
    <row r="565" spans="2:10" ht="15.75" x14ac:dyDescent="0.25">
      <c r="B565" s="92"/>
      <c r="C565" s="72" t="s">
        <v>342</v>
      </c>
      <c r="D565" s="89">
        <v>210.8</v>
      </c>
      <c r="E565" s="89">
        <v>210.8</v>
      </c>
      <c r="F565" s="89">
        <v>210.8</v>
      </c>
      <c r="G565" s="46"/>
      <c r="H565" s="46"/>
      <c r="I565" s="46"/>
      <c r="J565" s="46"/>
    </row>
    <row r="566" spans="2:10" ht="15.75" x14ac:dyDescent="0.25">
      <c r="B566" s="92"/>
      <c r="C566" s="72" t="s">
        <v>372</v>
      </c>
      <c r="D566" s="89">
        <v>222.1</v>
      </c>
      <c r="E566" s="89">
        <v>222.1</v>
      </c>
      <c r="F566" s="89">
        <v>222.1</v>
      </c>
      <c r="G566" s="46"/>
      <c r="H566" s="46"/>
      <c r="I566" s="46"/>
      <c r="J566" s="46"/>
    </row>
    <row r="567" spans="2:10" ht="15.75" x14ac:dyDescent="0.25">
      <c r="B567" s="92"/>
      <c r="C567" s="74"/>
      <c r="D567" s="89"/>
      <c r="E567" s="89"/>
      <c r="F567" s="89"/>
      <c r="G567" s="46"/>
      <c r="H567" s="46"/>
      <c r="I567" s="46"/>
      <c r="J567" s="46"/>
    </row>
    <row r="568" spans="2:10" ht="15.75" x14ac:dyDescent="0.25">
      <c r="B568" s="91" t="s">
        <v>386</v>
      </c>
      <c r="C568" s="66" t="s">
        <v>867</v>
      </c>
      <c r="D568" s="93">
        <v>34248.9</v>
      </c>
      <c r="E568" s="93">
        <v>39341.9</v>
      </c>
      <c r="F568" s="93">
        <v>47756.800000000003</v>
      </c>
      <c r="G568" s="46"/>
      <c r="H568" s="46"/>
      <c r="I568" s="46"/>
      <c r="J568" s="46"/>
    </row>
    <row r="569" spans="2:10" ht="15.75" x14ac:dyDescent="0.25">
      <c r="B569" s="91"/>
      <c r="C569" s="67" t="s">
        <v>868</v>
      </c>
      <c r="D569" s="93">
        <v>21007.8</v>
      </c>
      <c r="E569" s="93">
        <v>26100.799999999999</v>
      </c>
      <c r="F569" s="93">
        <v>34515.699999999997</v>
      </c>
      <c r="G569" s="46"/>
      <c r="H569" s="46"/>
      <c r="I569" s="46"/>
      <c r="J569" s="46"/>
    </row>
    <row r="570" spans="2:10" ht="15.75" x14ac:dyDescent="0.25">
      <c r="B570" s="91"/>
      <c r="C570" s="67" t="s">
        <v>869</v>
      </c>
      <c r="D570" s="93">
        <v>13241.100000000002</v>
      </c>
      <c r="E570" s="93">
        <v>13241.100000000002</v>
      </c>
      <c r="F570" s="93">
        <v>13241.100000000002</v>
      </c>
      <c r="G570" s="46"/>
      <c r="H570" s="46"/>
      <c r="I570" s="46"/>
      <c r="J570" s="46"/>
    </row>
    <row r="571" spans="2:10" ht="15.75" x14ac:dyDescent="0.25">
      <c r="B571" s="92"/>
      <c r="C571" s="72" t="s">
        <v>32</v>
      </c>
      <c r="D571" s="90">
        <v>21007.8</v>
      </c>
      <c r="E571" s="90">
        <v>26100.799999999999</v>
      </c>
      <c r="F571" s="90">
        <v>34515.699999999997</v>
      </c>
      <c r="G571" s="46"/>
      <c r="H571" s="46"/>
      <c r="I571" s="46"/>
      <c r="J571" s="46"/>
    </row>
    <row r="572" spans="2:10" ht="15.75" x14ac:dyDescent="0.25">
      <c r="B572" s="92"/>
      <c r="C572" s="72" t="s">
        <v>460</v>
      </c>
      <c r="D572" s="89">
        <v>190.4</v>
      </c>
      <c r="E572" s="89">
        <v>190.4</v>
      </c>
      <c r="F572" s="89">
        <v>190.4</v>
      </c>
      <c r="G572" s="46"/>
      <c r="H572" s="46"/>
      <c r="I572" s="46"/>
      <c r="J572" s="46"/>
    </row>
    <row r="573" spans="2:10" ht="15.75" x14ac:dyDescent="0.25">
      <c r="B573" s="92"/>
      <c r="C573" s="72" t="s">
        <v>461</v>
      </c>
      <c r="D573" s="89">
        <v>319.39999999999998</v>
      </c>
      <c r="E573" s="89">
        <v>319.39999999999998</v>
      </c>
      <c r="F573" s="89">
        <v>319.39999999999998</v>
      </c>
      <c r="G573" s="46"/>
      <c r="H573" s="46"/>
      <c r="I573" s="46"/>
      <c r="J573" s="46"/>
    </row>
    <row r="574" spans="2:10" ht="15.75" x14ac:dyDescent="0.25">
      <c r="B574" s="92"/>
      <c r="C574" s="72" t="s">
        <v>462</v>
      </c>
      <c r="D574" s="89">
        <v>303.39999999999998</v>
      </c>
      <c r="E574" s="89">
        <v>303.39999999999998</v>
      </c>
      <c r="F574" s="89">
        <v>303.39999999999998</v>
      </c>
      <c r="G574" s="46"/>
      <c r="H574" s="46"/>
      <c r="I574" s="46"/>
      <c r="J574" s="46"/>
    </row>
    <row r="575" spans="2:10" ht="15.75" x14ac:dyDescent="0.25">
      <c r="B575" s="92"/>
      <c r="C575" s="72" t="s">
        <v>463</v>
      </c>
      <c r="D575" s="89">
        <v>294.2</v>
      </c>
      <c r="E575" s="89">
        <v>294.2</v>
      </c>
      <c r="F575" s="89">
        <v>294.2</v>
      </c>
      <c r="G575" s="46"/>
      <c r="H575" s="46"/>
      <c r="I575" s="46"/>
      <c r="J575" s="46"/>
    </row>
    <row r="576" spans="2:10" ht="15.75" x14ac:dyDescent="0.25">
      <c r="B576" s="92"/>
      <c r="C576" s="72" t="s">
        <v>464</v>
      </c>
      <c r="D576" s="89">
        <v>420</v>
      </c>
      <c r="E576" s="89">
        <v>420</v>
      </c>
      <c r="F576" s="89">
        <v>420</v>
      </c>
      <c r="G576" s="46"/>
      <c r="H576" s="46"/>
      <c r="I576" s="46"/>
      <c r="J576" s="46"/>
    </row>
    <row r="577" spans="2:10" ht="15.75" x14ac:dyDescent="0.25">
      <c r="B577" s="92"/>
      <c r="C577" s="72" t="s">
        <v>465</v>
      </c>
      <c r="D577" s="89">
        <v>411.9</v>
      </c>
      <c r="E577" s="89">
        <v>411.9</v>
      </c>
      <c r="F577" s="89">
        <v>411.9</v>
      </c>
      <c r="G577" s="46"/>
      <c r="H577" s="46"/>
      <c r="I577" s="46"/>
      <c r="J577" s="46"/>
    </row>
    <row r="578" spans="2:10" ht="15.75" x14ac:dyDescent="0.25">
      <c r="B578" s="92"/>
      <c r="C578" s="72" t="s">
        <v>466</v>
      </c>
      <c r="D578" s="89">
        <v>281.7</v>
      </c>
      <c r="E578" s="89">
        <v>281.7</v>
      </c>
      <c r="F578" s="89">
        <v>281.7</v>
      </c>
      <c r="G578" s="46"/>
      <c r="H578" s="46"/>
      <c r="I578" s="46"/>
      <c r="J578" s="46"/>
    </row>
    <row r="579" spans="2:10" ht="15.75" x14ac:dyDescent="0.25">
      <c r="B579" s="92"/>
      <c r="C579" s="72" t="s">
        <v>467</v>
      </c>
      <c r="D579" s="89">
        <v>190.9</v>
      </c>
      <c r="E579" s="89">
        <v>190.9</v>
      </c>
      <c r="F579" s="89">
        <v>190.9</v>
      </c>
      <c r="G579" s="46"/>
      <c r="H579" s="46"/>
      <c r="I579" s="46"/>
      <c r="J579" s="46"/>
    </row>
    <row r="580" spans="2:10" ht="15.75" x14ac:dyDescent="0.25">
      <c r="B580" s="92"/>
      <c r="C580" s="72" t="s">
        <v>468</v>
      </c>
      <c r="D580" s="89">
        <v>1179</v>
      </c>
      <c r="E580" s="89">
        <v>1179</v>
      </c>
      <c r="F580" s="89">
        <v>1179</v>
      </c>
      <c r="G580" s="46"/>
      <c r="H580" s="46"/>
      <c r="I580" s="46"/>
      <c r="J580" s="46"/>
    </row>
    <row r="581" spans="2:10" ht="15.75" x14ac:dyDescent="0.25">
      <c r="B581" s="92"/>
      <c r="C581" s="72" t="s">
        <v>469</v>
      </c>
      <c r="D581" s="89">
        <v>152.80000000000001</v>
      </c>
      <c r="E581" s="89">
        <v>152.80000000000001</v>
      </c>
      <c r="F581" s="89">
        <v>152.80000000000001</v>
      </c>
      <c r="G581" s="46"/>
      <c r="H581" s="46"/>
      <c r="I581" s="46"/>
      <c r="J581" s="46"/>
    </row>
    <row r="582" spans="2:10" ht="15.75" x14ac:dyDescent="0.25">
      <c r="B582" s="92"/>
      <c r="C582" s="72" t="s">
        <v>470</v>
      </c>
      <c r="D582" s="89">
        <v>254.8</v>
      </c>
      <c r="E582" s="89">
        <v>254.8</v>
      </c>
      <c r="F582" s="89">
        <v>254.8</v>
      </c>
      <c r="G582" s="46"/>
      <c r="H582" s="46"/>
      <c r="I582" s="46"/>
      <c r="J582" s="46"/>
    </row>
    <row r="583" spans="2:10" ht="15.75" x14ac:dyDescent="0.25">
      <c r="B583" s="92"/>
      <c r="C583" s="72" t="s">
        <v>471</v>
      </c>
      <c r="D583" s="89">
        <v>539.1</v>
      </c>
      <c r="E583" s="89">
        <v>539.1</v>
      </c>
      <c r="F583" s="89">
        <v>539.1</v>
      </c>
      <c r="G583" s="46"/>
      <c r="H583" s="46"/>
      <c r="I583" s="46"/>
      <c r="J583" s="46"/>
    </row>
    <row r="584" spans="2:10" ht="15.75" x14ac:dyDescent="0.25">
      <c r="B584" s="92"/>
      <c r="C584" s="72" t="s">
        <v>472</v>
      </c>
      <c r="D584" s="89">
        <v>212.7</v>
      </c>
      <c r="E584" s="89">
        <v>212.7</v>
      </c>
      <c r="F584" s="89">
        <v>212.7</v>
      </c>
      <c r="G584" s="46"/>
      <c r="H584" s="46"/>
      <c r="I584" s="46"/>
      <c r="J584" s="46"/>
    </row>
    <row r="585" spans="2:10" ht="15.75" x14ac:dyDescent="0.25">
      <c r="B585" s="92"/>
      <c r="C585" s="72" t="s">
        <v>473</v>
      </c>
      <c r="D585" s="89">
        <v>497</v>
      </c>
      <c r="E585" s="89">
        <v>497</v>
      </c>
      <c r="F585" s="89">
        <v>497</v>
      </c>
      <c r="G585" s="46"/>
      <c r="H585" s="46"/>
      <c r="I585" s="46"/>
      <c r="J585" s="46"/>
    </row>
    <row r="586" spans="2:10" ht="15.75" x14ac:dyDescent="0.25">
      <c r="B586" s="92"/>
      <c r="C586" s="72" t="s">
        <v>474</v>
      </c>
      <c r="D586" s="89">
        <v>173.7</v>
      </c>
      <c r="E586" s="89">
        <v>173.7</v>
      </c>
      <c r="F586" s="89">
        <v>173.7</v>
      </c>
      <c r="G586" s="46"/>
      <c r="H586" s="46"/>
      <c r="I586" s="46"/>
      <c r="J586" s="46"/>
    </row>
    <row r="587" spans="2:10" ht="15.75" x14ac:dyDescent="0.25">
      <c r="B587" s="92"/>
      <c r="C587" s="72" t="s">
        <v>475</v>
      </c>
      <c r="D587" s="89">
        <v>231.3</v>
      </c>
      <c r="E587" s="89">
        <v>231.3</v>
      </c>
      <c r="F587" s="89">
        <v>231.3</v>
      </c>
      <c r="G587" s="46"/>
      <c r="H587" s="46"/>
      <c r="I587" s="46"/>
      <c r="J587" s="46"/>
    </row>
    <row r="588" spans="2:10" ht="15.75" x14ac:dyDescent="0.25">
      <c r="B588" s="92"/>
      <c r="C588" s="72" t="s">
        <v>193</v>
      </c>
      <c r="D588" s="89">
        <v>111.2</v>
      </c>
      <c r="E588" s="89">
        <v>111.2</v>
      </c>
      <c r="F588" s="89">
        <v>111.2</v>
      </c>
      <c r="G588" s="46"/>
      <c r="H588" s="46"/>
      <c r="I588" s="46"/>
      <c r="J588" s="46"/>
    </row>
    <row r="589" spans="2:10" ht="15.75" x14ac:dyDescent="0.25">
      <c r="B589" s="92"/>
      <c r="C589" s="72" t="s">
        <v>476</v>
      </c>
      <c r="D589" s="89">
        <v>294.5</v>
      </c>
      <c r="E589" s="89">
        <v>294.5</v>
      </c>
      <c r="F589" s="89">
        <v>294.5</v>
      </c>
      <c r="G589" s="46"/>
      <c r="H589" s="46"/>
      <c r="I589" s="46"/>
      <c r="J589" s="46"/>
    </row>
    <row r="590" spans="2:10" ht="15.75" x14ac:dyDescent="0.25">
      <c r="B590" s="92"/>
      <c r="C590" s="72" t="s">
        <v>386</v>
      </c>
      <c r="D590" s="89">
        <v>1762.8</v>
      </c>
      <c r="E590" s="89">
        <v>1762.8</v>
      </c>
      <c r="F590" s="89">
        <v>1762.8</v>
      </c>
      <c r="G590" s="46"/>
      <c r="H590" s="46"/>
      <c r="I590" s="46"/>
      <c r="J590" s="46"/>
    </row>
    <row r="591" spans="2:10" ht="15.75" x14ac:dyDescent="0.25">
      <c r="B591" s="92"/>
      <c r="C591" s="72" t="s">
        <v>477</v>
      </c>
      <c r="D591" s="89">
        <v>118.6</v>
      </c>
      <c r="E591" s="89">
        <v>118.6</v>
      </c>
      <c r="F591" s="89">
        <v>118.6</v>
      </c>
      <c r="G591" s="46"/>
      <c r="H591" s="46"/>
      <c r="I591" s="46"/>
      <c r="J591" s="46"/>
    </row>
    <row r="592" spans="2:10" ht="15.75" x14ac:dyDescent="0.25">
      <c r="B592" s="92"/>
      <c r="C592" s="72" t="s">
        <v>478</v>
      </c>
      <c r="D592" s="89">
        <v>655.20000000000005</v>
      </c>
      <c r="E592" s="89">
        <v>655.20000000000005</v>
      </c>
      <c r="F592" s="89">
        <v>655.20000000000005</v>
      </c>
      <c r="G592" s="46"/>
      <c r="H592" s="46"/>
      <c r="I592" s="46"/>
      <c r="J592" s="46"/>
    </row>
    <row r="593" spans="2:10" ht="15.75" x14ac:dyDescent="0.25">
      <c r="B593" s="92"/>
      <c r="C593" s="72" t="s">
        <v>479</v>
      </c>
      <c r="D593" s="89">
        <v>244.7</v>
      </c>
      <c r="E593" s="89">
        <v>244.7</v>
      </c>
      <c r="F593" s="89">
        <v>244.7</v>
      </c>
      <c r="G593" s="46"/>
      <c r="H593" s="46"/>
      <c r="I593" s="46"/>
      <c r="J593" s="46"/>
    </row>
    <row r="594" spans="2:10" ht="15.75" x14ac:dyDescent="0.25">
      <c r="B594" s="92"/>
      <c r="C594" s="72" t="s">
        <v>480</v>
      </c>
      <c r="D594" s="89">
        <v>443</v>
      </c>
      <c r="E594" s="89">
        <v>443</v>
      </c>
      <c r="F594" s="89">
        <v>443</v>
      </c>
      <c r="G594" s="46"/>
      <c r="H594" s="46"/>
      <c r="I594" s="46"/>
      <c r="J594" s="46"/>
    </row>
    <row r="595" spans="2:10" ht="15.75" x14ac:dyDescent="0.25">
      <c r="B595" s="92"/>
      <c r="C595" s="72" t="s">
        <v>481</v>
      </c>
      <c r="D595" s="89">
        <v>295.3</v>
      </c>
      <c r="E595" s="89">
        <v>295.3</v>
      </c>
      <c r="F595" s="89">
        <v>295.3</v>
      </c>
      <c r="G595" s="46"/>
      <c r="H595" s="46"/>
      <c r="I595" s="46"/>
      <c r="J595" s="46"/>
    </row>
    <row r="596" spans="2:10" ht="15.75" x14ac:dyDescent="0.25">
      <c r="B596" s="92"/>
      <c r="C596" s="72" t="s">
        <v>482</v>
      </c>
      <c r="D596" s="89">
        <v>588.5</v>
      </c>
      <c r="E596" s="89">
        <v>588.5</v>
      </c>
      <c r="F596" s="89">
        <v>588.5</v>
      </c>
      <c r="G596" s="46"/>
      <c r="H596" s="46"/>
      <c r="I596" s="46"/>
      <c r="J596" s="46"/>
    </row>
    <row r="597" spans="2:10" ht="15.75" x14ac:dyDescent="0.25">
      <c r="B597" s="92"/>
      <c r="C597" s="72" t="s">
        <v>483</v>
      </c>
      <c r="D597" s="89">
        <v>147.1</v>
      </c>
      <c r="E597" s="89">
        <v>147.1</v>
      </c>
      <c r="F597" s="89">
        <v>147.1</v>
      </c>
      <c r="G597" s="46"/>
      <c r="H597" s="46"/>
      <c r="I597" s="46"/>
      <c r="J597" s="46"/>
    </row>
    <row r="598" spans="2:10" ht="15.75" x14ac:dyDescent="0.25">
      <c r="B598" s="92"/>
      <c r="C598" s="72" t="s">
        <v>484</v>
      </c>
      <c r="D598" s="89">
        <v>213.4</v>
      </c>
      <c r="E598" s="89">
        <v>213.4</v>
      </c>
      <c r="F598" s="89">
        <v>213.4</v>
      </c>
      <c r="G598" s="46"/>
      <c r="H598" s="46"/>
      <c r="I598" s="46"/>
      <c r="J598" s="46"/>
    </row>
    <row r="599" spans="2:10" ht="15.75" x14ac:dyDescent="0.25">
      <c r="B599" s="92"/>
      <c r="C599" s="72" t="s">
        <v>485</v>
      </c>
      <c r="D599" s="89">
        <v>203.1</v>
      </c>
      <c r="E599" s="89">
        <v>203.1</v>
      </c>
      <c r="F599" s="89">
        <v>203.1</v>
      </c>
      <c r="G599" s="46"/>
      <c r="H599" s="46"/>
      <c r="I599" s="46"/>
      <c r="J599" s="46"/>
    </row>
    <row r="600" spans="2:10" ht="15.75" x14ac:dyDescent="0.25">
      <c r="B600" s="92"/>
      <c r="C600" s="72" t="s">
        <v>486</v>
      </c>
      <c r="D600" s="89">
        <v>176.6</v>
      </c>
      <c r="E600" s="89">
        <v>176.6</v>
      </c>
      <c r="F600" s="89">
        <v>176.6</v>
      </c>
      <c r="G600" s="46"/>
      <c r="H600" s="46"/>
      <c r="I600" s="46"/>
      <c r="J600" s="46"/>
    </row>
    <row r="601" spans="2:10" ht="15.75" x14ac:dyDescent="0.25">
      <c r="B601" s="92"/>
      <c r="C601" s="72" t="s">
        <v>487</v>
      </c>
      <c r="D601" s="89">
        <v>176.7</v>
      </c>
      <c r="E601" s="89">
        <v>176.7</v>
      </c>
      <c r="F601" s="89">
        <v>176.7</v>
      </c>
      <c r="G601" s="46"/>
      <c r="H601" s="46"/>
      <c r="I601" s="46"/>
      <c r="J601" s="46"/>
    </row>
    <row r="602" spans="2:10" ht="15.75" x14ac:dyDescent="0.25">
      <c r="B602" s="92"/>
      <c r="C602" s="72" t="s">
        <v>280</v>
      </c>
      <c r="D602" s="89">
        <v>294.2</v>
      </c>
      <c r="E602" s="89">
        <v>294.2</v>
      </c>
      <c r="F602" s="89">
        <v>294.2</v>
      </c>
      <c r="G602" s="46"/>
      <c r="H602" s="46"/>
      <c r="I602" s="46"/>
      <c r="J602" s="46"/>
    </row>
    <row r="603" spans="2:10" ht="15.75" x14ac:dyDescent="0.25">
      <c r="B603" s="92"/>
      <c r="C603" s="72" t="s">
        <v>323</v>
      </c>
      <c r="D603" s="89">
        <v>80</v>
      </c>
      <c r="E603" s="89">
        <v>80</v>
      </c>
      <c r="F603" s="89">
        <v>80</v>
      </c>
      <c r="G603" s="46"/>
      <c r="H603" s="46"/>
      <c r="I603" s="46"/>
      <c r="J603" s="46"/>
    </row>
    <row r="604" spans="2:10" ht="15.75" x14ac:dyDescent="0.25">
      <c r="B604" s="92"/>
      <c r="C604" s="72" t="s">
        <v>488</v>
      </c>
      <c r="D604" s="89">
        <v>175.1</v>
      </c>
      <c r="E604" s="89">
        <v>175.1</v>
      </c>
      <c r="F604" s="89">
        <v>175.1</v>
      </c>
      <c r="G604" s="46"/>
      <c r="H604" s="46"/>
      <c r="I604" s="46"/>
      <c r="J604" s="46"/>
    </row>
    <row r="605" spans="2:10" ht="15.75" x14ac:dyDescent="0.25">
      <c r="B605" s="92"/>
      <c r="C605" s="72" t="s">
        <v>489</v>
      </c>
      <c r="D605" s="89">
        <v>639.29999999999995</v>
      </c>
      <c r="E605" s="89">
        <v>639.29999999999995</v>
      </c>
      <c r="F605" s="89">
        <v>639.29999999999995</v>
      </c>
      <c r="G605" s="46"/>
      <c r="H605" s="46"/>
      <c r="I605" s="46"/>
      <c r="J605" s="46"/>
    </row>
    <row r="606" spans="2:10" ht="15.75" x14ac:dyDescent="0.25">
      <c r="B606" s="92"/>
      <c r="C606" s="72" t="s">
        <v>490</v>
      </c>
      <c r="D606" s="89">
        <v>197.2</v>
      </c>
      <c r="E606" s="89">
        <v>197.2</v>
      </c>
      <c r="F606" s="89">
        <v>197.2</v>
      </c>
      <c r="G606" s="46"/>
      <c r="H606" s="46"/>
      <c r="I606" s="46"/>
      <c r="J606" s="46"/>
    </row>
    <row r="607" spans="2:10" ht="15.75" x14ac:dyDescent="0.25">
      <c r="B607" s="92"/>
      <c r="C607" s="72" t="s">
        <v>328</v>
      </c>
      <c r="D607" s="89">
        <v>176.6</v>
      </c>
      <c r="E607" s="89">
        <v>176.6</v>
      </c>
      <c r="F607" s="89">
        <v>176.6</v>
      </c>
      <c r="G607" s="46"/>
      <c r="H607" s="46"/>
      <c r="I607" s="46"/>
      <c r="J607" s="46"/>
    </row>
    <row r="608" spans="2:10" ht="15.75" x14ac:dyDescent="0.25">
      <c r="B608" s="92"/>
      <c r="C608" s="72" t="s">
        <v>368</v>
      </c>
      <c r="D608" s="89">
        <v>202.4</v>
      </c>
      <c r="E608" s="89">
        <v>202.4</v>
      </c>
      <c r="F608" s="89">
        <v>202.4</v>
      </c>
      <c r="G608" s="46"/>
      <c r="H608" s="46"/>
      <c r="I608" s="46"/>
      <c r="J608" s="46"/>
    </row>
    <row r="609" spans="2:10" ht="15.75" x14ac:dyDescent="0.25">
      <c r="B609" s="92"/>
      <c r="C609" s="72" t="s">
        <v>491</v>
      </c>
      <c r="D609" s="89">
        <v>96.8</v>
      </c>
      <c r="E609" s="89">
        <v>96.8</v>
      </c>
      <c r="F609" s="89">
        <v>96.8</v>
      </c>
      <c r="G609" s="46"/>
      <c r="H609" s="46"/>
      <c r="I609" s="46"/>
      <c r="J609" s="46"/>
    </row>
    <row r="610" spans="2:10" ht="15.75" x14ac:dyDescent="0.25">
      <c r="B610" s="92"/>
      <c r="C610" s="72" t="s">
        <v>492</v>
      </c>
      <c r="D610" s="89">
        <v>296.5</v>
      </c>
      <c r="E610" s="89">
        <v>296.5</v>
      </c>
      <c r="F610" s="89">
        <v>296.5</v>
      </c>
      <c r="G610" s="46"/>
      <c r="H610" s="46"/>
      <c r="I610" s="46"/>
      <c r="J610" s="46"/>
    </row>
    <row r="611" spans="2:10" ht="15.75" x14ac:dyDescent="0.25">
      <c r="B611" s="92"/>
      <c r="C611" s="74"/>
      <c r="D611" s="89"/>
      <c r="E611" s="89"/>
      <c r="F611" s="89"/>
      <c r="G611" s="46"/>
      <c r="H611" s="46"/>
      <c r="I611" s="46"/>
      <c r="J611" s="46"/>
    </row>
    <row r="612" spans="2:10" ht="15.75" x14ac:dyDescent="0.25">
      <c r="B612" s="91" t="s">
        <v>493</v>
      </c>
      <c r="C612" s="66" t="s">
        <v>867</v>
      </c>
      <c r="D612" s="93">
        <v>26415.5</v>
      </c>
      <c r="E612" s="93">
        <v>29997.3</v>
      </c>
      <c r="F612" s="93">
        <v>35915.399999999994</v>
      </c>
      <c r="G612" s="46"/>
      <c r="H612" s="46"/>
      <c r="I612" s="46"/>
      <c r="J612" s="46"/>
    </row>
    <row r="613" spans="2:10" ht="15.75" x14ac:dyDescent="0.25">
      <c r="B613" s="91"/>
      <c r="C613" s="67" t="s">
        <v>868</v>
      </c>
      <c r="D613" s="93">
        <v>14774.4</v>
      </c>
      <c r="E613" s="93">
        <v>18356.2</v>
      </c>
      <c r="F613" s="93">
        <v>24274.3</v>
      </c>
      <c r="G613" s="46"/>
      <c r="H613" s="46"/>
      <c r="I613" s="46"/>
      <c r="J613" s="46"/>
    </row>
    <row r="614" spans="2:10" ht="15.75" x14ac:dyDescent="0.25">
      <c r="B614" s="91"/>
      <c r="C614" s="67" t="s">
        <v>869</v>
      </c>
      <c r="D614" s="93">
        <v>11641.099999999999</v>
      </c>
      <c r="E614" s="93">
        <v>11641.099999999999</v>
      </c>
      <c r="F614" s="93">
        <v>11641.099999999999</v>
      </c>
      <c r="G614" s="46"/>
      <c r="H614" s="46"/>
      <c r="I614" s="46"/>
      <c r="J614" s="46"/>
    </row>
    <row r="615" spans="2:10" ht="15.75" x14ac:dyDescent="0.25">
      <c r="B615" s="92"/>
      <c r="C615" s="72" t="s">
        <v>32</v>
      </c>
      <c r="D615" s="90">
        <v>14774.4</v>
      </c>
      <c r="E615" s="90">
        <v>18356.2</v>
      </c>
      <c r="F615" s="90">
        <v>24274.3</v>
      </c>
      <c r="G615" s="46"/>
      <c r="H615" s="46"/>
      <c r="I615" s="46"/>
      <c r="J615" s="46"/>
    </row>
    <row r="616" spans="2:10" ht="15.75" x14ac:dyDescent="0.25">
      <c r="B616" s="92"/>
      <c r="C616" s="72" t="s">
        <v>494</v>
      </c>
      <c r="D616" s="89">
        <v>579.6</v>
      </c>
      <c r="E616" s="89">
        <v>579.6</v>
      </c>
      <c r="F616" s="89">
        <v>579.6</v>
      </c>
      <c r="G616" s="46"/>
      <c r="H616" s="46"/>
      <c r="I616" s="46"/>
      <c r="J616" s="46"/>
    </row>
    <row r="617" spans="2:10" ht="15.75" x14ac:dyDescent="0.25">
      <c r="B617" s="92"/>
      <c r="C617" s="72" t="s">
        <v>495</v>
      </c>
      <c r="D617" s="89">
        <v>217.8</v>
      </c>
      <c r="E617" s="89">
        <v>217.8</v>
      </c>
      <c r="F617" s="89">
        <v>217.8</v>
      </c>
      <c r="G617" s="46"/>
      <c r="H617" s="46"/>
      <c r="I617" s="46"/>
      <c r="J617" s="46"/>
    </row>
    <row r="618" spans="2:10" ht="15.75" x14ac:dyDescent="0.25">
      <c r="B618" s="92"/>
      <c r="C618" s="72" t="s">
        <v>496</v>
      </c>
      <c r="D618" s="89">
        <v>283.10000000000002</v>
      </c>
      <c r="E618" s="89">
        <v>283.10000000000002</v>
      </c>
      <c r="F618" s="89">
        <v>283.10000000000002</v>
      </c>
      <c r="G618" s="46"/>
      <c r="H618" s="46"/>
      <c r="I618" s="46"/>
      <c r="J618" s="46"/>
    </row>
    <row r="619" spans="2:10" ht="15.75" x14ac:dyDescent="0.25">
      <c r="B619" s="92"/>
      <c r="C619" s="72" t="s">
        <v>497</v>
      </c>
      <c r="D619" s="89">
        <v>1303.3</v>
      </c>
      <c r="E619" s="89">
        <v>1303.3</v>
      </c>
      <c r="F619" s="89">
        <v>1303.3</v>
      </c>
      <c r="G619" s="46"/>
      <c r="H619" s="46"/>
      <c r="I619" s="46"/>
      <c r="J619" s="46"/>
    </row>
    <row r="620" spans="2:10" ht="15.75" x14ac:dyDescent="0.25">
      <c r="B620" s="92"/>
      <c r="C620" s="72" t="s">
        <v>498</v>
      </c>
      <c r="D620" s="89">
        <v>305.8</v>
      </c>
      <c r="E620" s="89">
        <v>305.8</v>
      </c>
      <c r="F620" s="89">
        <v>305.8</v>
      </c>
      <c r="G620" s="46"/>
      <c r="H620" s="46"/>
      <c r="I620" s="46"/>
      <c r="J620" s="46"/>
    </row>
    <row r="621" spans="2:10" ht="15.75" x14ac:dyDescent="0.25">
      <c r="B621" s="92"/>
      <c r="C621" s="72" t="s">
        <v>499</v>
      </c>
      <c r="D621" s="89">
        <v>256.60000000000002</v>
      </c>
      <c r="E621" s="89">
        <v>256.60000000000002</v>
      </c>
      <c r="F621" s="89">
        <v>256.60000000000002</v>
      </c>
      <c r="G621" s="46"/>
      <c r="H621" s="46"/>
      <c r="I621" s="46"/>
      <c r="J621" s="46"/>
    </row>
    <row r="622" spans="2:10" ht="15.75" x14ac:dyDescent="0.25">
      <c r="B622" s="92"/>
      <c r="C622" s="72" t="s">
        <v>500</v>
      </c>
      <c r="D622" s="89">
        <v>131.19999999999999</v>
      </c>
      <c r="E622" s="89">
        <v>131.19999999999999</v>
      </c>
      <c r="F622" s="89">
        <v>131.19999999999999</v>
      </c>
      <c r="G622" s="46"/>
      <c r="H622" s="46"/>
      <c r="I622" s="46"/>
      <c r="J622" s="46"/>
    </row>
    <row r="623" spans="2:10" ht="15.75" x14ac:dyDescent="0.25">
      <c r="B623" s="92"/>
      <c r="C623" s="72" t="s">
        <v>387</v>
      </c>
      <c r="D623" s="89">
        <v>425</v>
      </c>
      <c r="E623" s="89">
        <v>425</v>
      </c>
      <c r="F623" s="89">
        <v>425</v>
      </c>
      <c r="G623" s="46"/>
      <c r="H623" s="46"/>
      <c r="I623" s="46"/>
      <c r="J623" s="46"/>
    </row>
    <row r="624" spans="2:10" ht="15.75" x14ac:dyDescent="0.25">
      <c r="B624" s="92"/>
      <c r="C624" s="72" t="s">
        <v>501</v>
      </c>
      <c r="D624" s="89">
        <v>137.4</v>
      </c>
      <c r="E624" s="89">
        <v>137.4</v>
      </c>
      <c r="F624" s="89">
        <v>137.4</v>
      </c>
      <c r="G624" s="46"/>
      <c r="H624" s="46"/>
      <c r="I624" s="46"/>
      <c r="J624" s="46"/>
    </row>
    <row r="625" spans="2:10" ht="15.75" x14ac:dyDescent="0.25">
      <c r="B625" s="92"/>
      <c r="C625" s="72" t="s">
        <v>493</v>
      </c>
      <c r="D625" s="89">
        <v>1846.4</v>
      </c>
      <c r="E625" s="89">
        <v>1846.4</v>
      </c>
      <c r="F625" s="89">
        <v>1846.4</v>
      </c>
      <c r="G625" s="46"/>
      <c r="H625" s="46"/>
      <c r="I625" s="46"/>
      <c r="J625" s="46"/>
    </row>
    <row r="626" spans="2:10" ht="15.75" x14ac:dyDescent="0.25">
      <c r="B626" s="92"/>
      <c r="C626" s="72" t="s">
        <v>502</v>
      </c>
      <c r="D626" s="89">
        <v>294.2</v>
      </c>
      <c r="E626" s="89">
        <v>294.2</v>
      </c>
      <c r="F626" s="89">
        <v>294.2</v>
      </c>
      <c r="G626" s="46"/>
      <c r="H626" s="46"/>
      <c r="I626" s="46"/>
      <c r="J626" s="46"/>
    </row>
    <row r="627" spans="2:10" ht="15.75" x14ac:dyDescent="0.25">
      <c r="B627" s="92"/>
      <c r="C627" s="72" t="s">
        <v>503</v>
      </c>
      <c r="D627" s="89">
        <v>589.79999999999995</v>
      </c>
      <c r="E627" s="89">
        <v>589.79999999999995</v>
      </c>
      <c r="F627" s="89">
        <v>589.79999999999995</v>
      </c>
      <c r="G627" s="46"/>
      <c r="H627" s="46"/>
      <c r="I627" s="46"/>
      <c r="J627" s="46"/>
    </row>
    <row r="628" spans="2:10" ht="15.75" x14ac:dyDescent="0.25">
      <c r="B628" s="92"/>
      <c r="C628" s="72" t="s">
        <v>504</v>
      </c>
      <c r="D628" s="89">
        <v>352.5</v>
      </c>
      <c r="E628" s="89">
        <v>352.5</v>
      </c>
      <c r="F628" s="89">
        <v>352.5</v>
      </c>
      <c r="G628" s="46"/>
      <c r="H628" s="46"/>
      <c r="I628" s="46"/>
      <c r="J628" s="46"/>
    </row>
    <row r="629" spans="2:10" ht="15.75" x14ac:dyDescent="0.25">
      <c r="B629" s="92"/>
      <c r="C629" s="72" t="s">
        <v>505</v>
      </c>
      <c r="D629" s="89">
        <v>266.60000000000002</v>
      </c>
      <c r="E629" s="89">
        <v>266.60000000000002</v>
      </c>
      <c r="F629" s="89">
        <v>266.60000000000002</v>
      </c>
      <c r="G629" s="46"/>
      <c r="H629" s="46"/>
      <c r="I629" s="46"/>
      <c r="J629" s="46"/>
    </row>
    <row r="630" spans="2:10" ht="15.75" x14ac:dyDescent="0.25">
      <c r="B630" s="92"/>
      <c r="C630" s="72" t="s">
        <v>506</v>
      </c>
      <c r="D630" s="89">
        <v>117.9</v>
      </c>
      <c r="E630" s="89">
        <v>117.9</v>
      </c>
      <c r="F630" s="89">
        <v>117.9</v>
      </c>
      <c r="G630" s="46"/>
      <c r="H630" s="46"/>
      <c r="I630" s="46"/>
      <c r="J630" s="46"/>
    </row>
    <row r="631" spans="2:10" ht="15.75" x14ac:dyDescent="0.25">
      <c r="B631" s="92"/>
      <c r="C631" s="72" t="s">
        <v>507</v>
      </c>
      <c r="D631" s="89">
        <v>657.3</v>
      </c>
      <c r="E631" s="89">
        <v>657.3</v>
      </c>
      <c r="F631" s="89">
        <v>657.3</v>
      </c>
      <c r="G631" s="46"/>
      <c r="H631" s="46"/>
      <c r="I631" s="46"/>
      <c r="J631" s="46"/>
    </row>
    <row r="632" spans="2:10" ht="15.75" x14ac:dyDescent="0.25">
      <c r="B632" s="92"/>
      <c r="C632" s="72" t="s">
        <v>508</v>
      </c>
      <c r="D632" s="89">
        <v>880.4</v>
      </c>
      <c r="E632" s="89">
        <v>880.4</v>
      </c>
      <c r="F632" s="89">
        <v>880.4</v>
      </c>
      <c r="G632" s="46"/>
      <c r="H632" s="46"/>
      <c r="I632" s="46"/>
      <c r="J632" s="46"/>
    </row>
    <row r="633" spans="2:10" ht="15.75" x14ac:dyDescent="0.25">
      <c r="B633" s="92"/>
      <c r="C633" s="72" t="s">
        <v>509</v>
      </c>
      <c r="D633" s="89">
        <v>658.8</v>
      </c>
      <c r="E633" s="89">
        <v>658.8</v>
      </c>
      <c r="F633" s="89">
        <v>658.8</v>
      </c>
      <c r="G633" s="46"/>
      <c r="H633" s="46"/>
      <c r="I633" s="46"/>
      <c r="J633" s="46"/>
    </row>
    <row r="634" spans="2:10" ht="15.75" x14ac:dyDescent="0.25">
      <c r="B634" s="92"/>
      <c r="C634" s="72" t="s">
        <v>510</v>
      </c>
      <c r="D634" s="89">
        <v>206.9</v>
      </c>
      <c r="E634" s="89">
        <v>206.9</v>
      </c>
      <c r="F634" s="89">
        <v>206.9</v>
      </c>
      <c r="G634" s="46"/>
      <c r="H634" s="46"/>
      <c r="I634" s="46"/>
      <c r="J634" s="46"/>
    </row>
    <row r="635" spans="2:10" ht="15.75" x14ac:dyDescent="0.25">
      <c r="B635" s="92"/>
      <c r="C635" s="72" t="s">
        <v>511</v>
      </c>
      <c r="D635" s="89">
        <v>355.8</v>
      </c>
      <c r="E635" s="89">
        <v>355.8</v>
      </c>
      <c r="F635" s="89">
        <v>355.8</v>
      </c>
      <c r="G635" s="46"/>
      <c r="H635" s="46"/>
      <c r="I635" s="46"/>
      <c r="J635" s="46"/>
    </row>
    <row r="636" spans="2:10" ht="15.75" x14ac:dyDescent="0.25">
      <c r="B636" s="92"/>
      <c r="C636" s="72" t="s">
        <v>512</v>
      </c>
      <c r="D636" s="89">
        <v>509.5</v>
      </c>
      <c r="E636" s="89">
        <v>509.5</v>
      </c>
      <c r="F636" s="89">
        <v>509.5</v>
      </c>
      <c r="G636" s="46"/>
      <c r="H636" s="46"/>
      <c r="I636" s="46"/>
      <c r="J636" s="46"/>
    </row>
    <row r="637" spans="2:10" ht="15.75" x14ac:dyDescent="0.25">
      <c r="B637" s="92"/>
      <c r="C637" s="72" t="s">
        <v>513</v>
      </c>
      <c r="D637" s="89">
        <v>350.1</v>
      </c>
      <c r="E637" s="89">
        <v>350.1</v>
      </c>
      <c r="F637" s="89">
        <v>350.1</v>
      </c>
      <c r="G637" s="46"/>
      <c r="H637" s="46"/>
      <c r="I637" s="46"/>
      <c r="J637" s="46"/>
    </row>
    <row r="638" spans="2:10" ht="15.75" x14ac:dyDescent="0.25">
      <c r="B638" s="92"/>
      <c r="C638" s="72" t="s">
        <v>514</v>
      </c>
      <c r="D638" s="89">
        <v>468.3</v>
      </c>
      <c r="E638" s="89">
        <v>468.3</v>
      </c>
      <c r="F638" s="89">
        <v>468.3</v>
      </c>
      <c r="G638" s="46"/>
      <c r="H638" s="46"/>
      <c r="I638" s="46"/>
      <c r="J638" s="46"/>
    </row>
    <row r="639" spans="2:10" ht="15.75" x14ac:dyDescent="0.25">
      <c r="B639" s="92"/>
      <c r="C639" s="72" t="s">
        <v>515</v>
      </c>
      <c r="D639" s="89">
        <v>138</v>
      </c>
      <c r="E639" s="89">
        <v>138</v>
      </c>
      <c r="F639" s="89">
        <v>138</v>
      </c>
      <c r="G639" s="46"/>
      <c r="H639" s="46"/>
      <c r="I639" s="46"/>
      <c r="J639" s="46"/>
    </row>
    <row r="640" spans="2:10" ht="15.75" x14ac:dyDescent="0.25">
      <c r="B640" s="92"/>
      <c r="C640" s="72" t="s">
        <v>516</v>
      </c>
      <c r="D640" s="89">
        <v>308.8</v>
      </c>
      <c r="E640" s="89">
        <v>308.8</v>
      </c>
      <c r="F640" s="89">
        <v>308.8</v>
      </c>
      <c r="G640" s="46"/>
      <c r="H640" s="46"/>
      <c r="I640" s="46"/>
      <c r="J640" s="46"/>
    </row>
    <row r="641" spans="2:10" ht="15.75" x14ac:dyDescent="0.25">
      <c r="B641" s="92"/>
      <c r="C641" s="74"/>
      <c r="D641" s="89"/>
      <c r="E641" s="89"/>
      <c r="F641" s="89"/>
      <c r="G641" s="46"/>
      <c r="H641" s="46"/>
      <c r="I641" s="46"/>
      <c r="J641" s="46"/>
    </row>
    <row r="642" spans="2:10" ht="15.75" x14ac:dyDescent="0.25">
      <c r="B642" s="91" t="s">
        <v>517</v>
      </c>
      <c r="C642" s="66" t="s">
        <v>867</v>
      </c>
      <c r="D642" s="93">
        <v>16405.5</v>
      </c>
      <c r="E642" s="93">
        <v>18971.199999999997</v>
      </c>
      <c r="F642" s="93">
        <v>23210.5</v>
      </c>
      <c r="G642" s="46"/>
      <c r="H642" s="46"/>
      <c r="I642" s="46"/>
      <c r="J642" s="46"/>
    </row>
    <row r="643" spans="2:10" ht="15.75" x14ac:dyDescent="0.25">
      <c r="B643" s="91"/>
      <c r="C643" s="67" t="s">
        <v>868</v>
      </c>
      <c r="D643" s="93">
        <v>10583.3</v>
      </c>
      <c r="E643" s="93">
        <v>13149</v>
      </c>
      <c r="F643" s="93">
        <v>17388.3</v>
      </c>
      <c r="G643" s="46"/>
      <c r="H643" s="46"/>
      <c r="I643" s="46"/>
      <c r="J643" s="46"/>
    </row>
    <row r="644" spans="2:10" ht="15.75" x14ac:dyDescent="0.25">
      <c r="B644" s="91"/>
      <c r="C644" s="67" t="s">
        <v>869</v>
      </c>
      <c r="D644" s="93">
        <v>5822.1999999999989</v>
      </c>
      <c r="E644" s="93">
        <v>5822.1999999999989</v>
      </c>
      <c r="F644" s="93">
        <v>5822.1999999999989</v>
      </c>
      <c r="G644" s="46"/>
      <c r="H644" s="46"/>
      <c r="I644" s="46"/>
      <c r="J644" s="46"/>
    </row>
    <row r="645" spans="2:10" ht="15.75" x14ac:dyDescent="0.25">
      <c r="B645" s="92"/>
      <c r="C645" s="72" t="s">
        <v>32</v>
      </c>
      <c r="D645" s="90">
        <v>10583.3</v>
      </c>
      <c r="E645" s="90">
        <v>13149</v>
      </c>
      <c r="F645" s="90">
        <v>17388.3</v>
      </c>
      <c r="G645" s="46"/>
      <c r="H645" s="46"/>
      <c r="I645" s="46"/>
      <c r="J645" s="46"/>
    </row>
    <row r="646" spans="2:10" ht="15.75" x14ac:dyDescent="0.25">
      <c r="B646" s="92"/>
      <c r="C646" s="72" t="s">
        <v>518</v>
      </c>
      <c r="D646" s="89">
        <v>134.19999999999999</v>
      </c>
      <c r="E646" s="89">
        <v>134.19999999999999</v>
      </c>
      <c r="F646" s="89">
        <v>134.19999999999999</v>
      </c>
      <c r="G646" s="46"/>
      <c r="H646" s="46"/>
      <c r="I646" s="46"/>
      <c r="J646" s="46"/>
    </row>
    <row r="647" spans="2:10" ht="15.75" x14ac:dyDescent="0.25">
      <c r="B647" s="92"/>
      <c r="C647" s="72" t="s">
        <v>519</v>
      </c>
      <c r="D647" s="89">
        <v>111.5</v>
      </c>
      <c r="E647" s="89">
        <v>111.5</v>
      </c>
      <c r="F647" s="89">
        <v>111.5</v>
      </c>
      <c r="G647" s="46"/>
      <c r="H647" s="46"/>
      <c r="I647" s="46"/>
      <c r="J647" s="46"/>
    </row>
    <row r="648" spans="2:10" ht="15.75" x14ac:dyDescent="0.25">
      <c r="B648" s="92"/>
      <c r="C648" s="72" t="s">
        <v>520</v>
      </c>
      <c r="D648" s="89">
        <v>472</v>
      </c>
      <c r="E648" s="89">
        <v>472</v>
      </c>
      <c r="F648" s="89">
        <v>472</v>
      </c>
      <c r="G648" s="46"/>
      <c r="H648" s="46"/>
      <c r="I648" s="46"/>
      <c r="J648" s="46"/>
    </row>
    <row r="649" spans="2:10" ht="15.75" x14ac:dyDescent="0.25">
      <c r="B649" s="92"/>
      <c r="C649" s="72" t="s">
        <v>521</v>
      </c>
      <c r="D649" s="89">
        <v>198.1</v>
      </c>
      <c r="E649" s="89">
        <v>198.1</v>
      </c>
      <c r="F649" s="89">
        <v>198.1</v>
      </c>
      <c r="G649" s="46"/>
      <c r="H649" s="46"/>
      <c r="I649" s="46"/>
      <c r="J649" s="46"/>
    </row>
    <row r="650" spans="2:10" ht="15.75" x14ac:dyDescent="0.25">
      <c r="B650" s="92"/>
      <c r="C650" s="72" t="s">
        <v>522</v>
      </c>
      <c r="D650" s="89">
        <v>138.9</v>
      </c>
      <c r="E650" s="89">
        <v>138.9</v>
      </c>
      <c r="F650" s="89">
        <v>138.9</v>
      </c>
      <c r="G650" s="46"/>
      <c r="H650" s="46"/>
      <c r="I650" s="46"/>
      <c r="J650" s="46"/>
    </row>
    <row r="651" spans="2:10" ht="15.75" x14ac:dyDescent="0.25">
      <c r="B651" s="92"/>
      <c r="C651" s="72" t="s">
        <v>523</v>
      </c>
      <c r="D651" s="89">
        <v>115.1</v>
      </c>
      <c r="E651" s="89">
        <v>115.1</v>
      </c>
      <c r="F651" s="89">
        <v>115.1</v>
      </c>
      <c r="G651" s="46"/>
      <c r="H651" s="46"/>
      <c r="I651" s="46"/>
      <c r="J651" s="46"/>
    </row>
    <row r="652" spans="2:10" ht="15.75" x14ac:dyDescent="0.25">
      <c r="B652" s="92"/>
      <c r="C652" s="72" t="s">
        <v>524</v>
      </c>
      <c r="D652" s="89">
        <v>117.3</v>
      </c>
      <c r="E652" s="89">
        <v>117.3</v>
      </c>
      <c r="F652" s="89">
        <v>117.3</v>
      </c>
      <c r="G652" s="46"/>
      <c r="H652" s="46"/>
      <c r="I652" s="46"/>
      <c r="J652" s="46"/>
    </row>
    <row r="653" spans="2:10" ht="15.75" x14ac:dyDescent="0.25">
      <c r="B653" s="92"/>
      <c r="C653" s="72" t="s">
        <v>525</v>
      </c>
      <c r="D653" s="89">
        <v>189.7</v>
      </c>
      <c r="E653" s="89">
        <v>189.7</v>
      </c>
      <c r="F653" s="89">
        <v>189.7</v>
      </c>
      <c r="G653" s="46"/>
      <c r="H653" s="46"/>
      <c r="I653" s="46"/>
      <c r="J653" s="46"/>
    </row>
    <row r="654" spans="2:10" ht="15.75" x14ac:dyDescent="0.25">
      <c r="B654" s="92"/>
      <c r="C654" s="72" t="s">
        <v>526</v>
      </c>
      <c r="D654" s="89">
        <v>181.2</v>
      </c>
      <c r="E654" s="89">
        <v>181.2</v>
      </c>
      <c r="F654" s="89">
        <v>181.2</v>
      </c>
      <c r="G654" s="46"/>
      <c r="H654" s="46"/>
      <c r="I654" s="46"/>
      <c r="J654" s="46"/>
    </row>
    <row r="655" spans="2:10" ht="15.75" x14ac:dyDescent="0.25">
      <c r="B655" s="92"/>
      <c r="C655" s="72" t="s">
        <v>527</v>
      </c>
      <c r="D655" s="89">
        <v>396.7</v>
      </c>
      <c r="E655" s="89">
        <v>396.7</v>
      </c>
      <c r="F655" s="89">
        <v>396.7</v>
      </c>
      <c r="G655" s="46"/>
      <c r="H655" s="46"/>
      <c r="I655" s="46"/>
      <c r="J655" s="46"/>
    </row>
    <row r="656" spans="2:10" ht="15.75" x14ac:dyDescent="0.25">
      <c r="B656" s="92"/>
      <c r="C656" s="72" t="s">
        <v>528</v>
      </c>
      <c r="D656" s="89">
        <v>121.1</v>
      </c>
      <c r="E656" s="89">
        <v>121.1</v>
      </c>
      <c r="F656" s="89">
        <v>121.1</v>
      </c>
      <c r="G656" s="46"/>
      <c r="H656" s="46"/>
      <c r="I656" s="46"/>
      <c r="J656" s="46"/>
    </row>
    <row r="657" spans="2:10" ht="15.75" x14ac:dyDescent="0.25">
      <c r="B657" s="92"/>
      <c r="C657" s="72" t="s">
        <v>529</v>
      </c>
      <c r="D657" s="89">
        <v>518.5</v>
      </c>
      <c r="E657" s="89">
        <v>518.5</v>
      </c>
      <c r="F657" s="89">
        <v>518.5</v>
      </c>
      <c r="G657" s="46"/>
      <c r="H657" s="46"/>
      <c r="I657" s="46"/>
      <c r="J657" s="46"/>
    </row>
    <row r="658" spans="2:10" ht="15.75" x14ac:dyDescent="0.25">
      <c r="B658" s="92"/>
      <c r="C658" s="72" t="s">
        <v>517</v>
      </c>
      <c r="D658" s="89">
        <v>1164</v>
      </c>
      <c r="E658" s="89">
        <v>1164</v>
      </c>
      <c r="F658" s="89">
        <v>1164</v>
      </c>
      <c r="G658" s="46"/>
      <c r="H658" s="46"/>
      <c r="I658" s="46"/>
      <c r="J658" s="46"/>
    </row>
    <row r="659" spans="2:10" ht="15.75" x14ac:dyDescent="0.25">
      <c r="B659" s="92"/>
      <c r="C659" s="72" t="s">
        <v>530</v>
      </c>
      <c r="D659" s="89">
        <v>140.4</v>
      </c>
      <c r="E659" s="89">
        <v>140.4</v>
      </c>
      <c r="F659" s="89">
        <v>140.4</v>
      </c>
      <c r="G659" s="46"/>
      <c r="H659" s="46"/>
      <c r="I659" s="46"/>
      <c r="J659" s="46"/>
    </row>
    <row r="660" spans="2:10" ht="15.75" x14ac:dyDescent="0.25">
      <c r="B660" s="92"/>
      <c r="C660" s="72" t="s">
        <v>531</v>
      </c>
      <c r="D660" s="89">
        <v>62.6</v>
      </c>
      <c r="E660" s="89">
        <v>62.6</v>
      </c>
      <c r="F660" s="89">
        <v>62.6</v>
      </c>
      <c r="G660" s="46"/>
      <c r="H660" s="46"/>
      <c r="I660" s="46"/>
      <c r="J660" s="46"/>
    </row>
    <row r="661" spans="2:10" ht="15.75" x14ac:dyDescent="0.25">
      <c r="B661" s="92"/>
      <c r="C661" s="72" t="s">
        <v>532</v>
      </c>
      <c r="D661" s="89">
        <v>191.3</v>
      </c>
      <c r="E661" s="89">
        <v>191.3</v>
      </c>
      <c r="F661" s="89">
        <v>191.3</v>
      </c>
      <c r="G661" s="46"/>
      <c r="H661" s="46"/>
      <c r="I661" s="46"/>
      <c r="J661" s="46"/>
    </row>
    <row r="662" spans="2:10" ht="15.75" x14ac:dyDescent="0.25">
      <c r="B662" s="92"/>
      <c r="C662" s="72" t="s">
        <v>533</v>
      </c>
      <c r="D662" s="89">
        <v>138.80000000000001</v>
      </c>
      <c r="E662" s="89">
        <v>138.80000000000001</v>
      </c>
      <c r="F662" s="89">
        <v>138.80000000000001</v>
      </c>
      <c r="G662" s="46"/>
      <c r="H662" s="46"/>
      <c r="I662" s="46"/>
      <c r="J662" s="46"/>
    </row>
    <row r="663" spans="2:10" ht="15.75" x14ac:dyDescent="0.25">
      <c r="B663" s="92"/>
      <c r="C663" s="72" t="s">
        <v>534</v>
      </c>
      <c r="D663" s="89">
        <v>115.2</v>
      </c>
      <c r="E663" s="89">
        <v>115.2</v>
      </c>
      <c r="F663" s="89">
        <v>115.2</v>
      </c>
      <c r="G663" s="46"/>
      <c r="H663" s="46"/>
      <c r="I663" s="46"/>
      <c r="J663" s="46"/>
    </row>
    <row r="664" spans="2:10" ht="15.75" x14ac:dyDescent="0.25">
      <c r="B664" s="92"/>
      <c r="C664" s="72" t="s">
        <v>535</v>
      </c>
      <c r="D664" s="89">
        <v>115.9</v>
      </c>
      <c r="E664" s="89">
        <v>115.9</v>
      </c>
      <c r="F664" s="89">
        <v>115.9</v>
      </c>
      <c r="G664" s="46"/>
      <c r="H664" s="46"/>
      <c r="I664" s="46"/>
      <c r="J664" s="46"/>
    </row>
    <row r="665" spans="2:10" ht="15.75" x14ac:dyDescent="0.25">
      <c r="B665" s="92"/>
      <c r="C665" s="72" t="s">
        <v>536</v>
      </c>
      <c r="D665" s="89">
        <v>122.9</v>
      </c>
      <c r="E665" s="89">
        <v>122.9</v>
      </c>
      <c r="F665" s="89">
        <v>122.9</v>
      </c>
      <c r="G665" s="46"/>
      <c r="H665" s="46"/>
      <c r="I665" s="46"/>
      <c r="J665" s="46"/>
    </row>
    <row r="666" spans="2:10" ht="15.75" x14ac:dyDescent="0.25">
      <c r="B666" s="92"/>
      <c r="C666" s="72" t="s">
        <v>537</v>
      </c>
      <c r="D666" s="89">
        <v>284.8</v>
      </c>
      <c r="E666" s="89">
        <v>284.8</v>
      </c>
      <c r="F666" s="89">
        <v>284.8</v>
      </c>
      <c r="G666" s="46"/>
      <c r="H666" s="46"/>
      <c r="I666" s="46"/>
      <c r="J666" s="46"/>
    </row>
    <row r="667" spans="2:10" ht="15.75" x14ac:dyDescent="0.25">
      <c r="B667" s="92"/>
      <c r="C667" s="72" t="s">
        <v>538</v>
      </c>
      <c r="D667" s="89">
        <v>176.9</v>
      </c>
      <c r="E667" s="89">
        <v>176.9</v>
      </c>
      <c r="F667" s="89">
        <v>176.9</v>
      </c>
      <c r="G667" s="46"/>
      <c r="H667" s="46"/>
      <c r="I667" s="46"/>
      <c r="J667" s="46"/>
    </row>
    <row r="668" spans="2:10" ht="15.75" x14ac:dyDescent="0.25">
      <c r="B668" s="92"/>
      <c r="C668" s="72" t="s">
        <v>235</v>
      </c>
      <c r="D668" s="89">
        <v>382.8</v>
      </c>
      <c r="E668" s="89">
        <v>382.8</v>
      </c>
      <c r="F668" s="89">
        <v>382.8</v>
      </c>
      <c r="G668" s="46"/>
      <c r="H668" s="46"/>
      <c r="I668" s="46"/>
      <c r="J668" s="46"/>
    </row>
    <row r="669" spans="2:10" ht="15.75" x14ac:dyDescent="0.25">
      <c r="B669" s="92"/>
      <c r="C669" s="72" t="s">
        <v>539</v>
      </c>
      <c r="D669" s="89">
        <v>89.7</v>
      </c>
      <c r="E669" s="89">
        <v>89.7</v>
      </c>
      <c r="F669" s="89">
        <v>89.7</v>
      </c>
      <c r="G669" s="46"/>
      <c r="H669" s="46"/>
      <c r="I669" s="46"/>
      <c r="J669" s="46"/>
    </row>
    <row r="670" spans="2:10" ht="15.75" x14ac:dyDescent="0.25">
      <c r="B670" s="92"/>
      <c r="C670" s="72" t="s">
        <v>540</v>
      </c>
      <c r="D670" s="89">
        <v>142.6</v>
      </c>
      <c r="E670" s="89">
        <v>142.6</v>
      </c>
      <c r="F670" s="89">
        <v>142.6</v>
      </c>
      <c r="G670" s="46"/>
      <c r="H670" s="46"/>
      <c r="I670" s="46"/>
      <c r="J670" s="46"/>
    </row>
    <row r="671" spans="2:10" ht="15.75" x14ac:dyDescent="0.25">
      <c r="B671" s="92"/>
      <c r="C671" s="74"/>
      <c r="D671" s="89"/>
      <c r="E671" s="89"/>
      <c r="F671" s="89"/>
      <c r="G671" s="46"/>
      <c r="H671" s="46"/>
      <c r="I671" s="46"/>
      <c r="J671" s="46"/>
    </row>
    <row r="672" spans="2:10" ht="15.75" x14ac:dyDescent="0.25">
      <c r="B672" s="91" t="s">
        <v>541</v>
      </c>
      <c r="C672" s="66" t="s">
        <v>867</v>
      </c>
      <c r="D672" s="93">
        <v>17466.3</v>
      </c>
      <c r="E672" s="93">
        <v>20037.5</v>
      </c>
      <c r="F672" s="93">
        <v>24285.899999999998</v>
      </c>
      <c r="G672" s="46"/>
      <c r="H672" s="46"/>
      <c r="I672" s="46"/>
      <c r="J672" s="46"/>
    </row>
    <row r="673" spans="2:10" ht="15.75" x14ac:dyDescent="0.25">
      <c r="B673" s="91"/>
      <c r="C673" s="67" t="s">
        <v>868</v>
      </c>
      <c r="D673" s="93">
        <v>10605.9</v>
      </c>
      <c r="E673" s="93">
        <v>13177.1</v>
      </c>
      <c r="F673" s="93">
        <v>17425.5</v>
      </c>
      <c r="G673" s="46"/>
      <c r="H673" s="46"/>
      <c r="I673" s="46"/>
      <c r="J673" s="46"/>
    </row>
    <row r="674" spans="2:10" ht="15.75" x14ac:dyDescent="0.25">
      <c r="B674" s="91"/>
      <c r="C674" s="67" t="s">
        <v>869</v>
      </c>
      <c r="D674" s="93">
        <v>6860.3999999999987</v>
      </c>
      <c r="E674" s="93">
        <v>6860.3999999999987</v>
      </c>
      <c r="F674" s="93">
        <v>6860.3999999999987</v>
      </c>
      <c r="G674" s="46"/>
      <c r="H674" s="46"/>
      <c r="I674" s="46"/>
      <c r="J674" s="46"/>
    </row>
    <row r="675" spans="2:10" ht="15.75" x14ac:dyDescent="0.25">
      <c r="B675" s="92"/>
      <c r="C675" s="72" t="s">
        <v>32</v>
      </c>
      <c r="D675" s="90">
        <v>10605.9</v>
      </c>
      <c r="E675" s="90">
        <v>13177.1</v>
      </c>
      <c r="F675" s="90">
        <v>17425.5</v>
      </c>
      <c r="G675" s="46"/>
      <c r="H675" s="46"/>
      <c r="I675" s="46"/>
      <c r="J675" s="46"/>
    </row>
    <row r="676" spans="2:10" ht="15.75" x14ac:dyDescent="0.25">
      <c r="B676" s="92"/>
      <c r="C676" s="72" t="s">
        <v>542</v>
      </c>
      <c r="D676" s="89">
        <v>264.5</v>
      </c>
      <c r="E676" s="89">
        <v>264.5</v>
      </c>
      <c r="F676" s="89">
        <v>264.5</v>
      </c>
      <c r="G676" s="46"/>
      <c r="H676" s="46"/>
      <c r="I676" s="46"/>
      <c r="J676" s="46"/>
    </row>
    <row r="677" spans="2:10" ht="15.75" x14ac:dyDescent="0.25">
      <c r="B677" s="92"/>
      <c r="C677" s="72" t="s">
        <v>543</v>
      </c>
      <c r="D677" s="89">
        <v>288.39999999999998</v>
      </c>
      <c r="E677" s="89">
        <v>288.39999999999998</v>
      </c>
      <c r="F677" s="89">
        <v>288.39999999999998</v>
      </c>
      <c r="G677" s="46"/>
      <c r="H677" s="46"/>
      <c r="I677" s="46"/>
      <c r="J677" s="46"/>
    </row>
    <row r="678" spans="2:10" ht="15.75" x14ac:dyDescent="0.25">
      <c r="B678" s="92"/>
      <c r="C678" s="72" t="s">
        <v>544</v>
      </c>
      <c r="D678" s="89">
        <v>100.8</v>
      </c>
      <c r="E678" s="89">
        <v>100.8</v>
      </c>
      <c r="F678" s="89">
        <v>100.8</v>
      </c>
      <c r="G678" s="46"/>
      <c r="H678" s="46"/>
      <c r="I678" s="46"/>
      <c r="J678" s="46"/>
    </row>
    <row r="679" spans="2:10" ht="15.75" x14ac:dyDescent="0.25">
      <c r="B679" s="92"/>
      <c r="C679" s="72" t="s">
        <v>545</v>
      </c>
      <c r="D679" s="89">
        <v>427.3</v>
      </c>
      <c r="E679" s="89">
        <v>427.3</v>
      </c>
      <c r="F679" s="89">
        <v>427.3</v>
      </c>
      <c r="G679" s="46"/>
      <c r="H679" s="46"/>
      <c r="I679" s="46"/>
      <c r="J679" s="46"/>
    </row>
    <row r="680" spans="2:10" ht="15.75" x14ac:dyDescent="0.25">
      <c r="B680" s="92"/>
      <c r="C680" s="72" t="s">
        <v>546</v>
      </c>
      <c r="D680" s="89">
        <v>117.2</v>
      </c>
      <c r="E680" s="89">
        <v>117.2</v>
      </c>
      <c r="F680" s="89">
        <v>117.2</v>
      </c>
      <c r="G680" s="46"/>
      <c r="H680" s="46"/>
      <c r="I680" s="46"/>
      <c r="J680" s="46"/>
    </row>
    <row r="681" spans="2:10" ht="15.75" x14ac:dyDescent="0.25">
      <c r="B681" s="92"/>
      <c r="C681" s="72" t="s">
        <v>547</v>
      </c>
      <c r="D681" s="89">
        <v>217.4</v>
      </c>
      <c r="E681" s="89">
        <v>217.4</v>
      </c>
      <c r="F681" s="89">
        <v>217.4</v>
      </c>
      <c r="G681" s="46"/>
      <c r="H681" s="46"/>
      <c r="I681" s="46"/>
      <c r="J681" s="46"/>
    </row>
    <row r="682" spans="2:10" ht="15.75" x14ac:dyDescent="0.25">
      <c r="B682" s="92"/>
      <c r="C682" s="72" t="s">
        <v>548</v>
      </c>
      <c r="D682" s="89">
        <v>146.5</v>
      </c>
      <c r="E682" s="89">
        <v>146.5</v>
      </c>
      <c r="F682" s="89">
        <v>146.5</v>
      </c>
      <c r="G682" s="46"/>
      <c r="H682" s="46"/>
      <c r="I682" s="46"/>
      <c r="J682" s="46"/>
    </row>
    <row r="683" spans="2:10" ht="15.75" x14ac:dyDescent="0.25">
      <c r="B683" s="92"/>
      <c r="C683" s="72" t="s">
        <v>549</v>
      </c>
      <c r="D683" s="89">
        <v>107.1</v>
      </c>
      <c r="E683" s="89">
        <v>107.1</v>
      </c>
      <c r="F683" s="89">
        <v>107.1</v>
      </c>
      <c r="G683" s="46"/>
      <c r="H683" s="46"/>
      <c r="I683" s="46"/>
      <c r="J683" s="46"/>
    </row>
    <row r="684" spans="2:10" ht="15.75" x14ac:dyDescent="0.25">
      <c r="B684" s="92"/>
      <c r="C684" s="72" t="s">
        <v>550</v>
      </c>
      <c r="D684" s="89">
        <v>459.3</v>
      </c>
      <c r="E684" s="89">
        <v>459.3</v>
      </c>
      <c r="F684" s="89">
        <v>459.3</v>
      </c>
      <c r="G684" s="46"/>
      <c r="H684" s="46"/>
      <c r="I684" s="46"/>
      <c r="J684" s="46"/>
    </row>
    <row r="685" spans="2:10" ht="15.75" x14ac:dyDescent="0.25">
      <c r="B685" s="92"/>
      <c r="C685" s="72" t="s">
        <v>551</v>
      </c>
      <c r="D685" s="89">
        <v>194.7</v>
      </c>
      <c r="E685" s="89">
        <v>194.7</v>
      </c>
      <c r="F685" s="89">
        <v>194.7</v>
      </c>
      <c r="G685" s="46"/>
      <c r="H685" s="46"/>
      <c r="I685" s="46"/>
      <c r="J685" s="46"/>
    </row>
    <row r="686" spans="2:10" ht="15.75" x14ac:dyDescent="0.25">
      <c r="B686" s="92"/>
      <c r="C686" s="72" t="s">
        <v>552</v>
      </c>
      <c r="D686" s="89">
        <v>124.9</v>
      </c>
      <c r="E686" s="89">
        <v>124.9</v>
      </c>
      <c r="F686" s="89">
        <v>124.9</v>
      </c>
      <c r="G686" s="46"/>
      <c r="H686" s="46"/>
      <c r="I686" s="46"/>
      <c r="J686" s="46"/>
    </row>
    <row r="687" spans="2:10" ht="15.75" x14ac:dyDescent="0.25">
      <c r="B687" s="92"/>
      <c r="C687" s="72" t="s">
        <v>553</v>
      </c>
      <c r="D687" s="89">
        <v>229.5</v>
      </c>
      <c r="E687" s="89">
        <v>229.5</v>
      </c>
      <c r="F687" s="89">
        <v>229.5</v>
      </c>
      <c r="G687" s="46"/>
      <c r="H687" s="46"/>
      <c r="I687" s="46"/>
      <c r="J687" s="46"/>
    </row>
    <row r="688" spans="2:10" ht="15.75" x14ac:dyDescent="0.25">
      <c r="B688" s="92"/>
      <c r="C688" s="72" t="s">
        <v>554</v>
      </c>
      <c r="D688" s="89">
        <v>218.8</v>
      </c>
      <c r="E688" s="89">
        <v>218.8</v>
      </c>
      <c r="F688" s="89">
        <v>218.8</v>
      </c>
      <c r="G688" s="46"/>
      <c r="H688" s="46"/>
      <c r="I688" s="46"/>
      <c r="J688" s="46"/>
    </row>
    <row r="689" spans="2:10" ht="15.75" x14ac:dyDescent="0.25">
      <c r="B689" s="92"/>
      <c r="C689" s="72" t="s">
        <v>555</v>
      </c>
      <c r="D689" s="89">
        <v>278</v>
      </c>
      <c r="E689" s="89">
        <v>278</v>
      </c>
      <c r="F689" s="89">
        <v>278</v>
      </c>
      <c r="G689" s="46"/>
      <c r="H689" s="46"/>
      <c r="I689" s="46"/>
      <c r="J689" s="46"/>
    </row>
    <row r="690" spans="2:10" ht="15.75" x14ac:dyDescent="0.25">
      <c r="B690" s="92"/>
      <c r="C690" s="72" t="s">
        <v>556</v>
      </c>
      <c r="D690" s="89">
        <v>314.2</v>
      </c>
      <c r="E690" s="89">
        <v>314.2</v>
      </c>
      <c r="F690" s="89">
        <v>314.2</v>
      </c>
      <c r="G690" s="46"/>
      <c r="H690" s="46"/>
      <c r="I690" s="46"/>
      <c r="J690" s="46"/>
    </row>
    <row r="691" spans="2:10" ht="15.75" x14ac:dyDescent="0.25">
      <c r="B691" s="92"/>
      <c r="C691" s="72" t="s">
        <v>541</v>
      </c>
      <c r="D691" s="89">
        <v>1338.6</v>
      </c>
      <c r="E691" s="89">
        <v>1338.6</v>
      </c>
      <c r="F691" s="89">
        <v>1338.6</v>
      </c>
      <c r="G691" s="46"/>
      <c r="H691" s="46"/>
      <c r="I691" s="46"/>
      <c r="J691" s="46"/>
    </row>
    <row r="692" spans="2:10" ht="15.75" x14ac:dyDescent="0.25">
      <c r="B692" s="92"/>
      <c r="C692" s="72" t="s">
        <v>557</v>
      </c>
      <c r="D692" s="89">
        <v>348.2</v>
      </c>
      <c r="E692" s="89">
        <v>348.2</v>
      </c>
      <c r="F692" s="89">
        <v>348.2</v>
      </c>
      <c r="G692" s="46"/>
      <c r="H692" s="46"/>
      <c r="I692" s="46"/>
      <c r="J692" s="46"/>
    </row>
    <row r="693" spans="2:10" ht="15.75" x14ac:dyDescent="0.25">
      <c r="B693" s="92"/>
      <c r="C693" s="72" t="s">
        <v>558</v>
      </c>
      <c r="D693" s="89">
        <v>178.9</v>
      </c>
      <c r="E693" s="89">
        <v>178.9</v>
      </c>
      <c r="F693" s="89">
        <v>178.9</v>
      </c>
      <c r="G693" s="46"/>
      <c r="H693" s="46"/>
      <c r="I693" s="46"/>
      <c r="J693" s="46"/>
    </row>
    <row r="694" spans="2:10" ht="15.75" x14ac:dyDescent="0.25">
      <c r="B694" s="92"/>
      <c r="C694" s="72" t="s">
        <v>559</v>
      </c>
      <c r="D694" s="89">
        <v>290.39999999999998</v>
      </c>
      <c r="E694" s="89">
        <v>290.39999999999998</v>
      </c>
      <c r="F694" s="89">
        <v>290.39999999999998</v>
      </c>
      <c r="G694" s="46"/>
      <c r="H694" s="46"/>
      <c r="I694" s="46"/>
      <c r="J694" s="46"/>
    </row>
    <row r="695" spans="2:10" ht="15.75" x14ac:dyDescent="0.25">
      <c r="B695" s="92"/>
      <c r="C695" s="72" t="s">
        <v>560</v>
      </c>
      <c r="D695" s="89">
        <v>212.7</v>
      </c>
      <c r="E695" s="89">
        <v>212.7</v>
      </c>
      <c r="F695" s="89">
        <v>212.7</v>
      </c>
      <c r="G695" s="46"/>
      <c r="H695" s="46"/>
      <c r="I695" s="46"/>
      <c r="J695" s="46"/>
    </row>
    <row r="696" spans="2:10" ht="15.75" x14ac:dyDescent="0.25">
      <c r="B696" s="92"/>
      <c r="C696" s="72" t="s">
        <v>561</v>
      </c>
      <c r="D696" s="89">
        <v>700.3</v>
      </c>
      <c r="E696" s="89">
        <v>700.3</v>
      </c>
      <c r="F696" s="89">
        <v>700.3</v>
      </c>
      <c r="G696" s="46"/>
      <c r="H696" s="46"/>
      <c r="I696" s="46"/>
      <c r="J696" s="46"/>
    </row>
    <row r="697" spans="2:10" ht="15.75" x14ac:dyDescent="0.25">
      <c r="B697" s="92"/>
      <c r="C697" s="72" t="s">
        <v>562</v>
      </c>
      <c r="D697" s="89">
        <v>110.5</v>
      </c>
      <c r="E697" s="89">
        <v>110.5</v>
      </c>
      <c r="F697" s="89">
        <v>110.5</v>
      </c>
      <c r="G697" s="46"/>
      <c r="H697" s="46"/>
      <c r="I697" s="46"/>
      <c r="J697" s="46"/>
    </row>
    <row r="698" spans="2:10" ht="15.75" x14ac:dyDescent="0.25">
      <c r="B698" s="92"/>
      <c r="C698" s="72" t="s">
        <v>563</v>
      </c>
      <c r="D698" s="89">
        <v>192.2</v>
      </c>
      <c r="E698" s="89">
        <v>192.2</v>
      </c>
      <c r="F698" s="89">
        <v>192.2</v>
      </c>
      <c r="G698" s="46"/>
      <c r="H698" s="46"/>
      <c r="I698" s="46"/>
      <c r="J698" s="46"/>
    </row>
    <row r="699" spans="2:10" ht="15.75" x14ac:dyDescent="0.25">
      <c r="B699" s="92"/>
      <c r="C699" s="74"/>
      <c r="D699" s="89"/>
      <c r="E699" s="89"/>
      <c r="F699" s="89"/>
      <c r="G699" s="46"/>
      <c r="H699" s="46"/>
      <c r="I699" s="46"/>
      <c r="J699" s="46"/>
    </row>
    <row r="700" spans="2:10" ht="15.75" x14ac:dyDescent="0.25">
      <c r="B700" s="91" t="s">
        <v>564</v>
      </c>
      <c r="C700" s="66" t="s">
        <v>867</v>
      </c>
      <c r="D700" s="93">
        <v>18812.3</v>
      </c>
      <c r="E700" s="93">
        <v>21896.799999999999</v>
      </c>
      <c r="F700" s="93">
        <v>26993.399999999998</v>
      </c>
      <c r="G700" s="46"/>
      <c r="H700" s="46"/>
      <c r="I700" s="46"/>
      <c r="J700" s="46"/>
    </row>
    <row r="701" spans="2:10" ht="15.75" x14ac:dyDescent="0.25">
      <c r="B701" s="91"/>
      <c r="C701" s="67" t="s">
        <v>868</v>
      </c>
      <c r="D701" s="93">
        <v>12723.5</v>
      </c>
      <c r="E701" s="93">
        <v>15808</v>
      </c>
      <c r="F701" s="93">
        <v>20904.599999999999</v>
      </c>
      <c r="G701" s="46"/>
      <c r="H701" s="46"/>
      <c r="I701" s="46"/>
      <c r="J701" s="46"/>
    </row>
    <row r="702" spans="2:10" ht="15.75" x14ac:dyDescent="0.25">
      <c r="B702" s="91"/>
      <c r="C702" s="67" t="s">
        <v>869</v>
      </c>
      <c r="D702" s="93">
        <v>6088.7999999999993</v>
      </c>
      <c r="E702" s="93">
        <v>6088.7999999999993</v>
      </c>
      <c r="F702" s="93">
        <v>6088.7999999999993</v>
      </c>
      <c r="G702" s="46"/>
      <c r="H702" s="46"/>
      <c r="I702" s="46"/>
      <c r="J702" s="46"/>
    </row>
    <row r="703" spans="2:10" ht="15.75" x14ac:dyDescent="0.25">
      <c r="B703" s="92"/>
      <c r="C703" s="72" t="s">
        <v>32</v>
      </c>
      <c r="D703" s="90">
        <v>12723.5</v>
      </c>
      <c r="E703" s="90">
        <v>15808</v>
      </c>
      <c r="F703" s="90">
        <v>20904.599999999999</v>
      </c>
      <c r="G703" s="46"/>
      <c r="H703" s="46"/>
      <c r="I703" s="46"/>
      <c r="J703" s="46"/>
    </row>
    <row r="704" spans="2:10" ht="15.75" x14ac:dyDescent="0.25">
      <c r="B704" s="92"/>
      <c r="C704" s="72" t="s">
        <v>565</v>
      </c>
      <c r="D704" s="89">
        <v>301.2</v>
      </c>
      <c r="E704" s="89">
        <v>301.2</v>
      </c>
      <c r="F704" s="89">
        <v>301.2</v>
      </c>
      <c r="G704" s="46"/>
      <c r="H704" s="46"/>
      <c r="I704" s="46"/>
      <c r="J704" s="46"/>
    </row>
    <row r="705" spans="2:10" ht="15.75" x14ac:dyDescent="0.25">
      <c r="B705" s="92"/>
      <c r="C705" s="72" t="s">
        <v>566</v>
      </c>
      <c r="D705" s="89">
        <v>274.10000000000002</v>
      </c>
      <c r="E705" s="89">
        <v>274.10000000000002</v>
      </c>
      <c r="F705" s="89">
        <v>274.10000000000002</v>
      </c>
      <c r="G705" s="46"/>
      <c r="H705" s="46"/>
      <c r="I705" s="46"/>
      <c r="J705" s="46"/>
    </row>
    <row r="706" spans="2:10" ht="15.75" x14ac:dyDescent="0.25">
      <c r="B706" s="92"/>
      <c r="C706" s="72" t="s">
        <v>567</v>
      </c>
      <c r="D706" s="89">
        <v>246.8</v>
      </c>
      <c r="E706" s="89">
        <v>246.8</v>
      </c>
      <c r="F706" s="89">
        <v>246.8</v>
      </c>
      <c r="G706" s="46"/>
      <c r="H706" s="46"/>
      <c r="I706" s="46"/>
      <c r="J706" s="46"/>
    </row>
    <row r="707" spans="2:10" ht="15.75" x14ac:dyDescent="0.25">
      <c r="B707" s="92"/>
      <c r="C707" s="72" t="s">
        <v>568</v>
      </c>
      <c r="D707" s="89">
        <v>255.3</v>
      </c>
      <c r="E707" s="89">
        <v>255.3</v>
      </c>
      <c r="F707" s="89">
        <v>255.3</v>
      </c>
      <c r="G707" s="46"/>
      <c r="H707" s="46"/>
      <c r="I707" s="46"/>
      <c r="J707" s="46"/>
    </row>
    <row r="708" spans="2:10" ht="15.75" x14ac:dyDescent="0.25">
      <c r="B708" s="92"/>
      <c r="C708" s="72" t="s">
        <v>569</v>
      </c>
      <c r="D708" s="89">
        <v>116.9</v>
      </c>
      <c r="E708" s="89">
        <v>116.9</v>
      </c>
      <c r="F708" s="89">
        <v>116.9</v>
      </c>
      <c r="G708" s="46"/>
      <c r="H708" s="46"/>
      <c r="I708" s="46"/>
      <c r="J708" s="46"/>
    </row>
    <row r="709" spans="2:10" ht="15.75" x14ac:dyDescent="0.25">
      <c r="B709" s="92"/>
      <c r="C709" s="72" t="s">
        <v>570</v>
      </c>
      <c r="D709" s="89">
        <v>186.1</v>
      </c>
      <c r="E709" s="89">
        <v>186.1</v>
      </c>
      <c r="F709" s="89">
        <v>186.1</v>
      </c>
      <c r="G709" s="46"/>
      <c r="H709" s="46"/>
      <c r="I709" s="46"/>
      <c r="J709" s="46"/>
    </row>
    <row r="710" spans="2:10" ht="15.75" x14ac:dyDescent="0.25">
      <c r="B710" s="92"/>
      <c r="C710" s="72" t="s">
        <v>571</v>
      </c>
      <c r="D710" s="89">
        <v>134</v>
      </c>
      <c r="E710" s="89">
        <v>134</v>
      </c>
      <c r="F710" s="89">
        <v>134</v>
      </c>
      <c r="G710" s="46"/>
      <c r="H710" s="46"/>
      <c r="I710" s="46"/>
      <c r="J710" s="46"/>
    </row>
    <row r="711" spans="2:10" ht="15.75" x14ac:dyDescent="0.25">
      <c r="B711" s="92"/>
      <c r="C711" s="72" t="s">
        <v>572</v>
      </c>
      <c r="D711" s="89">
        <v>147.30000000000001</v>
      </c>
      <c r="E711" s="89">
        <v>147.30000000000001</v>
      </c>
      <c r="F711" s="89">
        <v>147.30000000000001</v>
      </c>
      <c r="G711" s="46"/>
      <c r="H711" s="46"/>
      <c r="I711" s="46"/>
      <c r="J711" s="46"/>
    </row>
    <row r="712" spans="2:10" ht="15.75" x14ac:dyDescent="0.25">
      <c r="B712" s="92"/>
      <c r="C712" s="72" t="s">
        <v>573</v>
      </c>
      <c r="D712" s="89">
        <v>244.6</v>
      </c>
      <c r="E712" s="89">
        <v>244.6</v>
      </c>
      <c r="F712" s="89">
        <v>244.6</v>
      </c>
      <c r="G712" s="46"/>
      <c r="H712" s="46"/>
      <c r="I712" s="46"/>
      <c r="J712" s="46"/>
    </row>
    <row r="713" spans="2:10" ht="15.75" x14ac:dyDescent="0.25">
      <c r="B713" s="92"/>
      <c r="C713" s="72" t="s">
        <v>574</v>
      </c>
      <c r="D713" s="89">
        <v>215.9</v>
      </c>
      <c r="E713" s="89">
        <v>215.9</v>
      </c>
      <c r="F713" s="89">
        <v>215.9</v>
      </c>
      <c r="G713" s="46"/>
      <c r="H713" s="46"/>
      <c r="I713" s="46"/>
      <c r="J713" s="46"/>
    </row>
    <row r="714" spans="2:10" ht="15.75" x14ac:dyDescent="0.25">
      <c r="B714" s="92"/>
      <c r="C714" s="72" t="s">
        <v>575</v>
      </c>
      <c r="D714" s="89">
        <v>201.4</v>
      </c>
      <c r="E714" s="89">
        <v>201.4</v>
      </c>
      <c r="F714" s="89">
        <v>201.4</v>
      </c>
      <c r="G714" s="46"/>
      <c r="H714" s="46"/>
      <c r="I714" s="46"/>
      <c r="J714" s="46"/>
    </row>
    <row r="715" spans="2:10" ht="15.75" x14ac:dyDescent="0.25">
      <c r="B715" s="92"/>
      <c r="C715" s="72" t="s">
        <v>576</v>
      </c>
      <c r="D715" s="89">
        <v>387.2</v>
      </c>
      <c r="E715" s="89">
        <v>387.2</v>
      </c>
      <c r="F715" s="89">
        <v>387.2</v>
      </c>
      <c r="G715" s="46"/>
      <c r="H715" s="46"/>
      <c r="I715" s="46"/>
      <c r="J715" s="46"/>
    </row>
    <row r="716" spans="2:10" ht="15.75" x14ac:dyDescent="0.25">
      <c r="B716" s="92"/>
      <c r="C716" s="72" t="s">
        <v>577</v>
      </c>
      <c r="D716" s="89">
        <v>128.1</v>
      </c>
      <c r="E716" s="89">
        <v>128.1</v>
      </c>
      <c r="F716" s="89">
        <v>128.1</v>
      </c>
      <c r="G716" s="46"/>
      <c r="H716" s="46"/>
      <c r="I716" s="46"/>
      <c r="J716" s="46"/>
    </row>
    <row r="717" spans="2:10" ht="15.75" x14ac:dyDescent="0.25">
      <c r="B717" s="92"/>
      <c r="C717" s="72" t="s">
        <v>578</v>
      </c>
      <c r="D717" s="89">
        <v>171.7</v>
      </c>
      <c r="E717" s="89">
        <v>171.7</v>
      </c>
      <c r="F717" s="89">
        <v>171.7</v>
      </c>
      <c r="G717" s="46"/>
      <c r="H717" s="46"/>
      <c r="I717" s="46"/>
      <c r="J717" s="46"/>
    </row>
    <row r="718" spans="2:10" ht="15.75" x14ac:dyDescent="0.25">
      <c r="B718" s="92"/>
      <c r="C718" s="72" t="s">
        <v>579</v>
      </c>
      <c r="D718" s="89">
        <v>89.3</v>
      </c>
      <c r="E718" s="89">
        <v>89.3</v>
      </c>
      <c r="F718" s="89">
        <v>89.3</v>
      </c>
      <c r="G718" s="46"/>
      <c r="H718" s="46"/>
      <c r="I718" s="46"/>
      <c r="J718" s="46"/>
    </row>
    <row r="719" spans="2:10" ht="15.75" x14ac:dyDescent="0.25">
      <c r="B719" s="92"/>
      <c r="C719" s="72" t="s">
        <v>564</v>
      </c>
      <c r="D719" s="89">
        <v>366.6</v>
      </c>
      <c r="E719" s="89">
        <v>366.6</v>
      </c>
      <c r="F719" s="89">
        <v>366.6</v>
      </c>
      <c r="G719" s="46"/>
      <c r="H719" s="46"/>
      <c r="I719" s="46"/>
      <c r="J719" s="46"/>
    </row>
    <row r="720" spans="2:10" ht="15.75" x14ac:dyDescent="0.25">
      <c r="B720" s="92"/>
      <c r="C720" s="72" t="s">
        <v>580</v>
      </c>
      <c r="D720" s="89">
        <v>1043.2</v>
      </c>
      <c r="E720" s="89">
        <v>1043.2</v>
      </c>
      <c r="F720" s="89">
        <v>1043.2</v>
      </c>
      <c r="G720" s="46"/>
      <c r="H720" s="46"/>
      <c r="I720" s="46"/>
      <c r="J720" s="46"/>
    </row>
    <row r="721" spans="2:10" ht="15.75" x14ac:dyDescent="0.25">
      <c r="B721" s="92"/>
      <c r="C721" s="72" t="s">
        <v>581</v>
      </c>
      <c r="D721" s="89">
        <v>949.2</v>
      </c>
      <c r="E721" s="89">
        <v>949.2</v>
      </c>
      <c r="F721" s="89">
        <v>949.2</v>
      </c>
      <c r="G721" s="46"/>
      <c r="H721" s="46"/>
      <c r="I721" s="46"/>
      <c r="J721" s="46"/>
    </row>
    <row r="722" spans="2:10" ht="15.75" x14ac:dyDescent="0.25">
      <c r="B722" s="92"/>
      <c r="C722" s="72" t="s">
        <v>582</v>
      </c>
      <c r="D722" s="89">
        <v>193.2</v>
      </c>
      <c r="E722" s="89">
        <v>193.2</v>
      </c>
      <c r="F722" s="89">
        <v>193.2</v>
      </c>
      <c r="G722" s="46"/>
      <c r="H722" s="46"/>
      <c r="I722" s="46"/>
      <c r="J722" s="46"/>
    </row>
    <row r="723" spans="2:10" ht="15.75" x14ac:dyDescent="0.25">
      <c r="B723" s="92"/>
      <c r="C723" s="72" t="s">
        <v>583</v>
      </c>
      <c r="D723" s="89">
        <v>159.5</v>
      </c>
      <c r="E723" s="89">
        <v>159.5</v>
      </c>
      <c r="F723" s="89">
        <v>159.5</v>
      </c>
      <c r="G723" s="46"/>
      <c r="H723" s="46"/>
      <c r="I723" s="46"/>
      <c r="J723" s="46"/>
    </row>
    <row r="724" spans="2:10" ht="15.75" x14ac:dyDescent="0.25">
      <c r="B724" s="92"/>
      <c r="C724" s="72" t="s">
        <v>181</v>
      </c>
      <c r="D724" s="89">
        <v>277.2</v>
      </c>
      <c r="E724" s="89">
        <v>277.2</v>
      </c>
      <c r="F724" s="89">
        <v>277.2</v>
      </c>
      <c r="G724" s="46"/>
      <c r="H724" s="46"/>
      <c r="I724" s="46"/>
      <c r="J724" s="46"/>
    </row>
    <row r="725" spans="2:10" ht="15.75" x14ac:dyDescent="0.25">
      <c r="B725" s="92"/>
      <c r="C725" s="74"/>
      <c r="D725" s="89"/>
      <c r="E725" s="89"/>
      <c r="F725" s="89"/>
      <c r="G725" s="46"/>
      <c r="H725" s="46"/>
      <c r="I725" s="46"/>
      <c r="J725" s="46"/>
    </row>
    <row r="726" spans="2:10" ht="15.75" x14ac:dyDescent="0.25">
      <c r="B726" s="91" t="s">
        <v>584</v>
      </c>
      <c r="C726" s="66" t="s">
        <v>867</v>
      </c>
      <c r="D726" s="93">
        <v>30579.199999999997</v>
      </c>
      <c r="E726" s="93">
        <v>34865.199999999997</v>
      </c>
      <c r="F726" s="93">
        <v>41946.8</v>
      </c>
      <c r="G726" s="46"/>
      <c r="H726" s="46"/>
      <c r="I726" s="46"/>
      <c r="J726" s="46"/>
    </row>
    <row r="727" spans="2:10" ht="15.75" x14ac:dyDescent="0.25">
      <c r="B727" s="91"/>
      <c r="C727" s="67" t="s">
        <v>868</v>
      </c>
      <c r="D727" s="93">
        <v>17679.099999999999</v>
      </c>
      <c r="E727" s="93">
        <v>21965.1</v>
      </c>
      <c r="F727" s="93">
        <v>29046.7</v>
      </c>
      <c r="G727" s="46"/>
      <c r="H727" s="46"/>
      <c r="I727" s="46"/>
      <c r="J727" s="46"/>
    </row>
    <row r="728" spans="2:10" ht="15.75" x14ac:dyDescent="0.25">
      <c r="B728" s="91"/>
      <c r="C728" s="67" t="s">
        <v>869</v>
      </c>
      <c r="D728" s="93">
        <v>12900.1</v>
      </c>
      <c r="E728" s="93">
        <v>12900.1</v>
      </c>
      <c r="F728" s="93">
        <v>12900.1</v>
      </c>
      <c r="G728" s="46"/>
      <c r="H728" s="46"/>
      <c r="I728" s="46"/>
      <c r="J728" s="46"/>
    </row>
    <row r="729" spans="2:10" ht="15.75" x14ac:dyDescent="0.25">
      <c r="B729" s="92"/>
      <c r="C729" s="72" t="s">
        <v>32</v>
      </c>
      <c r="D729" s="90">
        <v>17679.099999999999</v>
      </c>
      <c r="E729" s="90">
        <v>21965.1</v>
      </c>
      <c r="F729" s="90">
        <v>29046.7</v>
      </c>
      <c r="G729" s="46"/>
      <c r="H729" s="46"/>
      <c r="I729" s="46"/>
      <c r="J729" s="46"/>
    </row>
    <row r="730" spans="2:10" ht="15.75" x14ac:dyDescent="0.25">
      <c r="B730" s="92"/>
      <c r="C730" s="72" t="s">
        <v>585</v>
      </c>
      <c r="D730" s="89">
        <v>225.9</v>
      </c>
      <c r="E730" s="89">
        <v>225.9</v>
      </c>
      <c r="F730" s="89">
        <v>225.9</v>
      </c>
      <c r="G730" s="46"/>
      <c r="H730" s="46"/>
      <c r="I730" s="46"/>
      <c r="J730" s="46"/>
    </row>
    <row r="731" spans="2:10" ht="15.75" x14ac:dyDescent="0.25">
      <c r="B731" s="92"/>
      <c r="C731" s="72" t="s">
        <v>586</v>
      </c>
      <c r="D731" s="89">
        <v>307.39999999999998</v>
      </c>
      <c r="E731" s="89">
        <v>307.39999999999998</v>
      </c>
      <c r="F731" s="89">
        <v>307.39999999999998</v>
      </c>
      <c r="G731" s="46"/>
      <c r="H731" s="46"/>
      <c r="I731" s="46"/>
      <c r="J731" s="46"/>
    </row>
    <row r="732" spans="2:10" ht="15.75" x14ac:dyDescent="0.25">
      <c r="B732" s="92"/>
      <c r="C732" s="72" t="s">
        <v>587</v>
      </c>
      <c r="D732" s="89">
        <v>170.9</v>
      </c>
      <c r="E732" s="89">
        <v>170.9</v>
      </c>
      <c r="F732" s="89">
        <v>170.9</v>
      </c>
      <c r="G732" s="46"/>
      <c r="H732" s="46"/>
      <c r="I732" s="46"/>
      <c r="J732" s="46"/>
    </row>
    <row r="733" spans="2:10" ht="15.75" x14ac:dyDescent="0.25">
      <c r="B733" s="92"/>
      <c r="C733" s="72" t="s">
        <v>588</v>
      </c>
      <c r="D733" s="89">
        <v>226.6</v>
      </c>
      <c r="E733" s="89">
        <v>226.6</v>
      </c>
      <c r="F733" s="89">
        <v>226.6</v>
      </c>
      <c r="G733" s="46"/>
      <c r="H733" s="46"/>
      <c r="I733" s="46"/>
      <c r="J733" s="46"/>
    </row>
    <row r="734" spans="2:10" ht="15.75" x14ac:dyDescent="0.25">
      <c r="B734" s="92"/>
      <c r="C734" s="72" t="s">
        <v>589</v>
      </c>
      <c r="D734" s="89">
        <v>164</v>
      </c>
      <c r="E734" s="89">
        <v>164</v>
      </c>
      <c r="F734" s="89">
        <v>164</v>
      </c>
      <c r="G734" s="46"/>
      <c r="H734" s="46"/>
      <c r="I734" s="46"/>
      <c r="J734" s="46"/>
    </row>
    <row r="735" spans="2:10" ht="15.75" x14ac:dyDescent="0.25">
      <c r="B735" s="92"/>
      <c r="C735" s="72" t="s">
        <v>590</v>
      </c>
      <c r="D735" s="89">
        <v>379.1</v>
      </c>
      <c r="E735" s="89">
        <v>379.1</v>
      </c>
      <c r="F735" s="89">
        <v>379.1</v>
      </c>
      <c r="G735" s="46"/>
      <c r="H735" s="46"/>
      <c r="I735" s="46"/>
      <c r="J735" s="46"/>
    </row>
    <row r="736" spans="2:10" ht="15.75" x14ac:dyDescent="0.25">
      <c r="B736" s="92"/>
      <c r="C736" s="72" t="s">
        <v>591</v>
      </c>
      <c r="D736" s="89">
        <v>350</v>
      </c>
      <c r="E736" s="89">
        <v>350</v>
      </c>
      <c r="F736" s="89">
        <v>350</v>
      </c>
      <c r="G736" s="46"/>
      <c r="H736" s="46"/>
      <c r="I736" s="46"/>
      <c r="J736" s="46"/>
    </row>
    <row r="737" spans="2:10" ht="15.75" x14ac:dyDescent="0.25">
      <c r="B737" s="92"/>
      <c r="C737" s="72" t="s">
        <v>592</v>
      </c>
      <c r="D737" s="89">
        <v>126.5</v>
      </c>
      <c r="E737" s="89">
        <v>126.5</v>
      </c>
      <c r="F737" s="89">
        <v>126.5</v>
      </c>
      <c r="G737" s="46"/>
      <c r="H737" s="46"/>
      <c r="I737" s="46"/>
      <c r="J737" s="46"/>
    </row>
    <row r="738" spans="2:10" ht="15.75" x14ac:dyDescent="0.25">
      <c r="B738" s="92"/>
      <c r="C738" s="72" t="s">
        <v>593</v>
      </c>
      <c r="D738" s="89">
        <v>117.1</v>
      </c>
      <c r="E738" s="89">
        <v>117.1</v>
      </c>
      <c r="F738" s="89">
        <v>117.1</v>
      </c>
      <c r="G738" s="46"/>
      <c r="H738" s="46"/>
      <c r="I738" s="46"/>
      <c r="J738" s="46"/>
    </row>
    <row r="739" spans="2:10" ht="15.75" x14ac:dyDescent="0.25">
      <c r="B739" s="92"/>
      <c r="C739" s="72" t="s">
        <v>594</v>
      </c>
      <c r="D739" s="89">
        <v>214.6</v>
      </c>
      <c r="E739" s="89">
        <v>214.6</v>
      </c>
      <c r="F739" s="89">
        <v>214.6</v>
      </c>
      <c r="G739" s="46"/>
      <c r="H739" s="46"/>
      <c r="I739" s="46"/>
      <c r="J739" s="46"/>
    </row>
    <row r="740" spans="2:10" ht="15.75" x14ac:dyDescent="0.25">
      <c r="B740" s="92"/>
      <c r="C740" s="72" t="s">
        <v>595</v>
      </c>
      <c r="D740" s="89">
        <v>207.8</v>
      </c>
      <c r="E740" s="89">
        <v>207.8</v>
      </c>
      <c r="F740" s="89">
        <v>207.8</v>
      </c>
      <c r="G740" s="46"/>
      <c r="H740" s="46"/>
      <c r="I740" s="46"/>
      <c r="J740" s="46"/>
    </row>
    <row r="741" spans="2:10" ht="15.75" x14ac:dyDescent="0.25">
      <c r="B741" s="92"/>
      <c r="C741" s="72" t="s">
        <v>596</v>
      </c>
      <c r="D741" s="89">
        <v>298.60000000000002</v>
      </c>
      <c r="E741" s="89">
        <v>298.60000000000002</v>
      </c>
      <c r="F741" s="89">
        <v>298.60000000000002</v>
      </c>
      <c r="G741" s="46"/>
      <c r="H741" s="46"/>
      <c r="I741" s="46"/>
      <c r="J741" s="46"/>
    </row>
    <row r="742" spans="2:10" ht="15.75" x14ac:dyDescent="0.25">
      <c r="B742" s="92"/>
      <c r="C742" s="72" t="s">
        <v>597</v>
      </c>
      <c r="D742" s="89">
        <v>199.1</v>
      </c>
      <c r="E742" s="89">
        <v>199.1</v>
      </c>
      <c r="F742" s="89">
        <v>199.1</v>
      </c>
      <c r="G742" s="46"/>
      <c r="H742" s="46"/>
      <c r="I742" s="46"/>
      <c r="J742" s="46"/>
    </row>
    <row r="743" spans="2:10" ht="15.75" x14ac:dyDescent="0.25">
      <c r="B743" s="92"/>
      <c r="C743" s="72" t="s">
        <v>598</v>
      </c>
      <c r="D743" s="89">
        <v>625.70000000000005</v>
      </c>
      <c r="E743" s="89">
        <v>625.70000000000005</v>
      </c>
      <c r="F743" s="89">
        <v>625.70000000000005</v>
      </c>
      <c r="G743" s="46"/>
      <c r="H743" s="46"/>
      <c r="I743" s="46"/>
      <c r="J743" s="46"/>
    </row>
    <row r="744" spans="2:10" ht="15.75" x14ac:dyDescent="0.25">
      <c r="B744" s="92"/>
      <c r="C744" s="72" t="s">
        <v>599</v>
      </c>
      <c r="D744" s="89">
        <v>429.8</v>
      </c>
      <c r="E744" s="89">
        <v>429.8</v>
      </c>
      <c r="F744" s="89">
        <v>429.8</v>
      </c>
      <c r="G744" s="46"/>
      <c r="H744" s="46"/>
      <c r="I744" s="46"/>
      <c r="J744" s="46"/>
    </row>
    <row r="745" spans="2:10" ht="15.75" x14ac:dyDescent="0.25">
      <c r="B745" s="92"/>
      <c r="C745" s="72" t="s">
        <v>600</v>
      </c>
      <c r="D745" s="89">
        <v>157.69999999999999</v>
      </c>
      <c r="E745" s="89">
        <v>157.69999999999999</v>
      </c>
      <c r="F745" s="89">
        <v>157.69999999999999</v>
      </c>
      <c r="G745" s="46"/>
      <c r="H745" s="46"/>
      <c r="I745" s="46"/>
      <c r="J745" s="46"/>
    </row>
    <row r="746" spans="2:10" ht="15.75" x14ac:dyDescent="0.25">
      <c r="B746" s="92"/>
      <c r="C746" s="72" t="s">
        <v>601</v>
      </c>
      <c r="D746" s="89">
        <v>324.2</v>
      </c>
      <c r="E746" s="89">
        <v>324.2</v>
      </c>
      <c r="F746" s="89">
        <v>324.2</v>
      </c>
      <c r="G746" s="46"/>
      <c r="H746" s="46"/>
      <c r="I746" s="46"/>
      <c r="J746" s="46"/>
    </row>
    <row r="747" spans="2:10" ht="15.75" x14ac:dyDescent="0.25">
      <c r="B747" s="92"/>
      <c r="C747" s="72" t="s">
        <v>602</v>
      </c>
      <c r="D747" s="89">
        <v>145.4</v>
      </c>
      <c r="E747" s="89">
        <v>145.4</v>
      </c>
      <c r="F747" s="89">
        <v>145.4</v>
      </c>
      <c r="G747" s="46"/>
      <c r="H747" s="46"/>
      <c r="I747" s="46"/>
      <c r="J747" s="46"/>
    </row>
    <row r="748" spans="2:10" ht="15.75" x14ac:dyDescent="0.25">
      <c r="B748" s="92"/>
      <c r="C748" s="72" t="s">
        <v>603</v>
      </c>
      <c r="D748" s="89">
        <v>220.5</v>
      </c>
      <c r="E748" s="89">
        <v>220.5</v>
      </c>
      <c r="F748" s="89">
        <v>220.5</v>
      </c>
      <c r="G748" s="46"/>
      <c r="H748" s="46"/>
      <c r="I748" s="46"/>
      <c r="J748" s="46"/>
    </row>
    <row r="749" spans="2:10" ht="15.75" x14ac:dyDescent="0.25">
      <c r="B749" s="92"/>
      <c r="C749" s="72" t="s">
        <v>604</v>
      </c>
      <c r="D749" s="89">
        <v>156.4</v>
      </c>
      <c r="E749" s="89">
        <v>156.4</v>
      </c>
      <c r="F749" s="89">
        <v>156.4</v>
      </c>
      <c r="G749" s="46"/>
      <c r="H749" s="46"/>
      <c r="I749" s="46"/>
      <c r="J749" s="46"/>
    </row>
    <row r="750" spans="2:10" ht="15.75" x14ac:dyDescent="0.25">
      <c r="B750" s="92"/>
      <c r="C750" s="72" t="s">
        <v>584</v>
      </c>
      <c r="D750" s="89">
        <v>2977.1</v>
      </c>
      <c r="E750" s="89">
        <v>2977.1</v>
      </c>
      <c r="F750" s="89">
        <v>2977.1</v>
      </c>
      <c r="G750" s="46"/>
      <c r="H750" s="46"/>
      <c r="I750" s="46"/>
      <c r="J750" s="46"/>
    </row>
    <row r="751" spans="2:10" ht="15.75" x14ac:dyDescent="0.25">
      <c r="B751" s="92"/>
      <c r="C751" s="72" t="s">
        <v>605</v>
      </c>
      <c r="D751" s="89">
        <v>423.5</v>
      </c>
      <c r="E751" s="89">
        <v>423.5</v>
      </c>
      <c r="F751" s="89">
        <v>423.5</v>
      </c>
      <c r="G751" s="46"/>
      <c r="H751" s="46"/>
      <c r="I751" s="46"/>
      <c r="J751" s="46"/>
    </row>
    <row r="752" spans="2:10" ht="15.75" x14ac:dyDescent="0.25">
      <c r="B752" s="92"/>
      <c r="C752" s="72" t="s">
        <v>606</v>
      </c>
      <c r="D752" s="89">
        <v>946.2</v>
      </c>
      <c r="E752" s="89">
        <v>946.2</v>
      </c>
      <c r="F752" s="89">
        <v>946.2</v>
      </c>
      <c r="G752" s="46"/>
      <c r="H752" s="46"/>
      <c r="I752" s="46"/>
      <c r="J752" s="46"/>
    </row>
    <row r="753" spans="2:10" ht="15.75" x14ac:dyDescent="0.25">
      <c r="B753" s="92"/>
      <c r="C753" s="72" t="s">
        <v>607</v>
      </c>
      <c r="D753" s="89">
        <v>299.7</v>
      </c>
      <c r="E753" s="89">
        <v>299.7</v>
      </c>
      <c r="F753" s="89">
        <v>299.7</v>
      </c>
      <c r="G753" s="46"/>
      <c r="H753" s="46"/>
      <c r="I753" s="46"/>
      <c r="J753" s="46"/>
    </row>
    <row r="754" spans="2:10" ht="15.75" x14ac:dyDescent="0.25">
      <c r="B754" s="92"/>
      <c r="C754" s="72" t="s">
        <v>608</v>
      </c>
      <c r="D754" s="89">
        <v>124</v>
      </c>
      <c r="E754" s="89">
        <v>124</v>
      </c>
      <c r="F754" s="89">
        <v>124</v>
      </c>
      <c r="G754" s="46"/>
      <c r="H754" s="46"/>
      <c r="I754" s="46"/>
      <c r="J754" s="46"/>
    </row>
    <row r="755" spans="2:10" ht="15.75" x14ac:dyDescent="0.25">
      <c r="B755" s="92"/>
      <c r="C755" s="72" t="s">
        <v>609</v>
      </c>
      <c r="D755" s="89">
        <v>106.1</v>
      </c>
      <c r="E755" s="89">
        <v>106.1</v>
      </c>
      <c r="F755" s="89">
        <v>106.1</v>
      </c>
      <c r="G755" s="46"/>
      <c r="H755" s="46"/>
      <c r="I755" s="46"/>
      <c r="J755" s="46"/>
    </row>
    <row r="756" spans="2:10" ht="15.75" x14ac:dyDescent="0.25">
      <c r="B756" s="92"/>
      <c r="C756" s="72" t="s">
        <v>610</v>
      </c>
      <c r="D756" s="89">
        <v>319.8</v>
      </c>
      <c r="E756" s="89">
        <v>319.8</v>
      </c>
      <c r="F756" s="89">
        <v>319.8</v>
      </c>
      <c r="G756" s="46"/>
      <c r="H756" s="46"/>
      <c r="I756" s="46"/>
      <c r="J756" s="46"/>
    </row>
    <row r="757" spans="2:10" ht="15.75" x14ac:dyDescent="0.25">
      <c r="B757" s="92"/>
      <c r="C757" s="72" t="s">
        <v>611</v>
      </c>
      <c r="D757" s="89">
        <v>262.8</v>
      </c>
      <c r="E757" s="89">
        <v>262.8</v>
      </c>
      <c r="F757" s="89">
        <v>262.8</v>
      </c>
      <c r="G757" s="46"/>
      <c r="H757" s="46"/>
      <c r="I757" s="46"/>
      <c r="J757" s="46"/>
    </row>
    <row r="758" spans="2:10" ht="15.75" x14ac:dyDescent="0.25">
      <c r="B758" s="92"/>
      <c r="C758" s="72" t="s">
        <v>612</v>
      </c>
      <c r="D758" s="89">
        <v>90.6</v>
      </c>
      <c r="E758" s="89">
        <v>90.6</v>
      </c>
      <c r="F758" s="89">
        <v>90.6</v>
      </c>
      <c r="G758" s="46"/>
      <c r="H758" s="46"/>
      <c r="I758" s="46"/>
      <c r="J758" s="46"/>
    </row>
    <row r="759" spans="2:10" ht="15.75" x14ac:dyDescent="0.25">
      <c r="B759" s="92"/>
      <c r="C759" s="72" t="s">
        <v>557</v>
      </c>
      <c r="D759" s="89">
        <v>491.8</v>
      </c>
      <c r="E759" s="89">
        <v>491.8</v>
      </c>
      <c r="F759" s="89">
        <v>491.8</v>
      </c>
      <c r="G759" s="46"/>
      <c r="H759" s="46"/>
      <c r="I759" s="46"/>
      <c r="J759" s="46"/>
    </row>
    <row r="760" spans="2:10" ht="15.75" x14ac:dyDescent="0.25">
      <c r="B760" s="92"/>
      <c r="C760" s="72" t="s">
        <v>613</v>
      </c>
      <c r="D760" s="89">
        <v>515.9</v>
      </c>
      <c r="E760" s="89">
        <v>515.9</v>
      </c>
      <c r="F760" s="89">
        <v>515.9</v>
      </c>
      <c r="G760" s="46"/>
      <c r="H760" s="46"/>
      <c r="I760" s="46"/>
      <c r="J760" s="46"/>
    </row>
    <row r="761" spans="2:10" ht="15.75" x14ac:dyDescent="0.25">
      <c r="B761" s="92"/>
      <c r="C761" s="72" t="s">
        <v>614</v>
      </c>
      <c r="D761" s="89">
        <v>261.5</v>
      </c>
      <c r="E761" s="89">
        <v>261.5</v>
      </c>
      <c r="F761" s="89">
        <v>261.5</v>
      </c>
      <c r="G761" s="46"/>
      <c r="H761" s="46"/>
      <c r="I761" s="46"/>
      <c r="J761" s="46"/>
    </row>
    <row r="762" spans="2:10" ht="15.75" x14ac:dyDescent="0.25">
      <c r="B762" s="92"/>
      <c r="C762" s="72" t="s">
        <v>615</v>
      </c>
      <c r="D762" s="89">
        <v>141.69999999999999</v>
      </c>
      <c r="E762" s="89">
        <v>141.69999999999999</v>
      </c>
      <c r="F762" s="89">
        <v>141.69999999999999</v>
      </c>
      <c r="G762" s="46"/>
      <c r="H762" s="46"/>
      <c r="I762" s="46"/>
      <c r="J762" s="46"/>
    </row>
    <row r="763" spans="2:10" ht="15.75" x14ac:dyDescent="0.25">
      <c r="B763" s="92"/>
      <c r="C763" s="72" t="s">
        <v>616</v>
      </c>
      <c r="D763" s="89">
        <v>194.5</v>
      </c>
      <c r="E763" s="89">
        <v>194.5</v>
      </c>
      <c r="F763" s="89">
        <v>194.5</v>
      </c>
      <c r="G763" s="46"/>
      <c r="H763" s="46"/>
      <c r="I763" s="46"/>
      <c r="J763" s="46"/>
    </row>
    <row r="764" spans="2:10" ht="15.75" x14ac:dyDescent="0.25">
      <c r="B764" s="92"/>
      <c r="C764" s="72" t="s">
        <v>617</v>
      </c>
      <c r="D764" s="89">
        <v>245.1</v>
      </c>
      <c r="E764" s="89">
        <v>245.1</v>
      </c>
      <c r="F764" s="89">
        <v>245.1</v>
      </c>
      <c r="G764" s="46"/>
      <c r="H764" s="46"/>
      <c r="I764" s="46"/>
      <c r="J764" s="46"/>
    </row>
    <row r="765" spans="2:10" ht="15.75" x14ac:dyDescent="0.25">
      <c r="B765" s="92"/>
      <c r="C765" s="72" t="s">
        <v>618</v>
      </c>
      <c r="D765" s="89">
        <v>169.3</v>
      </c>
      <c r="E765" s="89">
        <v>169.3</v>
      </c>
      <c r="F765" s="89">
        <v>169.3</v>
      </c>
      <c r="G765" s="46"/>
      <c r="H765" s="46"/>
      <c r="I765" s="46"/>
      <c r="J765" s="46"/>
    </row>
    <row r="766" spans="2:10" ht="15.75" x14ac:dyDescent="0.25">
      <c r="B766" s="92"/>
      <c r="C766" s="72" t="s">
        <v>619</v>
      </c>
      <c r="D766" s="89">
        <v>172.1</v>
      </c>
      <c r="E766" s="89">
        <v>172.1</v>
      </c>
      <c r="F766" s="89">
        <v>172.1</v>
      </c>
      <c r="G766" s="46"/>
      <c r="H766" s="46"/>
      <c r="I766" s="46"/>
      <c r="J766" s="46"/>
    </row>
    <row r="767" spans="2:10" ht="15.75" x14ac:dyDescent="0.25">
      <c r="B767" s="92"/>
      <c r="C767" s="72" t="s">
        <v>620</v>
      </c>
      <c r="D767" s="89">
        <v>111.1</v>
      </c>
      <c r="E767" s="89">
        <v>111.1</v>
      </c>
      <c r="F767" s="89">
        <v>111.1</v>
      </c>
      <c r="G767" s="46"/>
      <c r="H767" s="46"/>
      <c r="I767" s="46"/>
      <c r="J767" s="46"/>
    </row>
    <row r="768" spans="2:10" ht="15.75" x14ac:dyDescent="0.25">
      <c r="B768" s="92"/>
      <c r="C768" s="74"/>
      <c r="D768" s="89"/>
      <c r="E768" s="89"/>
      <c r="F768" s="89"/>
      <c r="G768" s="46"/>
      <c r="H768" s="46"/>
      <c r="I768" s="46"/>
      <c r="J768" s="46"/>
    </row>
    <row r="769" spans="2:10" ht="15.75" x14ac:dyDescent="0.25">
      <c r="B769" s="91" t="s">
        <v>621</v>
      </c>
      <c r="C769" s="66" t="s">
        <v>867</v>
      </c>
      <c r="D769" s="93">
        <v>18455.8</v>
      </c>
      <c r="E769" s="93">
        <v>21596</v>
      </c>
      <c r="F769" s="93">
        <v>26784.499999999996</v>
      </c>
      <c r="G769" s="46"/>
      <c r="H769" s="46"/>
      <c r="I769" s="46"/>
      <c r="J769" s="46"/>
    </row>
    <row r="770" spans="2:10" ht="15.75" x14ac:dyDescent="0.25">
      <c r="B770" s="91"/>
      <c r="C770" s="67" t="s">
        <v>868</v>
      </c>
      <c r="D770" s="93">
        <v>12952.9</v>
      </c>
      <c r="E770" s="93">
        <v>16093.1</v>
      </c>
      <c r="F770" s="93">
        <v>21281.599999999999</v>
      </c>
      <c r="G770" s="46"/>
      <c r="H770" s="46"/>
      <c r="I770" s="46"/>
      <c r="J770" s="46"/>
    </row>
    <row r="771" spans="2:10" ht="15.75" x14ac:dyDescent="0.25">
      <c r="B771" s="91"/>
      <c r="C771" s="67" t="s">
        <v>869</v>
      </c>
      <c r="D771" s="93">
        <v>5502.8999999999987</v>
      </c>
      <c r="E771" s="93">
        <v>5502.8999999999987</v>
      </c>
      <c r="F771" s="93">
        <v>5502.8999999999987</v>
      </c>
      <c r="G771" s="46"/>
      <c r="H771" s="46"/>
      <c r="I771" s="46"/>
      <c r="J771" s="46"/>
    </row>
    <row r="772" spans="2:10" ht="15.75" x14ac:dyDescent="0.25">
      <c r="B772" s="92"/>
      <c r="C772" s="72" t="s">
        <v>32</v>
      </c>
      <c r="D772" s="90">
        <v>12952.9</v>
      </c>
      <c r="E772" s="90">
        <v>16093.1</v>
      </c>
      <c r="F772" s="90">
        <v>21281.599999999999</v>
      </c>
      <c r="G772" s="46"/>
      <c r="H772" s="46"/>
      <c r="I772" s="46"/>
      <c r="J772" s="46"/>
    </row>
    <row r="773" spans="2:10" ht="15.75" x14ac:dyDescent="0.25">
      <c r="B773" s="92"/>
      <c r="C773" s="72" t="s">
        <v>622</v>
      </c>
      <c r="D773" s="89">
        <v>117.8</v>
      </c>
      <c r="E773" s="89">
        <v>117.8</v>
      </c>
      <c r="F773" s="89">
        <v>117.8</v>
      </c>
      <c r="G773" s="46"/>
      <c r="H773" s="46"/>
      <c r="I773" s="46"/>
      <c r="J773" s="46"/>
    </row>
    <row r="774" spans="2:10" ht="15.75" x14ac:dyDescent="0.25">
      <c r="B774" s="92"/>
      <c r="C774" s="72" t="s">
        <v>623</v>
      </c>
      <c r="D774" s="89">
        <v>306</v>
      </c>
      <c r="E774" s="89">
        <v>306</v>
      </c>
      <c r="F774" s="89">
        <v>306</v>
      </c>
      <c r="G774" s="46"/>
      <c r="H774" s="46"/>
      <c r="I774" s="46"/>
      <c r="J774" s="46"/>
    </row>
    <row r="775" spans="2:10" ht="15.75" x14ac:dyDescent="0.25">
      <c r="B775" s="92"/>
      <c r="C775" s="72" t="s">
        <v>624</v>
      </c>
      <c r="D775" s="89">
        <v>60.6</v>
      </c>
      <c r="E775" s="89">
        <v>60.6</v>
      </c>
      <c r="F775" s="89">
        <v>60.6</v>
      </c>
      <c r="G775" s="46"/>
      <c r="H775" s="46"/>
      <c r="I775" s="46"/>
      <c r="J775" s="46"/>
    </row>
    <row r="776" spans="2:10" ht="15.75" x14ac:dyDescent="0.25">
      <c r="B776" s="92"/>
      <c r="C776" s="72" t="s">
        <v>625</v>
      </c>
      <c r="D776" s="89">
        <v>166.2</v>
      </c>
      <c r="E776" s="89">
        <v>166.2</v>
      </c>
      <c r="F776" s="89">
        <v>166.2</v>
      </c>
      <c r="G776" s="46"/>
      <c r="H776" s="46"/>
      <c r="I776" s="46"/>
      <c r="J776" s="46"/>
    </row>
    <row r="777" spans="2:10" ht="15.75" x14ac:dyDescent="0.25">
      <c r="B777" s="92"/>
      <c r="C777" s="72" t="s">
        <v>626</v>
      </c>
      <c r="D777" s="89">
        <v>228.4</v>
      </c>
      <c r="E777" s="89">
        <v>228.4</v>
      </c>
      <c r="F777" s="89">
        <v>228.4</v>
      </c>
      <c r="G777" s="46"/>
      <c r="H777" s="46"/>
      <c r="I777" s="46"/>
      <c r="J777" s="46"/>
    </row>
    <row r="778" spans="2:10" ht="15.75" x14ac:dyDescent="0.25">
      <c r="B778" s="92"/>
      <c r="C778" s="72" t="s">
        <v>627</v>
      </c>
      <c r="D778" s="89">
        <v>121.1</v>
      </c>
      <c r="E778" s="89">
        <v>121.1</v>
      </c>
      <c r="F778" s="89">
        <v>121.1</v>
      </c>
      <c r="G778" s="46"/>
      <c r="H778" s="46"/>
      <c r="I778" s="46"/>
      <c r="J778" s="46"/>
    </row>
    <row r="779" spans="2:10" ht="15.75" x14ac:dyDescent="0.25">
      <c r="B779" s="92"/>
      <c r="C779" s="72" t="s">
        <v>360</v>
      </c>
      <c r="D779" s="89">
        <v>117.8</v>
      </c>
      <c r="E779" s="89">
        <v>117.8</v>
      </c>
      <c r="F779" s="89">
        <v>117.8</v>
      </c>
      <c r="G779" s="46"/>
      <c r="H779" s="46"/>
      <c r="I779" s="46"/>
      <c r="J779" s="46"/>
    </row>
    <row r="780" spans="2:10" ht="15.75" x14ac:dyDescent="0.25">
      <c r="B780" s="92"/>
      <c r="C780" s="72" t="s">
        <v>165</v>
      </c>
      <c r="D780" s="89">
        <v>180</v>
      </c>
      <c r="E780" s="89">
        <v>180</v>
      </c>
      <c r="F780" s="89">
        <v>180</v>
      </c>
      <c r="G780" s="46"/>
      <c r="H780" s="46"/>
      <c r="I780" s="46"/>
      <c r="J780" s="46"/>
    </row>
    <row r="781" spans="2:10" ht="15.75" x14ac:dyDescent="0.25">
      <c r="B781" s="92"/>
      <c r="C781" s="72" t="s">
        <v>628</v>
      </c>
      <c r="D781" s="89">
        <v>261.8</v>
      </c>
      <c r="E781" s="89">
        <v>261.8</v>
      </c>
      <c r="F781" s="89">
        <v>261.8</v>
      </c>
      <c r="G781" s="46"/>
      <c r="H781" s="46"/>
      <c r="I781" s="46"/>
      <c r="J781" s="46"/>
    </row>
    <row r="782" spans="2:10" ht="15.75" x14ac:dyDescent="0.25">
      <c r="B782" s="92"/>
      <c r="C782" s="72" t="s">
        <v>629</v>
      </c>
      <c r="D782" s="89">
        <v>173.3</v>
      </c>
      <c r="E782" s="89">
        <v>173.3</v>
      </c>
      <c r="F782" s="89">
        <v>173.3</v>
      </c>
      <c r="G782" s="46"/>
      <c r="H782" s="46"/>
      <c r="I782" s="46"/>
      <c r="J782" s="46"/>
    </row>
    <row r="783" spans="2:10" ht="15.75" x14ac:dyDescent="0.25">
      <c r="B783" s="92"/>
      <c r="C783" s="72" t="s">
        <v>630</v>
      </c>
      <c r="D783" s="89">
        <v>59.6</v>
      </c>
      <c r="E783" s="89">
        <v>59.6</v>
      </c>
      <c r="F783" s="89">
        <v>59.6</v>
      </c>
      <c r="G783" s="46"/>
      <c r="H783" s="46"/>
      <c r="I783" s="46"/>
      <c r="J783" s="46"/>
    </row>
    <row r="784" spans="2:10" ht="15.75" x14ac:dyDescent="0.25">
      <c r="B784" s="92"/>
      <c r="C784" s="72" t="s">
        <v>631</v>
      </c>
      <c r="D784" s="89">
        <v>236.2</v>
      </c>
      <c r="E784" s="89">
        <v>236.2</v>
      </c>
      <c r="F784" s="89">
        <v>236.2</v>
      </c>
      <c r="G784" s="46"/>
      <c r="H784" s="46"/>
      <c r="I784" s="46"/>
      <c r="J784" s="46"/>
    </row>
    <row r="785" spans="2:10" ht="15.75" x14ac:dyDescent="0.25">
      <c r="B785" s="92"/>
      <c r="C785" s="72" t="s">
        <v>632</v>
      </c>
      <c r="D785" s="89">
        <v>99.4</v>
      </c>
      <c r="E785" s="89">
        <v>99.4</v>
      </c>
      <c r="F785" s="89">
        <v>99.4</v>
      </c>
      <c r="G785" s="46"/>
      <c r="H785" s="46"/>
      <c r="I785" s="46"/>
      <c r="J785" s="46"/>
    </row>
    <row r="786" spans="2:10" ht="15.75" x14ac:dyDescent="0.25">
      <c r="B786" s="92"/>
      <c r="C786" s="72" t="s">
        <v>633</v>
      </c>
      <c r="D786" s="89">
        <v>77.099999999999994</v>
      </c>
      <c r="E786" s="89">
        <v>77.099999999999994</v>
      </c>
      <c r="F786" s="89">
        <v>77.099999999999994</v>
      </c>
      <c r="G786" s="46"/>
      <c r="H786" s="46"/>
      <c r="I786" s="46"/>
      <c r="J786" s="46"/>
    </row>
    <row r="787" spans="2:10" ht="15.75" x14ac:dyDescent="0.25">
      <c r="B787" s="92"/>
      <c r="C787" s="72" t="s">
        <v>634</v>
      </c>
      <c r="D787" s="89">
        <v>64.599999999999994</v>
      </c>
      <c r="E787" s="89">
        <v>64.599999999999994</v>
      </c>
      <c r="F787" s="89">
        <v>64.599999999999994</v>
      </c>
      <c r="G787" s="46"/>
      <c r="H787" s="46"/>
      <c r="I787" s="46"/>
      <c r="J787" s="46"/>
    </row>
    <row r="788" spans="2:10" ht="15.75" x14ac:dyDescent="0.25">
      <c r="B788" s="92"/>
      <c r="C788" s="72" t="s">
        <v>635</v>
      </c>
      <c r="D788" s="89">
        <v>160.9</v>
      </c>
      <c r="E788" s="89">
        <v>160.9</v>
      </c>
      <c r="F788" s="89">
        <v>160.9</v>
      </c>
      <c r="G788" s="46"/>
      <c r="H788" s="46"/>
      <c r="I788" s="46"/>
      <c r="J788" s="46"/>
    </row>
    <row r="789" spans="2:10" ht="15.75" x14ac:dyDescent="0.25">
      <c r="B789" s="92"/>
      <c r="C789" s="72" t="s">
        <v>636</v>
      </c>
      <c r="D789" s="89">
        <v>200.5</v>
      </c>
      <c r="E789" s="89">
        <v>200.5</v>
      </c>
      <c r="F789" s="89">
        <v>200.5</v>
      </c>
      <c r="G789" s="46"/>
      <c r="H789" s="46"/>
      <c r="I789" s="46"/>
      <c r="J789" s="46"/>
    </row>
    <row r="790" spans="2:10" ht="15.75" x14ac:dyDescent="0.25">
      <c r="B790" s="92"/>
      <c r="C790" s="72" t="s">
        <v>637</v>
      </c>
      <c r="D790" s="89">
        <v>67.8</v>
      </c>
      <c r="E790" s="89">
        <v>67.8</v>
      </c>
      <c r="F790" s="89">
        <v>67.8</v>
      </c>
      <c r="G790" s="46"/>
      <c r="H790" s="46"/>
      <c r="I790" s="46"/>
      <c r="J790" s="46"/>
    </row>
    <row r="791" spans="2:10" ht="15.75" x14ac:dyDescent="0.25">
      <c r="B791" s="92"/>
      <c r="C791" s="72" t="s">
        <v>638</v>
      </c>
      <c r="D791" s="89">
        <v>129.5</v>
      </c>
      <c r="E791" s="89">
        <v>129.5</v>
      </c>
      <c r="F791" s="89">
        <v>129.5</v>
      </c>
      <c r="G791" s="46"/>
      <c r="H791" s="46"/>
      <c r="I791" s="46"/>
      <c r="J791" s="46"/>
    </row>
    <row r="792" spans="2:10" ht="15.75" x14ac:dyDescent="0.25">
      <c r="B792" s="92"/>
      <c r="C792" s="72" t="s">
        <v>621</v>
      </c>
      <c r="D792" s="89">
        <v>1656.3</v>
      </c>
      <c r="E792" s="89">
        <v>1656.3</v>
      </c>
      <c r="F792" s="89">
        <v>1656.3</v>
      </c>
      <c r="G792" s="46"/>
      <c r="H792" s="46"/>
      <c r="I792" s="46"/>
      <c r="J792" s="46"/>
    </row>
    <row r="793" spans="2:10" ht="15.75" x14ac:dyDescent="0.25">
      <c r="B793" s="92"/>
      <c r="C793" s="72" t="s">
        <v>639</v>
      </c>
      <c r="D793" s="89">
        <v>166.7</v>
      </c>
      <c r="E793" s="89">
        <v>166.7</v>
      </c>
      <c r="F793" s="89">
        <v>166.7</v>
      </c>
      <c r="G793" s="46"/>
      <c r="H793" s="46"/>
      <c r="I793" s="46"/>
      <c r="J793" s="46"/>
    </row>
    <row r="794" spans="2:10" ht="15.75" x14ac:dyDescent="0.25">
      <c r="B794" s="92"/>
      <c r="C794" s="72" t="s">
        <v>640</v>
      </c>
      <c r="D794" s="89">
        <v>241</v>
      </c>
      <c r="E794" s="89">
        <v>241</v>
      </c>
      <c r="F794" s="89">
        <v>241</v>
      </c>
      <c r="G794" s="46"/>
      <c r="H794" s="46"/>
      <c r="I794" s="46"/>
      <c r="J794" s="46"/>
    </row>
    <row r="795" spans="2:10" ht="15.75" x14ac:dyDescent="0.25">
      <c r="B795" s="92"/>
      <c r="C795" s="72" t="s">
        <v>641</v>
      </c>
      <c r="D795" s="89">
        <v>194.4</v>
      </c>
      <c r="E795" s="89">
        <v>194.4</v>
      </c>
      <c r="F795" s="89">
        <v>194.4</v>
      </c>
      <c r="G795" s="46"/>
      <c r="H795" s="46"/>
      <c r="I795" s="46"/>
      <c r="J795" s="46"/>
    </row>
    <row r="796" spans="2:10" ht="15.75" x14ac:dyDescent="0.25">
      <c r="B796" s="92"/>
      <c r="C796" s="72" t="s">
        <v>642</v>
      </c>
      <c r="D796" s="89">
        <v>326.39999999999998</v>
      </c>
      <c r="E796" s="89">
        <v>326.39999999999998</v>
      </c>
      <c r="F796" s="89">
        <v>326.39999999999998</v>
      </c>
      <c r="G796" s="46"/>
      <c r="H796" s="46"/>
      <c r="I796" s="46"/>
      <c r="J796" s="46"/>
    </row>
    <row r="797" spans="2:10" ht="15.75" x14ac:dyDescent="0.25">
      <c r="B797" s="92"/>
      <c r="C797" s="72" t="s">
        <v>643</v>
      </c>
      <c r="D797" s="89">
        <v>89.5</v>
      </c>
      <c r="E797" s="89">
        <v>89.5</v>
      </c>
      <c r="F797" s="89">
        <v>89.5</v>
      </c>
      <c r="G797" s="46"/>
      <c r="H797" s="46"/>
      <c r="I797" s="46"/>
      <c r="J797" s="46"/>
    </row>
    <row r="798" spans="2:10" ht="15.75" x14ac:dyDescent="0.25">
      <c r="B798" s="92"/>
      <c r="C798" s="74"/>
      <c r="D798" s="89"/>
      <c r="E798" s="89"/>
      <c r="F798" s="89"/>
      <c r="G798" s="46"/>
      <c r="H798" s="46"/>
      <c r="I798" s="46"/>
      <c r="J798" s="46"/>
    </row>
    <row r="799" spans="2:10" ht="15.75" x14ac:dyDescent="0.25">
      <c r="B799" s="91" t="s">
        <v>644</v>
      </c>
      <c r="C799" s="66" t="s">
        <v>867</v>
      </c>
      <c r="D799" s="93">
        <v>25862.799999999999</v>
      </c>
      <c r="E799" s="93">
        <v>30351.4</v>
      </c>
      <c r="F799" s="93">
        <v>37767.9</v>
      </c>
      <c r="G799" s="46"/>
      <c r="H799" s="46"/>
      <c r="I799" s="46"/>
      <c r="J799" s="46"/>
    </row>
    <row r="800" spans="2:10" ht="15.75" x14ac:dyDescent="0.25">
      <c r="B800" s="91"/>
      <c r="C800" s="67" t="s">
        <v>868</v>
      </c>
      <c r="D800" s="93">
        <v>18515.099999999999</v>
      </c>
      <c r="E800" s="93">
        <v>23003.7</v>
      </c>
      <c r="F800" s="93">
        <v>30420.2</v>
      </c>
      <c r="G800" s="46"/>
      <c r="H800" s="46"/>
      <c r="I800" s="46"/>
      <c r="J800" s="46"/>
    </row>
    <row r="801" spans="2:10" ht="15.75" x14ac:dyDescent="0.25">
      <c r="B801" s="91"/>
      <c r="C801" s="67" t="s">
        <v>869</v>
      </c>
      <c r="D801" s="93">
        <v>7347.7000000000007</v>
      </c>
      <c r="E801" s="93">
        <v>7347.7000000000007</v>
      </c>
      <c r="F801" s="93">
        <v>7347.7000000000007</v>
      </c>
      <c r="G801" s="46"/>
      <c r="H801" s="46"/>
      <c r="I801" s="46"/>
      <c r="J801" s="46"/>
    </row>
    <row r="802" spans="2:10" ht="15.75" x14ac:dyDescent="0.25">
      <c r="B802" s="92"/>
      <c r="C802" s="72" t="s">
        <v>32</v>
      </c>
      <c r="D802" s="90">
        <v>18515.099999999999</v>
      </c>
      <c r="E802" s="90">
        <v>23003.7</v>
      </c>
      <c r="F802" s="90">
        <v>30420.2</v>
      </c>
      <c r="G802" s="46"/>
      <c r="H802" s="46"/>
      <c r="I802" s="46"/>
      <c r="J802" s="46"/>
    </row>
    <row r="803" spans="2:10" ht="15.75" x14ac:dyDescent="0.25">
      <c r="B803" s="92"/>
      <c r="C803" s="72" t="s">
        <v>645</v>
      </c>
      <c r="D803" s="89">
        <v>99.1</v>
      </c>
      <c r="E803" s="89">
        <v>99.1</v>
      </c>
      <c r="F803" s="89">
        <v>99.1</v>
      </c>
      <c r="G803" s="46"/>
      <c r="H803" s="46"/>
      <c r="I803" s="46"/>
      <c r="J803" s="46"/>
    </row>
    <row r="804" spans="2:10" ht="15.75" x14ac:dyDescent="0.25">
      <c r="B804" s="92"/>
      <c r="C804" s="72" t="s">
        <v>646</v>
      </c>
      <c r="D804" s="89">
        <v>204.9</v>
      </c>
      <c r="E804" s="89">
        <v>204.9</v>
      </c>
      <c r="F804" s="89">
        <v>204.9</v>
      </c>
      <c r="G804" s="46"/>
      <c r="H804" s="46"/>
      <c r="I804" s="46"/>
      <c r="J804" s="46"/>
    </row>
    <row r="805" spans="2:10" ht="15.75" x14ac:dyDescent="0.25">
      <c r="B805" s="92"/>
      <c r="C805" s="72" t="s">
        <v>647</v>
      </c>
      <c r="D805" s="89">
        <v>194.6</v>
      </c>
      <c r="E805" s="89">
        <v>194.6</v>
      </c>
      <c r="F805" s="89">
        <v>194.6</v>
      </c>
      <c r="G805" s="46"/>
      <c r="H805" s="46"/>
      <c r="I805" s="46"/>
      <c r="J805" s="46"/>
    </row>
    <row r="806" spans="2:10" ht="15.75" x14ac:dyDescent="0.25">
      <c r="B806" s="92"/>
      <c r="C806" s="72" t="s">
        <v>648</v>
      </c>
      <c r="D806" s="89">
        <v>150.1</v>
      </c>
      <c r="E806" s="89">
        <v>150.1</v>
      </c>
      <c r="F806" s="89">
        <v>150.1</v>
      </c>
      <c r="G806" s="46"/>
      <c r="H806" s="46"/>
      <c r="I806" s="46"/>
      <c r="J806" s="46"/>
    </row>
    <row r="807" spans="2:10" ht="15.75" x14ac:dyDescent="0.25">
      <c r="B807" s="92"/>
      <c r="C807" s="72" t="s">
        <v>649</v>
      </c>
      <c r="D807" s="89">
        <v>652.5</v>
      </c>
      <c r="E807" s="89">
        <v>652.5</v>
      </c>
      <c r="F807" s="89">
        <v>652.5</v>
      </c>
      <c r="G807" s="46"/>
      <c r="H807" s="46"/>
      <c r="I807" s="46"/>
      <c r="J807" s="46"/>
    </row>
    <row r="808" spans="2:10" ht="15.75" x14ac:dyDescent="0.25">
      <c r="B808" s="92"/>
      <c r="C808" s="72" t="s">
        <v>497</v>
      </c>
      <c r="D808" s="89">
        <v>441.8</v>
      </c>
      <c r="E808" s="89">
        <v>441.8</v>
      </c>
      <c r="F808" s="89">
        <v>441.8</v>
      </c>
      <c r="G808" s="46"/>
      <c r="H808" s="46"/>
      <c r="I808" s="46"/>
      <c r="J808" s="46"/>
    </row>
    <row r="809" spans="2:10" ht="15.75" x14ac:dyDescent="0.25">
      <c r="B809" s="92"/>
      <c r="C809" s="72" t="s">
        <v>650</v>
      </c>
      <c r="D809" s="89">
        <v>99.8</v>
      </c>
      <c r="E809" s="89">
        <v>99.8</v>
      </c>
      <c r="F809" s="89">
        <v>99.8</v>
      </c>
      <c r="G809" s="46"/>
      <c r="H809" s="46"/>
      <c r="I809" s="46"/>
      <c r="J809" s="46"/>
    </row>
    <row r="810" spans="2:10" ht="15.75" x14ac:dyDescent="0.25">
      <c r="B810" s="92"/>
      <c r="C810" s="72" t="s">
        <v>651</v>
      </c>
      <c r="D810" s="89">
        <v>180.4</v>
      </c>
      <c r="E810" s="89">
        <v>180.4</v>
      </c>
      <c r="F810" s="89">
        <v>180.4</v>
      </c>
      <c r="G810" s="46"/>
      <c r="H810" s="46"/>
      <c r="I810" s="46"/>
      <c r="J810" s="46"/>
    </row>
    <row r="811" spans="2:10" ht="15.75" x14ac:dyDescent="0.25">
      <c r="B811" s="92"/>
      <c r="C811" s="72" t="s">
        <v>652</v>
      </c>
      <c r="D811" s="89">
        <v>126.2</v>
      </c>
      <c r="E811" s="89">
        <v>126.2</v>
      </c>
      <c r="F811" s="89">
        <v>126.2</v>
      </c>
      <c r="G811" s="46"/>
      <c r="H811" s="46"/>
      <c r="I811" s="46"/>
      <c r="J811" s="46"/>
    </row>
    <row r="812" spans="2:10" ht="15.75" x14ac:dyDescent="0.25">
      <c r="B812" s="92"/>
      <c r="C812" s="72" t="s">
        <v>385</v>
      </c>
      <c r="D812" s="89">
        <v>254.8</v>
      </c>
      <c r="E812" s="89">
        <v>254.8</v>
      </c>
      <c r="F812" s="89">
        <v>254.8</v>
      </c>
      <c r="G812" s="46"/>
      <c r="H812" s="46"/>
      <c r="I812" s="46"/>
      <c r="J812" s="46"/>
    </row>
    <row r="813" spans="2:10" ht="15.75" x14ac:dyDescent="0.25">
      <c r="B813" s="92"/>
      <c r="C813" s="72" t="s">
        <v>165</v>
      </c>
      <c r="D813" s="89">
        <v>92.5</v>
      </c>
      <c r="E813" s="89">
        <v>92.5</v>
      </c>
      <c r="F813" s="89">
        <v>92.5</v>
      </c>
      <c r="G813" s="46"/>
      <c r="H813" s="46"/>
      <c r="I813" s="46"/>
      <c r="J813" s="46"/>
    </row>
    <row r="814" spans="2:10" ht="15.75" x14ac:dyDescent="0.25">
      <c r="B814" s="92"/>
      <c r="C814" s="72" t="s">
        <v>653</v>
      </c>
      <c r="D814" s="89">
        <v>127.1</v>
      </c>
      <c r="E814" s="89">
        <v>127.1</v>
      </c>
      <c r="F814" s="89">
        <v>127.1</v>
      </c>
      <c r="G814" s="46"/>
      <c r="H814" s="46"/>
      <c r="I814" s="46"/>
      <c r="J814" s="46"/>
    </row>
    <row r="815" spans="2:10" ht="15.75" x14ac:dyDescent="0.25">
      <c r="B815" s="92"/>
      <c r="C815" s="72" t="s">
        <v>85</v>
      </c>
      <c r="D815" s="89">
        <v>495.1</v>
      </c>
      <c r="E815" s="89">
        <v>495.1</v>
      </c>
      <c r="F815" s="89">
        <v>495.1</v>
      </c>
      <c r="G815" s="46"/>
      <c r="H815" s="46"/>
      <c r="I815" s="46"/>
      <c r="J815" s="46"/>
    </row>
    <row r="816" spans="2:10" ht="15.75" x14ac:dyDescent="0.25">
      <c r="B816" s="92"/>
      <c r="C816" s="72" t="s">
        <v>654</v>
      </c>
      <c r="D816" s="89">
        <v>353.2</v>
      </c>
      <c r="E816" s="89">
        <v>353.2</v>
      </c>
      <c r="F816" s="89">
        <v>353.2</v>
      </c>
      <c r="G816" s="46"/>
      <c r="H816" s="46"/>
      <c r="I816" s="46"/>
      <c r="J816" s="46"/>
    </row>
    <row r="817" spans="2:10" ht="15.75" x14ac:dyDescent="0.25">
      <c r="B817" s="92"/>
      <c r="C817" s="72" t="s">
        <v>655</v>
      </c>
      <c r="D817" s="89">
        <v>117.9</v>
      </c>
      <c r="E817" s="89">
        <v>117.9</v>
      </c>
      <c r="F817" s="89">
        <v>117.9</v>
      </c>
      <c r="G817" s="46"/>
      <c r="H817" s="46"/>
      <c r="I817" s="46"/>
      <c r="J817" s="46"/>
    </row>
    <row r="818" spans="2:10" ht="15.75" x14ac:dyDescent="0.25">
      <c r="B818" s="92"/>
      <c r="C818" s="72" t="s">
        <v>656</v>
      </c>
      <c r="D818" s="89">
        <v>69.8</v>
      </c>
      <c r="E818" s="89">
        <v>69.8</v>
      </c>
      <c r="F818" s="89">
        <v>69.8</v>
      </c>
      <c r="G818" s="46"/>
      <c r="H818" s="46"/>
      <c r="I818" s="46"/>
      <c r="J818" s="46"/>
    </row>
    <row r="819" spans="2:10" ht="15.75" x14ac:dyDescent="0.25">
      <c r="B819" s="92"/>
      <c r="C819" s="72" t="s">
        <v>657</v>
      </c>
      <c r="D819" s="89">
        <v>135.30000000000001</v>
      </c>
      <c r="E819" s="89">
        <v>135.30000000000001</v>
      </c>
      <c r="F819" s="89">
        <v>135.30000000000001</v>
      </c>
      <c r="G819" s="46"/>
      <c r="H819" s="46"/>
      <c r="I819" s="46"/>
      <c r="J819" s="46"/>
    </row>
    <row r="820" spans="2:10" ht="15.75" x14ac:dyDescent="0.25">
      <c r="B820" s="92"/>
      <c r="C820" s="72" t="s">
        <v>658</v>
      </c>
      <c r="D820" s="89">
        <v>182.9</v>
      </c>
      <c r="E820" s="89">
        <v>182.9</v>
      </c>
      <c r="F820" s="89">
        <v>182.9</v>
      </c>
      <c r="G820" s="46"/>
      <c r="H820" s="46"/>
      <c r="I820" s="46"/>
      <c r="J820" s="46"/>
    </row>
    <row r="821" spans="2:10" ht="15.75" x14ac:dyDescent="0.25">
      <c r="B821" s="92"/>
      <c r="C821" s="72" t="s">
        <v>659</v>
      </c>
      <c r="D821" s="89">
        <v>188.6</v>
      </c>
      <c r="E821" s="89">
        <v>188.6</v>
      </c>
      <c r="F821" s="89">
        <v>188.6</v>
      </c>
      <c r="G821" s="46"/>
      <c r="H821" s="46"/>
      <c r="I821" s="46"/>
      <c r="J821" s="46"/>
    </row>
    <row r="822" spans="2:10" ht="15.75" x14ac:dyDescent="0.25">
      <c r="B822" s="92"/>
      <c r="C822" s="72" t="s">
        <v>660</v>
      </c>
      <c r="D822" s="89">
        <v>353</v>
      </c>
      <c r="E822" s="89">
        <v>353</v>
      </c>
      <c r="F822" s="89">
        <v>353</v>
      </c>
      <c r="G822" s="46"/>
      <c r="H822" s="46"/>
      <c r="I822" s="46"/>
      <c r="J822" s="46"/>
    </row>
    <row r="823" spans="2:10" ht="15.75" x14ac:dyDescent="0.25">
      <c r="B823" s="92"/>
      <c r="C823" s="72" t="s">
        <v>661</v>
      </c>
      <c r="D823" s="89">
        <v>1345.9</v>
      </c>
      <c r="E823" s="89">
        <v>1345.9</v>
      </c>
      <c r="F823" s="89">
        <v>1345.9</v>
      </c>
      <c r="G823" s="46"/>
      <c r="H823" s="46"/>
      <c r="I823" s="46"/>
      <c r="J823" s="46"/>
    </row>
    <row r="824" spans="2:10" ht="15.75" x14ac:dyDescent="0.25">
      <c r="B824" s="92"/>
      <c r="C824" s="72" t="s">
        <v>662</v>
      </c>
      <c r="D824" s="89">
        <v>215.2</v>
      </c>
      <c r="E824" s="89">
        <v>215.2</v>
      </c>
      <c r="F824" s="89">
        <v>215.2</v>
      </c>
      <c r="G824" s="46"/>
      <c r="H824" s="46"/>
      <c r="I824" s="46"/>
      <c r="J824" s="46"/>
    </row>
    <row r="825" spans="2:10" ht="15.75" x14ac:dyDescent="0.25">
      <c r="B825" s="92"/>
      <c r="C825" s="72" t="s">
        <v>663</v>
      </c>
      <c r="D825" s="89">
        <v>127.2</v>
      </c>
      <c r="E825" s="89">
        <v>127.2</v>
      </c>
      <c r="F825" s="89">
        <v>127.2</v>
      </c>
      <c r="G825" s="46"/>
      <c r="H825" s="46"/>
      <c r="I825" s="46"/>
      <c r="J825" s="46"/>
    </row>
    <row r="826" spans="2:10" ht="15.75" x14ac:dyDescent="0.25">
      <c r="B826" s="92"/>
      <c r="C826" s="72" t="s">
        <v>664</v>
      </c>
      <c r="D826" s="89">
        <v>55.8</v>
      </c>
      <c r="E826" s="89">
        <v>55.8</v>
      </c>
      <c r="F826" s="89">
        <v>55.8</v>
      </c>
      <c r="G826" s="46"/>
      <c r="H826" s="46"/>
      <c r="I826" s="46"/>
      <c r="J826" s="46"/>
    </row>
    <row r="827" spans="2:10" ht="15.75" x14ac:dyDescent="0.25">
      <c r="B827" s="92"/>
      <c r="C827" s="72" t="s">
        <v>665</v>
      </c>
      <c r="D827" s="89">
        <v>176.6</v>
      </c>
      <c r="E827" s="89">
        <v>176.6</v>
      </c>
      <c r="F827" s="89">
        <v>176.6</v>
      </c>
      <c r="G827" s="46"/>
      <c r="H827" s="46"/>
      <c r="I827" s="46"/>
      <c r="J827" s="46"/>
    </row>
    <row r="828" spans="2:10" ht="15.75" x14ac:dyDescent="0.25">
      <c r="B828" s="92"/>
      <c r="C828" s="72" t="s">
        <v>666</v>
      </c>
      <c r="D828" s="89">
        <v>335.1</v>
      </c>
      <c r="E828" s="89">
        <v>335.1</v>
      </c>
      <c r="F828" s="89">
        <v>335.1</v>
      </c>
      <c r="G828" s="46"/>
      <c r="H828" s="46"/>
      <c r="I828" s="46"/>
      <c r="J828" s="46"/>
    </row>
    <row r="829" spans="2:10" ht="15.75" x14ac:dyDescent="0.25">
      <c r="B829" s="92"/>
      <c r="C829" s="72" t="s">
        <v>515</v>
      </c>
      <c r="D829" s="89">
        <v>245</v>
      </c>
      <c r="E829" s="89">
        <v>245</v>
      </c>
      <c r="F829" s="89">
        <v>245</v>
      </c>
      <c r="G829" s="46"/>
      <c r="H829" s="46"/>
      <c r="I829" s="46"/>
      <c r="J829" s="46"/>
    </row>
    <row r="830" spans="2:10" ht="15.75" x14ac:dyDescent="0.25">
      <c r="B830" s="92"/>
      <c r="C830" s="72" t="s">
        <v>667</v>
      </c>
      <c r="D830" s="89">
        <v>327.3</v>
      </c>
      <c r="E830" s="89">
        <v>327.3</v>
      </c>
      <c r="F830" s="89">
        <v>327.3</v>
      </c>
      <c r="G830" s="46"/>
      <c r="H830" s="46"/>
      <c r="I830" s="46"/>
      <c r="J830" s="46"/>
    </row>
    <row r="831" spans="2:10" ht="15.75" x14ac:dyDescent="0.25">
      <c r="B831" s="92"/>
      <c r="C831" s="74"/>
      <c r="D831" s="89"/>
      <c r="E831" s="89"/>
      <c r="F831" s="89"/>
      <c r="G831" s="46"/>
      <c r="H831" s="46"/>
      <c r="I831" s="46"/>
      <c r="J831" s="46"/>
    </row>
    <row r="832" spans="2:10" ht="15.75" x14ac:dyDescent="0.25">
      <c r="B832" s="91" t="s">
        <v>668</v>
      </c>
      <c r="C832" s="66" t="s">
        <v>867</v>
      </c>
      <c r="D832" s="93">
        <v>31289.1</v>
      </c>
      <c r="E832" s="93">
        <v>36505.1</v>
      </c>
      <c r="F832" s="93">
        <v>45123.3</v>
      </c>
      <c r="G832" s="46"/>
      <c r="H832" s="46"/>
      <c r="I832" s="46"/>
      <c r="J832" s="46"/>
    </row>
    <row r="833" spans="2:10" ht="15.75" x14ac:dyDescent="0.25">
      <c r="B833" s="91"/>
      <c r="C833" s="67" t="s">
        <v>868</v>
      </c>
      <c r="D833" s="93">
        <v>21515.1</v>
      </c>
      <c r="E833" s="93">
        <v>26731.1</v>
      </c>
      <c r="F833" s="93">
        <v>35349.300000000003</v>
      </c>
      <c r="G833" s="46"/>
      <c r="H833" s="46"/>
      <c r="I833" s="46"/>
      <c r="J833" s="46"/>
    </row>
    <row r="834" spans="2:10" ht="15.75" x14ac:dyDescent="0.25">
      <c r="B834" s="91"/>
      <c r="C834" s="67" t="s">
        <v>869</v>
      </c>
      <c r="D834" s="93">
        <v>9774.0000000000018</v>
      </c>
      <c r="E834" s="93">
        <v>9774.0000000000018</v>
      </c>
      <c r="F834" s="93">
        <v>9774.0000000000018</v>
      </c>
      <c r="G834" s="46"/>
      <c r="H834" s="46"/>
      <c r="I834" s="46"/>
      <c r="J834" s="46"/>
    </row>
    <row r="835" spans="2:10" ht="15.75" x14ac:dyDescent="0.25">
      <c r="B835" s="92"/>
      <c r="C835" s="72" t="s">
        <v>32</v>
      </c>
      <c r="D835" s="90">
        <v>21515.1</v>
      </c>
      <c r="E835" s="90">
        <v>26731.1</v>
      </c>
      <c r="F835" s="90">
        <v>35349.300000000003</v>
      </c>
      <c r="G835" s="46"/>
      <c r="H835" s="46"/>
      <c r="I835" s="46"/>
      <c r="J835" s="46"/>
    </row>
    <row r="836" spans="2:10" ht="15.75" x14ac:dyDescent="0.25">
      <c r="B836" s="92"/>
      <c r="C836" s="72" t="s">
        <v>669</v>
      </c>
      <c r="D836" s="89">
        <v>671</v>
      </c>
      <c r="E836" s="89">
        <v>671</v>
      </c>
      <c r="F836" s="89">
        <v>671</v>
      </c>
      <c r="G836" s="46"/>
      <c r="H836" s="46"/>
      <c r="I836" s="46"/>
      <c r="J836" s="46"/>
    </row>
    <row r="837" spans="2:10" ht="15.75" x14ac:dyDescent="0.25">
      <c r="B837" s="92"/>
      <c r="C837" s="72" t="s">
        <v>670</v>
      </c>
      <c r="D837" s="89">
        <v>278</v>
      </c>
      <c r="E837" s="89">
        <v>278</v>
      </c>
      <c r="F837" s="89">
        <v>278</v>
      </c>
      <c r="G837" s="46"/>
      <c r="H837" s="46"/>
      <c r="I837" s="46"/>
      <c r="J837" s="46"/>
    </row>
    <row r="838" spans="2:10" ht="15.75" x14ac:dyDescent="0.25">
      <c r="B838" s="92"/>
      <c r="C838" s="72" t="s">
        <v>671</v>
      </c>
      <c r="D838" s="89">
        <v>214.5</v>
      </c>
      <c r="E838" s="89">
        <v>214.5</v>
      </c>
      <c r="F838" s="89">
        <v>214.5</v>
      </c>
      <c r="G838" s="46"/>
      <c r="H838" s="46"/>
      <c r="I838" s="46"/>
      <c r="J838" s="46"/>
    </row>
    <row r="839" spans="2:10" ht="15.75" x14ac:dyDescent="0.25">
      <c r="B839" s="92"/>
      <c r="C839" s="72" t="s">
        <v>672</v>
      </c>
      <c r="D839" s="89">
        <v>389.1</v>
      </c>
      <c r="E839" s="89">
        <v>389.1</v>
      </c>
      <c r="F839" s="89">
        <v>389.1</v>
      </c>
      <c r="G839" s="46"/>
      <c r="H839" s="46"/>
      <c r="I839" s="46"/>
      <c r="J839" s="46"/>
    </row>
    <row r="840" spans="2:10" ht="15.75" x14ac:dyDescent="0.25">
      <c r="B840" s="92"/>
      <c r="C840" s="72" t="s">
        <v>673</v>
      </c>
      <c r="D840" s="89">
        <v>356.5</v>
      </c>
      <c r="E840" s="89">
        <v>356.5</v>
      </c>
      <c r="F840" s="89">
        <v>356.5</v>
      </c>
      <c r="G840" s="46"/>
      <c r="H840" s="46"/>
      <c r="I840" s="46"/>
      <c r="J840" s="46"/>
    </row>
    <row r="841" spans="2:10" ht="15.75" x14ac:dyDescent="0.25">
      <c r="B841" s="92"/>
      <c r="C841" s="72" t="s">
        <v>674</v>
      </c>
      <c r="D841" s="89">
        <v>154.69999999999999</v>
      </c>
      <c r="E841" s="89">
        <v>154.69999999999999</v>
      </c>
      <c r="F841" s="89">
        <v>154.69999999999999</v>
      </c>
      <c r="G841" s="46"/>
      <c r="H841" s="46"/>
      <c r="I841" s="46"/>
      <c r="J841" s="46"/>
    </row>
    <row r="842" spans="2:10" ht="15.75" x14ac:dyDescent="0.25">
      <c r="B842" s="92"/>
      <c r="C842" s="72" t="s">
        <v>675</v>
      </c>
      <c r="D842" s="89">
        <v>630</v>
      </c>
      <c r="E842" s="89">
        <v>630</v>
      </c>
      <c r="F842" s="89">
        <v>630</v>
      </c>
      <c r="G842" s="46"/>
      <c r="H842" s="46"/>
      <c r="I842" s="46"/>
      <c r="J842" s="46"/>
    </row>
    <row r="843" spans="2:10" ht="15.75" x14ac:dyDescent="0.25">
      <c r="B843" s="92"/>
      <c r="C843" s="72" t="s">
        <v>471</v>
      </c>
      <c r="D843" s="89">
        <v>139.80000000000001</v>
      </c>
      <c r="E843" s="89">
        <v>139.80000000000001</v>
      </c>
      <c r="F843" s="89">
        <v>139.80000000000001</v>
      </c>
      <c r="G843" s="46"/>
      <c r="H843" s="46"/>
      <c r="I843" s="46"/>
      <c r="J843" s="46"/>
    </row>
    <row r="844" spans="2:10" ht="15.75" x14ac:dyDescent="0.25">
      <c r="B844" s="92"/>
      <c r="C844" s="72" t="s">
        <v>677</v>
      </c>
      <c r="D844" s="89">
        <v>335.4</v>
      </c>
      <c r="E844" s="89">
        <v>335.4</v>
      </c>
      <c r="F844" s="89">
        <v>335.4</v>
      </c>
      <c r="G844" s="46"/>
      <c r="H844" s="46"/>
      <c r="I844" s="46"/>
      <c r="J844" s="46"/>
    </row>
    <row r="845" spans="2:10" ht="15.75" x14ac:dyDescent="0.25">
      <c r="B845" s="92"/>
      <c r="C845" s="72" t="s">
        <v>678</v>
      </c>
      <c r="D845" s="89">
        <v>305.3</v>
      </c>
      <c r="E845" s="89">
        <v>305.3</v>
      </c>
      <c r="F845" s="89">
        <v>305.3</v>
      </c>
      <c r="G845" s="46"/>
      <c r="H845" s="46"/>
      <c r="I845" s="46"/>
      <c r="J845" s="46"/>
    </row>
    <row r="846" spans="2:10" ht="15.75" x14ac:dyDescent="0.25">
      <c r="B846" s="92"/>
      <c r="C846" s="72" t="s">
        <v>679</v>
      </c>
      <c r="D846" s="89">
        <v>198.6</v>
      </c>
      <c r="E846" s="89">
        <v>198.6</v>
      </c>
      <c r="F846" s="89">
        <v>198.6</v>
      </c>
      <c r="G846" s="46"/>
      <c r="H846" s="46"/>
      <c r="I846" s="46"/>
      <c r="J846" s="46"/>
    </row>
    <row r="847" spans="2:10" ht="15.75" x14ac:dyDescent="0.25">
      <c r="B847" s="92"/>
      <c r="C847" s="72" t="s">
        <v>680</v>
      </c>
      <c r="D847" s="89">
        <v>217.5</v>
      </c>
      <c r="E847" s="89">
        <v>217.5</v>
      </c>
      <c r="F847" s="89">
        <v>217.5</v>
      </c>
      <c r="G847" s="46"/>
      <c r="H847" s="46"/>
      <c r="I847" s="46"/>
      <c r="J847" s="46"/>
    </row>
    <row r="848" spans="2:10" ht="15.75" x14ac:dyDescent="0.25">
      <c r="B848" s="92"/>
      <c r="C848" s="72" t="s">
        <v>681</v>
      </c>
      <c r="D848" s="89">
        <v>197.9</v>
      </c>
      <c r="E848" s="89">
        <v>197.9</v>
      </c>
      <c r="F848" s="89">
        <v>197.9</v>
      </c>
      <c r="G848" s="46"/>
      <c r="H848" s="46"/>
      <c r="I848" s="46"/>
      <c r="J848" s="46"/>
    </row>
    <row r="849" spans="2:10" ht="15.75" x14ac:dyDescent="0.25">
      <c r="B849" s="92"/>
      <c r="C849" s="72" t="s">
        <v>682</v>
      </c>
      <c r="D849" s="89">
        <v>353.1</v>
      </c>
      <c r="E849" s="89">
        <v>353.1</v>
      </c>
      <c r="F849" s="89">
        <v>353.1</v>
      </c>
      <c r="G849" s="46"/>
      <c r="H849" s="46"/>
      <c r="I849" s="46"/>
      <c r="J849" s="46"/>
    </row>
    <row r="850" spans="2:10" ht="15.75" x14ac:dyDescent="0.25">
      <c r="B850" s="92"/>
      <c r="C850" s="72" t="s">
        <v>683</v>
      </c>
      <c r="D850" s="89">
        <v>270</v>
      </c>
      <c r="E850" s="89">
        <v>270</v>
      </c>
      <c r="F850" s="89">
        <v>270</v>
      </c>
      <c r="G850" s="46"/>
      <c r="H850" s="46"/>
      <c r="I850" s="46"/>
      <c r="J850" s="46"/>
    </row>
    <row r="851" spans="2:10" ht="15.75" x14ac:dyDescent="0.25">
      <c r="B851" s="92"/>
      <c r="C851" s="72" t="s">
        <v>684</v>
      </c>
      <c r="D851" s="89">
        <v>285.39999999999998</v>
      </c>
      <c r="E851" s="89">
        <v>285.39999999999998</v>
      </c>
      <c r="F851" s="89">
        <v>285.39999999999998</v>
      </c>
      <c r="G851" s="46"/>
      <c r="H851" s="46"/>
      <c r="I851" s="46"/>
      <c r="J851" s="46"/>
    </row>
    <row r="852" spans="2:10" ht="15.75" x14ac:dyDescent="0.25">
      <c r="B852" s="92"/>
      <c r="C852" s="72" t="s">
        <v>685</v>
      </c>
      <c r="D852" s="89">
        <v>299.3</v>
      </c>
      <c r="E852" s="89">
        <v>299.3</v>
      </c>
      <c r="F852" s="89">
        <v>299.3</v>
      </c>
      <c r="G852" s="46"/>
      <c r="H852" s="46"/>
      <c r="I852" s="46"/>
      <c r="J852" s="46"/>
    </row>
    <row r="853" spans="2:10" ht="15.75" x14ac:dyDescent="0.25">
      <c r="B853" s="92"/>
      <c r="C853" s="72" t="s">
        <v>686</v>
      </c>
      <c r="D853" s="89">
        <v>210.6</v>
      </c>
      <c r="E853" s="89">
        <v>210.6</v>
      </c>
      <c r="F853" s="89">
        <v>210.6</v>
      </c>
      <c r="G853" s="46"/>
      <c r="H853" s="46"/>
      <c r="I853" s="46"/>
      <c r="J853" s="46"/>
    </row>
    <row r="854" spans="2:10" ht="15.75" x14ac:dyDescent="0.25">
      <c r="B854" s="92"/>
      <c r="C854" s="72" t="s">
        <v>390</v>
      </c>
      <c r="D854" s="89">
        <v>101.3</v>
      </c>
      <c r="E854" s="89">
        <v>101.3</v>
      </c>
      <c r="F854" s="89">
        <v>101.3</v>
      </c>
      <c r="G854" s="46"/>
      <c r="H854" s="46"/>
      <c r="I854" s="46"/>
      <c r="J854" s="46"/>
    </row>
    <row r="855" spans="2:10" ht="15.75" x14ac:dyDescent="0.25">
      <c r="B855" s="92"/>
      <c r="C855" s="72" t="s">
        <v>687</v>
      </c>
      <c r="D855" s="89">
        <v>684.1</v>
      </c>
      <c r="E855" s="89">
        <v>684.1</v>
      </c>
      <c r="F855" s="89">
        <v>684.1</v>
      </c>
      <c r="G855" s="46"/>
      <c r="H855" s="46"/>
      <c r="I855" s="46"/>
      <c r="J855" s="46"/>
    </row>
    <row r="856" spans="2:10" ht="15.75" x14ac:dyDescent="0.25">
      <c r="B856" s="92"/>
      <c r="C856" s="72" t="s">
        <v>688</v>
      </c>
      <c r="D856" s="89">
        <v>401.3</v>
      </c>
      <c r="E856" s="89">
        <v>401.3</v>
      </c>
      <c r="F856" s="89">
        <v>401.3</v>
      </c>
      <c r="G856" s="46"/>
      <c r="H856" s="46"/>
      <c r="I856" s="46"/>
      <c r="J856" s="46"/>
    </row>
    <row r="857" spans="2:10" ht="15.75" x14ac:dyDescent="0.25">
      <c r="B857" s="92"/>
      <c r="C857" s="72" t="s">
        <v>689</v>
      </c>
      <c r="D857" s="89">
        <v>635.9</v>
      </c>
      <c r="E857" s="89">
        <v>635.9</v>
      </c>
      <c r="F857" s="89">
        <v>635.9</v>
      </c>
      <c r="G857" s="46"/>
      <c r="H857" s="46"/>
      <c r="I857" s="46"/>
      <c r="J857" s="46"/>
    </row>
    <row r="858" spans="2:10" ht="15.75" x14ac:dyDescent="0.25">
      <c r="B858" s="92"/>
      <c r="C858" s="72" t="s">
        <v>668</v>
      </c>
      <c r="D858" s="89">
        <v>1579.7</v>
      </c>
      <c r="E858" s="89">
        <v>1579.7</v>
      </c>
      <c r="F858" s="89">
        <v>1579.7</v>
      </c>
      <c r="G858" s="46"/>
      <c r="H858" s="46"/>
      <c r="I858" s="46"/>
      <c r="J858" s="46"/>
    </row>
    <row r="859" spans="2:10" ht="15.75" x14ac:dyDescent="0.25">
      <c r="B859" s="92"/>
      <c r="C859" s="72" t="s">
        <v>690</v>
      </c>
      <c r="D859" s="89">
        <v>609</v>
      </c>
      <c r="E859" s="89">
        <v>609</v>
      </c>
      <c r="F859" s="89">
        <v>609</v>
      </c>
      <c r="G859" s="46"/>
      <c r="H859" s="46"/>
      <c r="I859" s="46"/>
      <c r="J859" s="46"/>
    </row>
    <row r="860" spans="2:10" ht="15.75" x14ac:dyDescent="0.25">
      <c r="B860" s="92"/>
      <c r="C860" s="72" t="s">
        <v>691</v>
      </c>
      <c r="D860" s="89">
        <v>183.2</v>
      </c>
      <c r="E860" s="89">
        <v>183.2</v>
      </c>
      <c r="F860" s="89">
        <v>183.2</v>
      </c>
      <c r="G860" s="46"/>
      <c r="H860" s="46"/>
      <c r="I860" s="46"/>
      <c r="J860" s="46"/>
    </row>
    <row r="861" spans="2:10" ht="15.75" x14ac:dyDescent="0.25">
      <c r="B861" s="92"/>
      <c r="C861" s="72" t="s">
        <v>692</v>
      </c>
      <c r="D861" s="89">
        <v>72.8</v>
      </c>
      <c r="E861" s="89">
        <v>72.8</v>
      </c>
      <c r="F861" s="89">
        <v>72.8</v>
      </c>
      <c r="G861" s="46"/>
      <c r="H861" s="46"/>
      <c r="I861" s="46"/>
      <c r="J861" s="46"/>
    </row>
    <row r="862" spans="2:10" ht="15.75" x14ac:dyDescent="0.25">
      <c r="B862" s="92"/>
      <c r="C862" s="74"/>
      <c r="D862" s="89"/>
      <c r="E862" s="89"/>
      <c r="F862" s="89"/>
      <c r="G862" s="46"/>
      <c r="H862" s="46"/>
      <c r="I862" s="46"/>
      <c r="J862" s="46"/>
    </row>
    <row r="863" spans="2:10" ht="15.75" x14ac:dyDescent="0.25">
      <c r="B863" s="91" t="s">
        <v>693</v>
      </c>
      <c r="C863" s="66" t="s">
        <v>867</v>
      </c>
      <c r="D863" s="93">
        <v>40164.800000000003</v>
      </c>
      <c r="E863" s="93">
        <v>47254.700000000004</v>
      </c>
      <c r="F863" s="93">
        <v>58969.1</v>
      </c>
      <c r="G863" s="46"/>
      <c r="H863" s="46"/>
      <c r="I863" s="46"/>
      <c r="J863" s="46"/>
    </row>
    <row r="864" spans="2:10" ht="15.75" x14ac:dyDescent="0.25">
      <c r="B864" s="91"/>
      <c r="C864" s="67" t="s">
        <v>868</v>
      </c>
      <c r="D864" s="93">
        <v>29244.9</v>
      </c>
      <c r="E864" s="93">
        <v>36334.800000000003</v>
      </c>
      <c r="F864" s="93">
        <v>48049.2</v>
      </c>
      <c r="G864" s="46"/>
      <c r="H864" s="46"/>
      <c r="I864" s="46"/>
      <c r="J864" s="46"/>
    </row>
    <row r="865" spans="2:10" ht="15.75" x14ac:dyDescent="0.25">
      <c r="B865" s="91"/>
      <c r="C865" s="67" t="s">
        <v>869</v>
      </c>
      <c r="D865" s="93">
        <v>10919.9</v>
      </c>
      <c r="E865" s="93">
        <v>10919.9</v>
      </c>
      <c r="F865" s="93">
        <v>10919.9</v>
      </c>
      <c r="G865" s="46"/>
      <c r="H865" s="46"/>
      <c r="I865" s="46"/>
      <c r="J865" s="46"/>
    </row>
    <row r="866" spans="2:10" ht="15.75" x14ac:dyDescent="0.25">
      <c r="B866" s="92"/>
      <c r="C866" s="72" t="s">
        <v>32</v>
      </c>
      <c r="D866" s="90">
        <v>29244.9</v>
      </c>
      <c r="E866" s="90">
        <v>36334.800000000003</v>
      </c>
      <c r="F866" s="90">
        <v>48049.2</v>
      </c>
      <c r="G866" s="46"/>
      <c r="H866" s="46"/>
      <c r="I866" s="46"/>
      <c r="J866" s="46"/>
    </row>
    <row r="867" spans="2:10" ht="15.75" x14ac:dyDescent="0.25">
      <c r="B867" s="92"/>
      <c r="C867" s="72" t="s">
        <v>694</v>
      </c>
      <c r="D867" s="89">
        <v>93.1</v>
      </c>
      <c r="E867" s="89">
        <v>93.1</v>
      </c>
      <c r="F867" s="89">
        <v>93.1</v>
      </c>
      <c r="G867" s="46"/>
      <c r="H867" s="46"/>
      <c r="I867" s="46"/>
      <c r="J867" s="46"/>
    </row>
    <row r="868" spans="2:10" ht="15.75" x14ac:dyDescent="0.25">
      <c r="B868" s="92"/>
      <c r="C868" s="72" t="s">
        <v>695</v>
      </c>
      <c r="D868" s="89">
        <v>346.6</v>
      </c>
      <c r="E868" s="89">
        <v>346.6</v>
      </c>
      <c r="F868" s="89">
        <v>346.6</v>
      </c>
      <c r="G868" s="46"/>
      <c r="H868" s="46"/>
      <c r="I868" s="46"/>
      <c r="J868" s="46"/>
    </row>
    <row r="869" spans="2:10" ht="15.75" x14ac:dyDescent="0.25">
      <c r="B869" s="92"/>
      <c r="C869" s="72" t="s">
        <v>696</v>
      </c>
      <c r="D869" s="89">
        <v>235.5</v>
      </c>
      <c r="E869" s="89">
        <v>235.5</v>
      </c>
      <c r="F869" s="89">
        <v>235.5</v>
      </c>
      <c r="G869" s="46"/>
      <c r="H869" s="46"/>
      <c r="I869" s="46"/>
      <c r="J869" s="46"/>
    </row>
    <row r="870" spans="2:10" ht="15.75" x14ac:dyDescent="0.25">
      <c r="B870" s="92"/>
      <c r="C870" s="72" t="s">
        <v>697</v>
      </c>
      <c r="D870" s="89">
        <v>324.39999999999998</v>
      </c>
      <c r="E870" s="89">
        <v>324.39999999999998</v>
      </c>
      <c r="F870" s="89">
        <v>324.39999999999998</v>
      </c>
      <c r="G870" s="46"/>
      <c r="H870" s="46"/>
      <c r="I870" s="46"/>
      <c r="J870" s="46"/>
    </row>
    <row r="871" spans="2:10" ht="15.75" x14ac:dyDescent="0.25">
      <c r="B871" s="92"/>
      <c r="C871" s="72" t="s">
        <v>698</v>
      </c>
      <c r="D871" s="89">
        <v>385.4</v>
      </c>
      <c r="E871" s="89">
        <v>385.4</v>
      </c>
      <c r="F871" s="89">
        <v>385.4</v>
      </c>
      <c r="G871" s="46"/>
      <c r="H871" s="46"/>
      <c r="I871" s="46"/>
      <c r="J871" s="46"/>
    </row>
    <row r="872" spans="2:10" ht="15.75" x14ac:dyDescent="0.25">
      <c r="B872" s="92"/>
      <c r="C872" s="72" t="s">
        <v>699</v>
      </c>
      <c r="D872" s="89">
        <v>103.8</v>
      </c>
      <c r="E872" s="89">
        <v>103.8</v>
      </c>
      <c r="F872" s="89">
        <v>103.8</v>
      </c>
      <c r="G872" s="46"/>
      <c r="H872" s="46"/>
      <c r="I872" s="46"/>
      <c r="J872" s="46"/>
    </row>
    <row r="873" spans="2:10" ht="15.75" x14ac:dyDescent="0.25">
      <c r="B873" s="92"/>
      <c r="C873" s="72" t="s">
        <v>700</v>
      </c>
      <c r="D873" s="89">
        <v>152.9</v>
      </c>
      <c r="E873" s="89">
        <v>152.9</v>
      </c>
      <c r="F873" s="89">
        <v>152.9</v>
      </c>
      <c r="G873" s="46"/>
      <c r="H873" s="46"/>
      <c r="I873" s="46"/>
      <c r="J873" s="46"/>
    </row>
    <row r="874" spans="2:10" ht="15.75" x14ac:dyDescent="0.25">
      <c r="B874" s="92"/>
      <c r="C874" s="72" t="s">
        <v>701</v>
      </c>
      <c r="D874" s="89">
        <v>82.2</v>
      </c>
      <c r="E874" s="89">
        <v>82.2</v>
      </c>
      <c r="F874" s="89">
        <v>82.2</v>
      </c>
      <c r="G874" s="46"/>
      <c r="H874" s="46"/>
      <c r="I874" s="46"/>
      <c r="J874" s="46"/>
    </row>
    <row r="875" spans="2:10" ht="15.75" x14ac:dyDescent="0.25">
      <c r="B875" s="92"/>
      <c r="C875" s="72" t="s">
        <v>702</v>
      </c>
      <c r="D875" s="89">
        <v>114</v>
      </c>
      <c r="E875" s="89">
        <v>114</v>
      </c>
      <c r="F875" s="89">
        <v>114</v>
      </c>
      <c r="G875" s="46"/>
      <c r="H875" s="46"/>
      <c r="I875" s="46"/>
      <c r="J875" s="46"/>
    </row>
    <row r="876" spans="2:10" ht="15.75" x14ac:dyDescent="0.25">
      <c r="B876" s="92"/>
      <c r="C876" s="72" t="s">
        <v>703</v>
      </c>
      <c r="D876" s="89">
        <v>150.80000000000001</v>
      </c>
      <c r="E876" s="89">
        <v>150.80000000000001</v>
      </c>
      <c r="F876" s="89">
        <v>150.80000000000001</v>
      </c>
      <c r="G876" s="46"/>
      <c r="H876" s="46"/>
      <c r="I876" s="46"/>
      <c r="J876" s="46"/>
    </row>
    <row r="877" spans="2:10" ht="15.75" x14ac:dyDescent="0.25">
      <c r="B877" s="92"/>
      <c r="C877" s="72" t="s">
        <v>704</v>
      </c>
      <c r="D877" s="89">
        <v>131.80000000000001</v>
      </c>
      <c r="E877" s="89">
        <v>131.80000000000001</v>
      </c>
      <c r="F877" s="89">
        <v>131.80000000000001</v>
      </c>
      <c r="G877" s="46"/>
      <c r="H877" s="46"/>
      <c r="I877" s="46"/>
      <c r="J877" s="46"/>
    </row>
    <row r="878" spans="2:10" ht="15.75" x14ac:dyDescent="0.25">
      <c r="B878" s="92"/>
      <c r="C878" s="72" t="s">
        <v>705</v>
      </c>
      <c r="D878" s="89">
        <v>95.3</v>
      </c>
      <c r="E878" s="89">
        <v>95.3</v>
      </c>
      <c r="F878" s="89">
        <v>95.3</v>
      </c>
      <c r="G878" s="46"/>
      <c r="H878" s="46"/>
      <c r="I878" s="46"/>
      <c r="J878" s="46"/>
    </row>
    <row r="879" spans="2:10" ht="15.75" x14ac:dyDescent="0.25">
      <c r="B879" s="92"/>
      <c r="C879" s="72" t="s">
        <v>706</v>
      </c>
      <c r="D879" s="89">
        <v>375.5</v>
      </c>
      <c r="E879" s="89">
        <v>375.5</v>
      </c>
      <c r="F879" s="89">
        <v>375.5</v>
      </c>
      <c r="G879" s="46"/>
      <c r="H879" s="46"/>
      <c r="I879" s="46"/>
      <c r="J879" s="46"/>
    </row>
    <row r="880" spans="2:10" ht="15.75" x14ac:dyDescent="0.25">
      <c r="B880" s="92"/>
      <c r="C880" s="72" t="s">
        <v>707</v>
      </c>
      <c r="D880" s="89">
        <v>62.8</v>
      </c>
      <c r="E880" s="89">
        <v>62.8</v>
      </c>
      <c r="F880" s="89">
        <v>62.8</v>
      </c>
      <c r="G880" s="46"/>
      <c r="H880" s="46"/>
      <c r="I880" s="46"/>
      <c r="J880" s="46"/>
    </row>
    <row r="881" spans="2:10" ht="15.75" x14ac:dyDescent="0.25">
      <c r="B881" s="92"/>
      <c r="C881" s="72" t="s">
        <v>708</v>
      </c>
      <c r="D881" s="89">
        <v>198.5</v>
      </c>
      <c r="E881" s="89">
        <v>198.5</v>
      </c>
      <c r="F881" s="89">
        <v>198.5</v>
      </c>
      <c r="G881" s="46"/>
      <c r="H881" s="46"/>
      <c r="I881" s="46"/>
      <c r="J881" s="46"/>
    </row>
    <row r="882" spans="2:10" ht="15.75" x14ac:dyDescent="0.25">
      <c r="B882" s="92"/>
      <c r="C882" s="72" t="s">
        <v>709</v>
      </c>
      <c r="D882" s="89">
        <v>203.5</v>
      </c>
      <c r="E882" s="89">
        <v>203.5</v>
      </c>
      <c r="F882" s="89">
        <v>203.5</v>
      </c>
      <c r="G882" s="46"/>
      <c r="H882" s="46"/>
      <c r="I882" s="46"/>
      <c r="J882" s="46"/>
    </row>
    <row r="883" spans="2:10" ht="15.75" x14ac:dyDescent="0.25">
      <c r="B883" s="92"/>
      <c r="C883" s="72" t="s">
        <v>710</v>
      </c>
      <c r="D883" s="89">
        <v>84.5</v>
      </c>
      <c r="E883" s="89">
        <v>84.5</v>
      </c>
      <c r="F883" s="89">
        <v>84.5</v>
      </c>
      <c r="G883" s="46"/>
      <c r="H883" s="46"/>
      <c r="I883" s="46"/>
      <c r="J883" s="46"/>
    </row>
    <row r="884" spans="2:10" ht="15.75" x14ac:dyDescent="0.25">
      <c r="B884" s="92"/>
      <c r="C884" s="72" t="s">
        <v>711</v>
      </c>
      <c r="D884" s="89">
        <v>398.6</v>
      </c>
      <c r="E884" s="89">
        <v>398.6</v>
      </c>
      <c r="F884" s="89">
        <v>398.6</v>
      </c>
      <c r="G884" s="46"/>
      <c r="H884" s="46"/>
      <c r="I884" s="46"/>
      <c r="J884" s="46"/>
    </row>
    <row r="885" spans="2:10" ht="15.75" x14ac:dyDescent="0.25">
      <c r="B885" s="92"/>
      <c r="C885" s="72" t="s">
        <v>712</v>
      </c>
      <c r="D885" s="89">
        <v>80.099999999999994</v>
      </c>
      <c r="E885" s="89">
        <v>80.099999999999994</v>
      </c>
      <c r="F885" s="89">
        <v>80.099999999999994</v>
      </c>
      <c r="G885" s="46"/>
      <c r="H885" s="46"/>
      <c r="I885" s="46"/>
      <c r="J885" s="46"/>
    </row>
    <row r="886" spans="2:10" ht="15.75" x14ac:dyDescent="0.25">
      <c r="B886" s="92"/>
      <c r="C886" s="72" t="s">
        <v>713</v>
      </c>
      <c r="D886" s="89">
        <v>97.5</v>
      </c>
      <c r="E886" s="89">
        <v>97.5</v>
      </c>
      <c r="F886" s="89">
        <v>97.5</v>
      </c>
      <c r="G886" s="46"/>
      <c r="H886" s="46"/>
      <c r="I886" s="46"/>
      <c r="J886" s="46"/>
    </row>
    <row r="887" spans="2:10" ht="15.75" x14ac:dyDescent="0.25">
      <c r="B887" s="92"/>
      <c r="C887" s="72" t="s">
        <v>714</v>
      </c>
      <c r="D887" s="89">
        <v>421.1</v>
      </c>
      <c r="E887" s="89">
        <v>421.1</v>
      </c>
      <c r="F887" s="89">
        <v>421.1</v>
      </c>
      <c r="G887" s="46"/>
      <c r="H887" s="46"/>
      <c r="I887" s="46"/>
      <c r="J887" s="46"/>
    </row>
    <row r="888" spans="2:10" ht="15.75" x14ac:dyDescent="0.25">
      <c r="B888" s="92"/>
      <c r="C888" s="72" t="s">
        <v>715</v>
      </c>
      <c r="D888" s="89">
        <v>117.8</v>
      </c>
      <c r="E888" s="89">
        <v>117.8</v>
      </c>
      <c r="F888" s="89">
        <v>117.8</v>
      </c>
      <c r="G888" s="46"/>
      <c r="H888" s="46"/>
      <c r="I888" s="46"/>
      <c r="J888" s="46"/>
    </row>
    <row r="889" spans="2:10" ht="15.75" x14ac:dyDescent="0.25">
      <c r="B889" s="92"/>
      <c r="C889" s="72" t="s">
        <v>716</v>
      </c>
      <c r="D889" s="89">
        <v>171.2</v>
      </c>
      <c r="E889" s="89">
        <v>171.2</v>
      </c>
      <c r="F889" s="89">
        <v>171.2</v>
      </c>
      <c r="G889" s="46"/>
      <c r="H889" s="46"/>
      <c r="I889" s="46"/>
      <c r="J889" s="46"/>
    </row>
    <row r="890" spans="2:10" ht="15.75" x14ac:dyDescent="0.25">
      <c r="B890" s="92"/>
      <c r="C890" s="72" t="s">
        <v>717</v>
      </c>
      <c r="D890" s="89">
        <v>145.19999999999999</v>
      </c>
      <c r="E890" s="89">
        <v>145.19999999999999</v>
      </c>
      <c r="F890" s="89">
        <v>145.19999999999999</v>
      </c>
      <c r="G890" s="46"/>
      <c r="H890" s="46"/>
      <c r="I890" s="46"/>
      <c r="J890" s="46"/>
    </row>
    <row r="891" spans="2:10" ht="15.75" x14ac:dyDescent="0.25">
      <c r="B891" s="92"/>
      <c r="C891" s="72" t="s">
        <v>693</v>
      </c>
      <c r="D891" s="89">
        <v>4117.3999999999996</v>
      </c>
      <c r="E891" s="89">
        <v>4117.3999999999996</v>
      </c>
      <c r="F891" s="89">
        <v>4117.3999999999996</v>
      </c>
      <c r="G891" s="46"/>
      <c r="H891" s="46"/>
      <c r="I891" s="46"/>
      <c r="J891" s="46"/>
    </row>
    <row r="892" spans="2:10" ht="15.75" x14ac:dyDescent="0.25">
      <c r="B892" s="92"/>
      <c r="C892" s="72" t="s">
        <v>718</v>
      </c>
      <c r="D892" s="89">
        <v>168.9</v>
      </c>
      <c r="E892" s="89">
        <v>168.9</v>
      </c>
      <c r="F892" s="89">
        <v>168.9</v>
      </c>
      <c r="G892" s="46"/>
      <c r="H892" s="46"/>
      <c r="I892" s="46"/>
      <c r="J892" s="46"/>
    </row>
    <row r="893" spans="2:10" ht="15.75" x14ac:dyDescent="0.25">
      <c r="B893" s="92"/>
      <c r="C893" s="72" t="s">
        <v>719</v>
      </c>
      <c r="D893" s="89">
        <v>114.4</v>
      </c>
      <c r="E893" s="89">
        <v>114.4</v>
      </c>
      <c r="F893" s="89">
        <v>114.4</v>
      </c>
      <c r="G893" s="46"/>
      <c r="H893" s="46"/>
      <c r="I893" s="46"/>
      <c r="J893" s="46"/>
    </row>
    <row r="894" spans="2:10" ht="15.75" x14ac:dyDescent="0.25">
      <c r="B894" s="92"/>
      <c r="C894" s="72" t="s">
        <v>720</v>
      </c>
      <c r="D894" s="89">
        <v>208.7</v>
      </c>
      <c r="E894" s="89">
        <v>208.7</v>
      </c>
      <c r="F894" s="89">
        <v>208.7</v>
      </c>
      <c r="G894" s="46"/>
      <c r="H894" s="46"/>
      <c r="I894" s="46"/>
      <c r="J894" s="46"/>
    </row>
    <row r="895" spans="2:10" ht="15.75" x14ac:dyDescent="0.25">
      <c r="B895" s="92"/>
      <c r="C895" s="72" t="s">
        <v>721</v>
      </c>
      <c r="D895" s="89">
        <v>110.8</v>
      </c>
      <c r="E895" s="89">
        <v>110.8</v>
      </c>
      <c r="F895" s="89">
        <v>110.8</v>
      </c>
      <c r="G895" s="46"/>
      <c r="H895" s="46"/>
      <c r="I895" s="46"/>
      <c r="J895" s="46"/>
    </row>
    <row r="896" spans="2:10" ht="15.75" x14ac:dyDescent="0.25">
      <c r="B896" s="92"/>
      <c r="C896" s="72" t="s">
        <v>722</v>
      </c>
      <c r="D896" s="89">
        <v>294.2</v>
      </c>
      <c r="E896" s="89">
        <v>294.2</v>
      </c>
      <c r="F896" s="89">
        <v>294.2</v>
      </c>
      <c r="G896" s="46"/>
      <c r="H896" s="46"/>
      <c r="I896" s="46"/>
      <c r="J896" s="46"/>
    </row>
    <row r="897" spans="2:10" ht="15.75" x14ac:dyDescent="0.25">
      <c r="B897" s="92"/>
      <c r="C897" s="72" t="s">
        <v>723</v>
      </c>
      <c r="D897" s="89">
        <v>270.5</v>
      </c>
      <c r="E897" s="89">
        <v>270.5</v>
      </c>
      <c r="F897" s="89">
        <v>270.5</v>
      </c>
      <c r="G897" s="46"/>
      <c r="H897" s="46"/>
      <c r="I897" s="46"/>
      <c r="J897" s="46"/>
    </row>
    <row r="898" spans="2:10" ht="15.75" x14ac:dyDescent="0.25">
      <c r="B898" s="92"/>
      <c r="C898" s="72" t="s">
        <v>724</v>
      </c>
      <c r="D898" s="89">
        <v>383.1</v>
      </c>
      <c r="E898" s="89">
        <v>383.1</v>
      </c>
      <c r="F898" s="89">
        <v>383.1</v>
      </c>
      <c r="G898" s="46"/>
      <c r="H898" s="46"/>
      <c r="I898" s="46"/>
      <c r="J898" s="46"/>
    </row>
    <row r="899" spans="2:10" ht="15.75" x14ac:dyDescent="0.25">
      <c r="B899" s="92"/>
      <c r="C899" s="72" t="s">
        <v>725</v>
      </c>
      <c r="D899" s="89">
        <v>209.1</v>
      </c>
      <c r="E899" s="89">
        <v>209.1</v>
      </c>
      <c r="F899" s="89">
        <v>209.1</v>
      </c>
      <c r="G899" s="46"/>
      <c r="H899" s="46"/>
      <c r="I899" s="46"/>
      <c r="J899" s="46"/>
    </row>
    <row r="900" spans="2:10" ht="15.75" x14ac:dyDescent="0.25">
      <c r="B900" s="92"/>
      <c r="C900" s="72" t="s">
        <v>726</v>
      </c>
      <c r="D900" s="89">
        <v>221.3</v>
      </c>
      <c r="E900" s="89">
        <v>221.3</v>
      </c>
      <c r="F900" s="89">
        <v>221.3</v>
      </c>
      <c r="G900" s="46"/>
      <c r="H900" s="46"/>
      <c r="I900" s="46"/>
      <c r="J900" s="46"/>
    </row>
    <row r="901" spans="2:10" ht="15.75" x14ac:dyDescent="0.25">
      <c r="B901" s="92"/>
      <c r="C901" s="72" t="s">
        <v>727</v>
      </c>
      <c r="D901" s="89">
        <v>249.4</v>
      </c>
      <c r="E901" s="89">
        <v>249.4</v>
      </c>
      <c r="F901" s="89">
        <v>249.4</v>
      </c>
      <c r="G901" s="46"/>
      <c r="H901" s="46"/>
      <c r="I901" s="46"/>
      <c r="J901" s="46"/>
    </row>
    <row r="902" spans="2:10" ht="15.75" x14ac:dyDescent="0.25">
      <c r="B902" s="92"/>
      <c r="C902" s="74"/>
      <c r="D902" s="89"/>
      <c r="E902" s="89"/>
      <c r="F902" s="89"/>
      <c r="G902" s="46"/>
      <c r="H902" s="46"/>
      <c r="I902" s="46"/>
      <c r="J902" s="46"/>
    </row>
    <row r="903" spans="2:10" ht="15.75" x14ac:dyDescent="0.25">
      <c r="B903" s="91" t="s">
        <v>728</v>
      </c>
      <c r="C903" s="66" t="s">
        <v>867</v>
      </c>
      <c r="D903" s="93">
        <v>24225.700000000004</v>
      </c>
      <c r="E903" s="93">
        <v>27594.2</v>
      </c>
      <c r="F903" s="93">
        <v>33159.9</v>
      </c>
      <c r="G903" s="46"/>
      <c r="H903" s="46"/>
      <c r="I903" s="46"/>
      <c r="J903" s="46"/>
    </row>
    <row r="904" spans="2:10" ht="15.75" x14ac:dyDescent="0.25">
      <c r="B904" s="91"/>
      <c r="C904" s="67" t="s">
        <v>868</v>
      </c>
      <c r="D904" s="93">
        <v>13894.6</v>
      </c>
      <c r="E904" s="93">
        <v>17263.099999999999</v>
      </c>
      <c r="F904" s="93">
        <v>22828.799999999999</v>
      </c>
      <c r="G904" s="46"/>
      <c r="H904" s="46"/>
      <c r="I904" s="46"/>
      <c r="J904" s="46"/>
    </row>
    <row r="905" spans="2:10" ht="15.75" x14ac:dyDescent="0.25">
      <c r="B905" s="91"/>
      <c r="C905" s="67" t="s">
        <v>869</v>
      </c>
      <c r="D905" s="93">
        <v>10331.100000000002</v>
      </c>
      <c r="E905" s="93">
        <v>10331.100000000002</v>
      </c>
      <c r="F905" s="93">
        <v>10331.100000000002</v>
      </c>
      <c r="G905" s="46"/>
      <c r="H905" s="46"/>
      <c r="I905" s="46"/>
      <c r="J905" s="46"/>
    </row>
    <row r="906" spans="2:10" ht="15.75" x14ac:dyDescent="0.25">
      <c r="B906" s="92"/>
      <c r="C906" s="72" t="s">
        <v>32</v>
      </c>
      <c r="D906" s="90">
        <v>13894.6</v>
      </c>
      <c r="E906" s="90">
        <v>17263.099999999999</v>
      </c>
      <c r="F906" s="90">
        <v>22828.799999999999</v>
      </c>
      <c r="G906" s="46"/>
      <c r="H906" s="46"/>
      <c r="I906" s="46"/>
      <c r="J906" s="46"/>
    </row>
    <row r="907" spans="2:10" ht="15.75" x14ac:dyDescent="0.25">
      <c r="B907" s="92"/>
      <c r="C907" s="72" t="s">
        <v>729</v>
      </c>
      <c r="D907" s="89">
        <v>220.2</v>
      </c>
      <c r="E907" s="89">
        <v>220.2</v>
      </c>
      <c r="F907" s="89">
        <v>220.2</v>
      </c>
      <c r="G907" s="46"/>
      <c r="H907" s="46"/>
      <c r="I907" s="46"/>
      <c r="J907" s="46"/>
    </row>
    <row r="908" spans="2:10" ht="15.75" x14ac:dyDescent="0.25">
      <c r="B908" s="92"/>
      <c r="C908" s="72" t="s">
        <v>730</v>
      </c>
      <c r="D908" s="89">
        <v>279.2</v>
      </c>
      <c r="E908" s="89">
        <v>279.2</v>
      </c>
      <c r="F908" s="89">
        <v>279.2</v>
      </c>
      <c r="G908" s="46"/>
      <c r="H908" s="46"/>
      <c r="I908" s="46"/>
      <c r="J908" s="46"/>
    </row>
    <row r="909" spans="2:10" ht="15.75" x14ac:dyDescent="0.25">
      <c r="B909" s="92"/>
      <c r="C909" s="72" t="s">
        <v>731</v>
      </c>
      <c r="D909" s="89">
        <v>117.8</v>
      </c>
      <c r="E909" s="89">
        <v>117.8</v>
      </c>
      <c r="F909" s="89">
        <v>117.8</v>
      </c>
      <c r="G909" s="46"/>
      <c r="H909" s="46"/>
      <c r="I909" s="46"/>
      <c r="J909" s="46"/>
    </row>
    <row r="910" spans="2:10" ht="15.75" x14ac:dyDescent="0.25">
      <c r="B910" s="92"/>
      <c r="C910" s="72" t="s">
        <v>732</v>
      </c>
      <c r="D910" s="89">
        <v>273.10000000000002</v>
      </c>
      <c r="E910" s="89">
        <v>273.10000000000002</v>
      </c>
      <c r="F910" s="89">
        <v>273.10000000000002</v>
      </c>
      <c r="G910" s="46"/>
      <c r="H910" s="46"/>
      <c r="I910" s="46"/>
      <c r="J910" s="46"/>
    </row>
    <row r="911" spans="2:10" ht="15.75" x14ac:dyDescent="0.25">
      <c r="B911" s="92"/>
      <c r="C911" s="72" t="s">
        <v>733</v>
      </c>
      <c r="D911" s="89">
        <v>774.3</v>
      </c>
      <c r="E911" s="89">
        <v>774.3</v>
      </c>
      <c r="F911" s="89">
        <v>774.3</v>
      </c>
      <c r="G911" s="46"/>
      <c r="H911" s="46"/>
      <c r="I911" s="46"/>
      <c r="J911" s="46"/>
    </row>
    <row r="912" spans="2:10" ht="15.75" x14ac:dyDescent="0.25">
      <c r="B912" s="92"/>
      <c r="C912" s="72" t="s">
        <v>734</v>
      </c>
      <c r="D912" s="89">
        <v>127.8</v>
      </c>
      <c r="E912" s="89">
        <v>127.8</v>
      </c>
      <c r="F912" s="89">
        <v>127.8</v>
      </c>
      <c r="G912" s="46"/>
      <c r="H912" s="46"/>
      <c r="I912" s="46"/>
      <c r="J912" s="46"/>
    </row>
    <row r="913" spans="2:10" ht="15.75" x14ac:dyDescent="0.25">
      <c r="B913" s="92"/>
      <c r="C913" s="72" t="s">
        <v>735</v>
      </c>
      <c r="D913" s="89">
        <v>335.1</v>
      </c>
      <c r="E913" s="89">
        <v>335.1</v>
      </c>
      <c r="F913" s="89">
        <v>335.1</v>
      </c>
      <c r="G913" s="46"/>
      <c r="H913" s="46"/>
      <c r="I913" s="46"/>
      <c r="J913" s="46"/>
    </row>
    <row r="914" spans="2:10" ht="15.75" x14ac:dyDescent="0.25">
      <c r="B914" s="92"/>
      <c r="C914" s="72" t="s">
        <v>736</v>
      </c>
      <c r="D914" s="89">
        <v>147.69999999999999</v>
      </c>
      <c r="E914" s="89">
        <v>147.69999999999999</v>
      </c>
      <c r="F914" s="89">
        <v>147.69999999999999</v>
      </c>
      <c r="G914" s="46"/>
      <c r="H914" s="46"/>
      <c r="I914" s="46"/>
      <c r="J914" s="46"/>
    </row>
    <row r="915" spans="2:10" ht="15.75" x14ac:dyDescent="0.25">
      <c r="B915" s="92"/>
      <c r="C915" s="72" t="s">
        <v>737</v>
      </c>
      <c r="D915" s="89">
        <v>85.2</v>
      </c>
      <c r="E915" s="89">
        <v>85.2</v>
      </c>
      <c r="F915" s="89">
        <v>85.2</v>
      </c>
      <c r="G915" s="46"/>
      <c r="H915" s="46"/>
      <c r="I915" s="46"/>
      <c r="J915" s="46"/>
    </row>
    <row r="916" spans="2:10" ht="15.75" x14ac:dyDescent="0.25">
      <c r="B916" s="92"/>
      <c r="C916" s="72" t="s">
        <v>738</v>
      </c>
      <c r="D916" s="89">
        <v>756.5</v>
      </c>
      <c r="E916" s="89">
        <v>756.5</v>
      </c>
      <c r="F916" s="89">
        <v>756.5</v>
      </c>
      <c r="G916" s="46"/>
      <c r="H916" s="46"/>
      <c r="I916" s="46"/>
      <c r="J916" s="46"/>
    </row>
    <row r="917" spans="2:10" ht="15.75" x14ac:dyDescent="0.25">
      <c r="B917" s="92"/>
      <c r="C917" s="72" t="s">
        <v>739</v>
      </c>
      <c r="D917" s="89">
        <v>348.8</v>
      </c>
      <c r="E917" s="89">
        <v>348.8</v>
      </c>
      <c r="F917" s="89">
        <v>348.8</v>
      </c>
      <c r="G917" s="46"/>
      <c r="H917" s="46"/>
      <c r="I917" s="46"/>
      <c r="J917" s="46"/>
    </row>
    <row r="918" spans="2:10" ht="15.75" x14ac:dyDescent="0.25">
      <c r="B918" s="92"/>
      <c r="C918" s="72" t="s">
        <v>740</v>
      </c>
      <c r="D918" s="89">
        <v>280</v>
      </c>
      <c r="E918" s="89">
        <v>280</v>
      </c>
      <c r="F918" s="89">
        <v>280</v>
      </c>
      <c r="G918" s="46"/>
      <c r="H918" s="46"/>
      <c r="I918" s="46"/>
      <c r="J918" s="46"/>
    </row>
    <row r="919" spans="2:10" ht="15.75" x14ac:dyDescent="0.25">
      <c r="B919" s="92"/>
      <c r="C919" s="72" t="s">
        <v>741</v>
      </c>
      <c r="D919" s="89">
        <v>160.4</v>
      </c>
      <c r="E919" s="89">
        <v>160.4</v>
      </c>
      <c r="F919" s="89">
        <v>160.4</v>
      </c>
      <c r="G919" s="46"/>
      <c r="H919" s="46"/>
      <c r="I919" s="46"/>
      <c r="J919" s="46"/>
    </row>
    <row r="920" spans="2:10" ht="15.75" x14ac:dyDescent="0.25">
      <c r="B920" s="92"/>
      <c r="C920" s="72" t="s">
        <v>487</v>
      </c>
      <c r="D920" s="89">
        <v>98</v>
      </c>
      <c r="E920" s="89">
        <v>98</v>
      </c>
      <c r="F920" s="89">
        <v>98</v>
      </c>
      <c r="G920" s="46"/>
      <c r="H920" s="46"/>
      <c r="I920" s="46"/>
      <c r="J920" s="46"/>
    </row>
    <row r="921" spans="2:10" ht="15.75" x14ac:dyDescent="0.25">
      <c r="B921" s="92"/>
      <c r="C921" s="72" t="s">
        <v>742</v>
      </c>
      <c r="D921" s="89">
        <v>366.8</v>
      </c>
      <c r="E921" s="89">
        <v>366.8</v>
      </c>
      <c r="F921" s="89">
        <v>366.8</v>
      </c>
      <c r="G921" s="46"/>
      <c r="H921" s="46"/>
      <c r="I921" s="46"/>
      <c r="J921" s="46"/>
    </row>
    <row r="922" spans="2:10" ht="15.75" x14ac:dyDescent="0.25">
      <c r="B922" s="92"/>
      <c r="C922" s="72" t="s">
        <v>174</v>
      </c>
      <c r="D922" s="89">
        <v>377.3</v>
      </c>
      <c r="E922" s="89">
        <v>377.3</v>
      </c>
      <c r="F922" s="89">
        <v>377.3</v>
      </c>
      <c r="G922" s="46"/>
      <c r="H922" s="46"/>
      <c r="I922" s="46"/>
      <c r="J922" s="46"/>
    </row>
    <row r="923" spans="2:10" ht="15.75" x14ac:dyDescent="0.25">
      <c r="B923" s="92"/>
      <c r="C923" s="72" t="s">
        <v>660</v>
      </c>
      <c r="D923" s="89">
        <v>293.3</v>
      </c>
      <c r="E923" s="89">
        <v>293.3</v>
      </c>
      <c r="F923" s="89">
        <v>293.3</v>
      </c>
      <c r="G923" s="46"/>
      <c r="H923" s="46"/>
      <c r="I923" s="46"/>
      <c r="J923" s="46"/>
    </row>
    <row r="924" spans="2:10" ht="15.75" x14ac:dyDescent="0.25">
      <c r="B924" s="92"/>
      <c r="C924" s="72" t="s">
        <v>743</v>
      </c>
      <c r="D924" s="89">
        <v>155.19999999999999</v>
      </c>
      <c r="E924" s="89">
        <v>155.19999999999999</v>
      </c>
      <c r="F924" s="89">
        <v>155.19999999999999</v>
      </c>
      <c r="G924" s="46"/>
      <c r="H924" s="46"/>
      <c r="I924" s="46"/>
      <c r="J924" s="46"/>
    </row>
    <row r="925" spans="2:10" ht="15.75" x14ac:dyDescent="0.25">
      <c r="B925" s="92"/>
      <c r="C925" s="72" t="s">
        <v>51</v>
      </c>
      <c r="D925" s="89">
        <v>197.9</v>
      </c>
      <c r="E925" s="89">
        <v>197.9</v>
      </c>
      <c r="F925" s="89">
        <v>197.9</v>
      </c>
      <c r="G925" s="46"/>
      <c r="H925" s="46"/>
      <c r="I925" s="46"/>
      <c r="J925" s="46"/>
    </row>
    <row r="926" spans="2:10" ht="15.75" x14ac:dyDescent="0.25">
      <c r="B926" s="92"/>
      <c r="C926" s="72" t="s">
        <v>744</v>
      </c>
      <c r="D926" s="89">
        <v>443.9</v>
      </c>
      <c r="E926" s="89">
        <v>443.9</v>
      </c>
      <c r="F926" s="89">
        <v>443.9</v>
      </c>
      <c r="G926" s="46"/>
      <c r="H926" s="46"/>
      <c r="I926" s="46"/>
      <c r="J926" s="46"/>
    </row>
    <row r="927" spans="2:10" ht="15.75" x14ac:dyDescent="0.25">
      <c r="B927" s="92"/>
      <c r="C927" s="72" t="s">
        <v>728</v>
      </c>
      <c r="D927" s="89">
        <v>2351.5</v>
      </c>
      <c r="E927" s="89">
        <v>2351.5</v>
      </c>
      <c r="F927" s="89">
        <v>2351.5</v>
      </c>
      <c r="G927" s="46"/>
      <c r="H927" s="46"/>
      <c r="I927" s="46"/>
      <c r="J927" s="46"/>
    </row>
    <row r="928" spans="2:10" ht="15.75" x14ac:dyDescent="0.25">
      <c r="B928" s="92"/>
      <c r="C928" s="72" t="s">
        <v>745</v>
      </c>
      <c r="D928" s="89">
        <v>701</v>
      </c>
      <c r="E928" s="89">
        <v>701</v>
      </c>
      <c r="F928" s="89">
        <v>701</v>
      </c>
      <c r="G928" s="46"/>
      <c r="H928" s="46"/>
      <c r="I928" s="46"/>
      <c r="J928" s="46"/>
    </row>
    <row r="929" spans="2:10" ht="15.75" x14ac:dyDescent="0.25">
      <c r="B929" s="92"/>
      <c r="C929" s="72" t="s">
        <v>124</v>
      </c>
      <c r="D929" s="89">
        <v>173.7</v>
      </c>
      <c r="E929" s="89">
        <v>173.7</v>
      </c>
      <c r="F929" s="89">
        <v>173.7</v>
      </c>
      <c r="G929" s="46"/>
      <c r="H929" s="46"/>
      <c r="I929" s="46"/>
      <c r="J929" s="46"/>
    </row>
    <row r="930" spans="2:10" ht="15.75" x14ac:dyDescent="0.25">
      <c r="B930" s="92"/>
      <c r="C930" s="72" t="s">
        <v>746</v>
      </c>
      <c r="D930" s="89">
        <v>144.6</v>
      </c>
      <c r="E930" s="89">
        <v>144.6</v>
      </c>
      <c r="F930" s="89">
        <v>144.6</v>
      </c>
      <c r="G930" s="46"/>
      <c r="H930" s="46"/>
      <c r="I930" s="46"/>
      <c r="J930" s="46"/>
    </row>
    <row r="931" spans="2:10" ht="15.75" x14ac:dyDescent="0.25">
      <c r="B931" s="92"/>
      <c r="C931" s="72" t="s">
        <v>747</v>
      </c>
      <c r="D931" s="89">
        <v>179.9</v>
      </c>
      <c r="E931" s="89">
        <v>179.9</v>
      </c>
      <c r="F931" s="89">
        <v>179.9</v>
      </c>
      <c r="G931" s="46"/>
      <c r="H931" s="46"/>
      <c r="I931" s="46"/>
      <c r="J931" s="46"/>
    </row>
    <row r="932" spans="2:10" ht="15.75" x14ac:dyDescent="0.25">
      <c r="B932" s="92"/>
      <c r="C932" s="72" t="s">
        <v>748</v>
      </c>
      <c r="D932" s="89">
        <v>588.70000000000005</v>
      </c>
      <c r="E932" s="89">
        <v>588.70000000000005</v>
      </c>
      <c r="F932" s="89">
        <v>588.70000000000005</v>
      </c>
      <c r="G932" s="46"/>
      <c r="H932" s="46"/>
      <c r="I932" s="46"/>
      <c r="J932" s="46"/>
    </row>
    <row r="933" spans="2:10" ht="15.75" x14ac:dyDescent="0.25">
      <c r="B933" s="92"/>
      <c r="C933" s="72" t="s">
        <v>749</v>
      </c>
      <c r="D933" s="89">
        <v>353.2</v>
      </c>
      <c r="E933" s="89">
        <v>353.2</v>
      </c>
      <c r="F933" s="89">
        <v>353.2</v>
      </c>
      <c r="G933" s="46"/>
      <c r="H933" s="46"/>
      <c r="I933" s="46"/>
      <c r="J933" s="46"/>
    </row>
    <row r="934" spans="2:10" ht="15.75" x14ac:dyDescent="0.25">
      <c r="B934" s="92"/>
      <c r="C934" s="74"/>
      <c r="D934" s="89"/>
      <c r="E934" s="89"/>
      <c r="F934" s="89"/>
      <c r="G934" s="46"/>
      <c r="H934" s="46"/>
      <c r="I934" s="46"/>
      <c r="J934" s="46"/>
    </row>
    <row r="935" spans="2:10" ht="15.75" x14ac:dyDescent="0.25">
      <c r="B935" s="91" t="s">
        <v>750</v>
      </c>
      <c r="C935" s="66" t="s">
        <v>867</v>
      </c>
      <c r="D935" s="93">
        <v>16021.5</v>
      </c>
      <c r="E935" s="93">
        <v>18816.599999999999</v>
      </c>
      <c r="F935" s="93">
        <v>23434.799999999999</v>
      </c>
      <c r="G935" s="46"/>
      <c r="H935" s="46"/>
      <c r="I935" s="46"/>
      <c r="J935" s="46"/>
    </row>
    <row r="936" spans="2:10" ht="15.75" x14ac:dyDescent="0.25">
      <c r="B936" s="91"/>
      <c r="C936" s="67" t="s">
        <v>868</v>
      </c>
      <c r="D936" s="93">
        <v>11529.2</v>
      </c>
      <c r="E936" s="93">
        <v>14324.3</v>
      </c>
      <c r="F936" s="93">
        <v>18942.5</v>
      </c>
      <c r="G936" s="46"/>
      <c r="H936" s="46"/>
      <c r="I936" s="46"/>
      <c r="J936" s="46"/>
    </row>
    <row r="937" spans="2:10" ht="15.75" x14ac:dyDescent="0.25">
      <c r="B937" s="91"/>
      <c r="C937" s="67" t="s">
        <v>869</v>
      </c>
      <c r="D937" s="93">
        <v>4492.2999999999993</v>
      </c>
      <c r="E937" s="93">
        <v>4492.2999999999993</v>
      </c>
      <c r="F937" s="93">
        <v>4492.2999999999993</v>
      </c>
      <c r="G937" s="46"/>
      <c r="H937" s="46"/>
      <c r="I937" s="46"/>
      <c r="J937" s="46"/>
    </row>
    <row r="938" spans="2:10" ht="15.75" x14ac:dyDescent="0.25">
      <c r="B938" s="92"/>
      <c r="C938" s="72" t="s">
        <v>32</v>
      </c>
      <c r="D938" s="90">
        <v>11529.2</v>
      </c>
      <c r="E938" s="90">
        <v>14324.3</v>
      </c>
      <c r="F938" s="90">
        <v>18942.5</v>
      </c>
      <c r="G938" s="46"/>
      <c r="H938" s="46"/>
      <c r="I938" s="46"/>
      <c r="J938" s="46"/>
    </row>
    <row r="939" spans="2:10" ht="15.75" x14ac:dyDescent="0.25">
      <c r="B939" s="92"/>
      <c r="C939" s="72" t="s">
        <v>751</v>
      </c>
      <c r="D939" s="89">
        <v>152</v>
      </c>
      <c r="E939" s="89">
        <v>152</v>
      </c>
      <c r="F939" s="89">
        <v>152</v>
      </c>
      <c r="G939" s="46"/>
      <c r="H939" s="46"/>
      <c r="I939" s="46"/>
      <c r="J939" s="46"/>
    </row>
    <row r="940" spans="2:10" ht="15.75" x14ac:dyDescent="0.25">
      <c r="B940" s="92"/>
      <c r="C940" s="72" t="s">
        <v>752</v>
      </c>
      <c r="D940" s="89">
        <v>148.19999999999999</v>
      </c>
      <c r="E940" s="89">
        <v>148.19999999999999</v>
      </c>
      <c r="F940" s="89">
        <v>148.19999999999999</v>
      </c>
      <c r="G940" s="46"/>
      <c r="H940" s="46"/>
      <c r="I940" s="46"/>
      <c r="J940" s="46"/>
    </row>
    <row r="941" spans="2:10" ht="15.75" x14ac:dyDescent="0.25">
      <c r="B941" s="92"/>
      <c r="C941" s="72" t="s">
        <v>753</v>
      </c>
      <c r="D941" s="89">
        <v>169.1</v>
      </c>
      <c r="E941" s="89">
        <v>169.1</v>
      </c>
      <c r="F941" s="89">
        <v>169.1</v>
      </c>
      <c r="G941" s="46"/>
      <c r="H941" s="46"/>
      <c r="I941" s="46"/>
      <c r="J941" s="46"/>
    </row>
    <row r="942" spans="2:10" ht="15.75" x14ac:dyDescent="0.25">
      <c r="B942" s="92"/>
      <c r="C942" s="72" t="s">
        <v>754</v>
      </c>
      <c r="D942" s="89">
        <v>295.10000000000002</v>
      </c>
      <c r="E942" s="89">
        <v>295.10000000000002</v>
      </c>
      <c r="F942" s="89">
        <v>295.10000000000002</v>
      </c>
      <c r="G942" s="46"/>
      <c r="H942" s="46"/>
      <c r="I942" s="46"/>
      <c r="J942" s="46"/>
    </row>
    <row r="943" spans="2:10" ht="15.75" x14ac:dyDescent="0.25">
      <c r="B943" s="92"/>
      <c r="C943" s="72" t="s">
        <v>755</v>
      </c>
      <c r="D943" s="89">
        <v>385.8</v>
      </c>
      <c r="E943" s="89">
        <v>385.8</v>
      </c>
      <c r="F943" s="89">
        <v>385.8</v>
      </c>
      <c r="G943" s="46"/>
      <c r="H943" s="46"/>
      <c r="I943" s="46"/>
      <c r="J943" s="46"/>
    </row>
    <row r="944" spans="2:10" ht="15.75" x14ac:dyDescent="0.25">
      <c r="B944" s="92"/>
      <c r="C944" s="72" t="s">
        <v>756</v>
      </c>
      <c r="D944" s="89">
        <v>250.1</v>
      </c>
      <c r="E944" s="89">
        <v>250.1</v>
      </c>
      <c r="F944" s="89">
        <v>250.1</v>
      </c>
      <c r="G944" s="46"/>
      <c r="H944" s="46"/>
      <c r="I944" s="46"/>
      <c r="J944" s="46"/>
    </row>
    <row r="945" spans="2:10" ht="15.75" x14ac:dyDescent="0.25">
      <c r="B945" s="92"/>
      <c r="C945" s="72" t="s">
        <v>757</v>
      </c>
      <c r="D945" s="89">
        <v>158.80000000000001</v>
      </c>
      <c r="E945" s="89">
        <v>158.80000000000001</v>
      </c>
      <c r="F945" s="89">
        <v>158.80000000000001</v>
      </c>
      <c r="G945" s="46"/>
      <c r="H945" s="46"/>
      <c r="I945" s="46"/>
      <c r="J945" s="46"/>
    </row>
    <row r="946" spans="2:10" ht="15.75" x14ac:dyDescent="0.25">
      <c r="B946" s="92"/>
      <c r="C946" s="72" t="s">
        <v>758</v>
      </c>
      <c r="D946" s="89">
        <v>86.7</v>
      </c>
      <c r="E946" s="89">
        <v>86.7</v>
      </c>
      <c r="F946" s="89">
        <v>86.7</v>
      </c>
      <c r="G946" s="46"/>
      <c r="H946" s="46"/>
      <c r="I946" s="46"/>
      <c r="J946" s="46"/>
    </row>
    <row r="947" spans="2:10" ht="15.75" x14ac:dyDescent="0.25">
      <c r="B947" s="92"/>
      <c r="C947" s="72" t="s">
        <v>759</v>
      </c>
      <c r="D947" s="89">
        <v>153.4</v>
      </c>
      <c r="E947" s="89">
        <v>153.4</v>
      </c>
      <c r="F947" s="89">
        <v>153.4</v>
      </c>
      <c r="G947" s="46"/>
      <c r="H947" s="46"/>
      <c r="I947" s="46"/>
      <c r="J947" s="46"/>
    </row>
    <row r="948" spans="2:10" ht="15.75" x14ac:dyDescent="0.25">
      <c r="B948" s="92"/>
      <c r="C948" s="72" t="s">
        <v>384</v>
      </c>
      <c r="D948" s="89">
        <v>101.3</v>
      </c>
      <c r="E948" s="89">
        <v>101.3</v>
      </c>
      <c r="F948" s="89">
        <v>101.3</v>
      </c>
      <c r="G948" s="46"/>
      <c r="H948" s="46"/>
      <c r="I948" s="46"/>
      <c r="J948" s="46"/>
    </row>
    <row r="949" spans="2:10" ht="15.75" x14ac:dyDescent="0.25">
      <c r="B949" s="92"/>
      <c r="C949" s="72" t="s">
        <v>760</v>
      </c>
      <c r="D949" s="89">
        <v>67.3</v>
      </c>
      <c r="E949" s="89">
        <v>67.3</v>
      </c>
      <c r="F949" s="89">
        <v>67.3</v>
      </c>
      <c r="G949" s="46"/>
      <c r="H949" s="46"/>
      <c r="I949" s="46"/>
      <c r="J949" s="46"/>
    </row>
    <row r="950" spans="2:10" ht="15.75" x14ac:dyDescent="0.25">
      <c r="B950" s="92"/>
      <c r="C950" s="72" t="s">
        <v>761</v>
      </c>
      <c r="D950" s="89">
        <v>317.3</v>
      </c>
      <c r="E950" s="89">
        <v>317.3</v>
      </c>
      <c r="F950" s="89">
        <v>317.3</v>
      </c>
      <c r="G950" s="46"/>
      <c r="H950" s="46"/>
      <c r="I950" s="46"/>
      <c r="J950" s="46"/>
    </row>
    <row r="951" spans="2:10" ht="15.75" x14ac:dyDescent="0.25">
      <c r="B951" s="92"/>
      <c r="C951" s="72" t="s">
        <v>709</v>
      </c>
      <c r="D951" s="89">
        <v>89.7</v>
      </c>
      <c r="E951" s="89">
        <v>89.7</v>
      </c>
      <c r="F951" s="89">
        <v>89.7</v>
      </c>
      <c r="G951" s="46"/>
      <c r="H951" s="46"/>
      <c r="I951" s="46"/>
      <c r="J951" s="46"/>
    </row>
    <row r="952" spans="2:10" ht="15.75" x14ac:dyDescent="0.25">
      <c r="B952" s="92"/>
      <c r="C952" s="72" t="s">
        <v>762</v>
      </c>
      <c r="D952" s="89">
        <v>199.4</v>
      </c>
      <c r="E952" s="89">
        <v>199.4</v>
      </c>
      <c r="F952" s="89">
        <v>199.4</v>
      </c>
      <c r="G952" s="46"/>
      <c r="H952" s="46"/>
      <c r="I952" s="46"/>
      <c r="J952" s="46"/>
    </row>
    <row r="953" spans="2:10" ht="15.75" x14ac:dyDescent="0.25">
      <c r="B953" s="92"/>
      <c r="C953" s="72" t="s">
        <v>763</v>
      </c>
      <c r="D953" s="89">
        <v>98.2</v>
      </c>
      <c r="E953" s="89">
        <v>98.2</v>
      </c>
      <c r="F953" s="89">
        <v>98.2</v>
      </c>
      <c r="G953" s="46"/>
      <c r="H953" s="46"/>
      <c r="I953" s="46"/>
      <c r="J953" s="46"/>
    </row>
    <row r="954" spans="2:10" ht="15.75" x14ac:dyDescent="0.25">
      <c r="B954" s="92"/>
      <c r="C954" s="72" t="s">
        <v>764</v>
      </c>
      <c r="D954" s="89">
        <v>299.5</v>
      </c>
      <c r="E954" s="89">
        <v>299.5</v>
      </c>
      <c r="F954" s="89">
        <v>299.5</v>
      </c>
      <c r="G954" s="46"/>
      <c r="H954" s="46"/>
      <c r="I954" s="46"/>
      <c r="J954" s="46"/>
    </row>
    <row r="955" spans="2:10" ht="15.75" x14ac:dyDescent="0.25">
      <c r="B955" s="92"/>
      <c r="C955" s="72" t="s">
        <v>765</v>
      </c>
      <c r="D955" s="89">
        <v>83.8</v>
      </c>
      <c r="E955" s="89">
        <v>83.8</v>
      </c>
      <c r="F955" s="89">
        <v>83.8</v>
      </c>
      <c r="G955" s="46"/>
      <c r="H955" s="46"/>
      <c r="I955" s="46"/>
      <c r="J955" s="46"/>
    </row>
    <row r="956" spans="2:10" ht="15.75" x14ac:dyDescent="0.25">
      <c r="B956" s="92"/>
      <c r="C956" s="72" t="s">
        <v>766</v>
      </c>
      <c r="D956" s="89">
        <v>114.6</v>
      </c>
      <c r="E956" s="89">
        <v>114.6</v>
      </c>
      <c r="F956" s="89">
        <v>114.6</v>
      </c>
      <c r="G956" s="46"/>
      <c r="H956" s="46"/>
      <c r="I956" s="46"/>
      <c r="J956" s="46"/>
    </row>
    <row r="957" spans="2:10" ht="15.75" x14ac:dyDescent="0.25">
      <c r="B957" s="92"/>
      <c r="C957" s="72" t="s">
        <v>767</v>
      </c>
      <c r="D957" s="89">
        <v>161.30000000000001</v>
      </c>
      <c r="E957" s="89">
        <v>161.30000000000001</v>
      </c>
      <c r="F957" s="89">
        <v>161.30000000000001</v>
      </c>
      <c r="G957" s="46"/>
      <c r="H957" s="46"/>
      <c r="I957" s="46"/>
      <c r="J957" s="46"/>
    </row>
    <row r="958" spans="2:10" ht="15.75" x14ac:dyDescent="0.25">
      <c r="B958" s="92"/>
      <c r="C958" s="72" t="s">
        <v>768</v>
      </c>
      <c r="D958" s="89">
        <v>126.5</v>
      </c>
      <c r="E958" s="89">
        <v>126.5</v>
      </c>
      <c r="F958" s="89">
        <v>126.5</v>
      </c>
      <c r="G958" s="46"/>
      <c r="H958" s="46"/>
      <c r="I958" s="46"/>
      <c r="J958" s="46"/>
    </row>
    <row r="959" spans="2:10" ht="15.75" x14ac:dyDescent="0.25">
      <c r="B959" s="92"/>
      <c r="C959" s="72" t="s">
        <v>769</v>
      </c>
      <c r="D959" s="89">
        <v>82.2</v>
      </c>
      <c r="E959" s="89">
        <v>82.2</v>
      </c>
      <c r="F959" s="89">
        <v>82.2</v>
      </c>
      <c r="G959" s="46"/>
      <c r="H959" s="46"/>
      <c r="I959" s="46"/>
      <c r="J959" s="46"/>
    </row>
    <row r="960" spans="2:10" ht="15.75" x14ac:dyDescent="0.25">
      <c r="B960" s="92"/>
      <c r="C960" s="72" t="s">
        <v>750</v>
      </c>
      <c r="D960" s="89">
        <v>702.6</v>
      </c>
      <c r="E960" s="89">
        <v>702.6</v>
      </c>
      <c r="F960" s="89">
        <v>702.6</v>
      </c>
      <c r="G960" s="46"/>
      <c r="H960" s="46"/>
      <c r="I960" s="46"/>
      <c r="J960" s="46"/>
    </row>
    <row r="961" spans="2:10" ht="15.75" x14ac:dyDescent="0.25">
      <c r="B961" s="92"/>
      <c r="C961" s="72" t="s">
        <v>770</v>
      </c>
      <c r="D961" s="89">
        <v>249.4</v>
      </c>
      <c r="E961" s="89">
        <v>249.4</v>
      </c>
      <c r="F961" s="89">
        <v>249.4</v>
      </c>
      <c r="G961" s="46"/>
      <c r="H961" s="46"/>
      <c r="I961" s="46"/>
      <c r="J961" s="46"/>
    </row>
    <row r="962" spans="2:10" ht="15.75" x14ac:dyDescent="0.25">
      <c r="B962" s="92"/>
      <c r="C962" s="74"/>
      <c r="D962" s="89"/>
      <c r="E962" s="89"/>
      <c r="F962" s="89"/>
      <c r="G962" s="46"/>
      <c r="H962" s="46"/>
      <c r="I962" s="46"/>
      <c r="J962" s="46"/>
    </row>
    <row r="963" spans="2:10" ht="15.75" x14ac:dyDescent="0.25">
      <c r="B963" s="91" t="s">
        <v>771</v>
      </c>
      <c r="C963" s="66" t="s">
        <v>867</v>
      </c>
      <c r="D963" s="93">
        <v>24656.5</v>
      </c>
      <c r="E963" s="93">
        <v>28781.699999999997</v>
      </c>
      <c r="F963" s="93">
        <v>35597.599999999999</v>
      </c>
      <c r="G963" s="46"/>
      <c r="H963" s="46"/>
      <c r="I963" s="46"/>
      <c r="J963" s="46"/>
    </row>
    <row r="964" spans="2:10" ht="15.75" x14ac:dyDescent="0.25">
      <c r="B964" s="91"/>
      <c r="C964" s="67" t="s">
        <v>868</v>
      </c>
      <c r="D964" s="93">
        <v>17015.8</v>
      </c>
      <c r="E964" s="93">
        <v>21141</v>
      </c>
      <c r="F964" s="93">
        <v>27956.9</v>
      </c>
      <c r="G964" s="46"/>
      <c r="H964" s="46"/>
      <c r="I964" s="46"/>
      <c r="J964" s="46"/>
    </row>
    <row r="965" spans="2:10" ht="15.75" x14ac:dyDescent="0.25">
      <c r="B965" s="91"/>
      <c r="C965" s="67" t="s">
        <v>869</v>
      </c>
      <c r="D965" s="93">
        <v>7640.6999999999989</v>
      </c>
      <c r="E965" s="93">
        <v>7640.6999999999989</v>
      </c>
      <c r="F965" s="93">
        <v>7640.6999999999989</v>
      </c>
      <c r="G965" s="46"/>
      <c r="H965" s="46"/>
      <c r="I965" s="46"/>
      <c r="J965" s="46"/>
    </row>
    <row r="966" spans="2:10" ht="15.75" x14ac:dyDescent="0.25">
      <c r="B966" s="92"/>
      <c r="C966" s="72" t="s">
        <v>32</v>
      </c>
      <c r="D966" s="90">
        <v>17015.8</v>
      </c>
      <c r="E966" s="90">
        <v>21141</v>
      </c>
      <c r="F966" s="90">
        <v>27956.9</v>
      </c>
      <c r="G966" s="46"/>
      <c r="H966" s="46"/>
      <c r="I966" s="46"/>
      <c r="J966" s="46"/>
    </row>
    <row r="967" spans="2:10" ht="15.75" x14ac:dyDescent="0.25">
      <c r="B967" s="92"/>
      <c r="C967" s="72" t="s">
        <v>772</v>
      </c>
      <c r="D967" s="89">
        <v>50.9</v>
      </c>
      <c r="E967" s="89">
        <v>50.9</v>
      </c>
      <c r="F967" s="89">
        <v>50.9</v>
      </c>
      <c r="G967" s="46"/>
      <c r="H967" s="46"/>
      <c r="I967" s="46"/>
      <c r="J967" s="46"/>
    </row>
    <row r="968" spans="2:10" ht="15.75" x14ac:dyDescent="0.25">
      <c r="B968" s="92"/>
      <c r="C968" s="72" t="s">
        <v>129</v>
      </c>
      <c r="D968" s="89">
        <v>304.39999999999998</v>
      </c>
      <c r="E968" s="89">
        <v>304.39999999999998</v>
      </c>
      <c r="F968" s="89">
        <v>304.39999999999998</v>
      </c>
      <c r="G968" s="46"/>
      <c r="H968" s="46"/>
      <c r="I968" s="46"/>
      <c r="J968" s="46"/>
    </row>
    <row r="969" spans="2:10" ht="15.75" x14ac:dyDescent="0.25">
      <c r="B969" s="92"/>
      <c r="C969" s="72" t="s">
        <v>773</v>
      </c>
      <c r="D969" s="89">
        <v>108.4</v>
      </c>
      <c r="E969" s="89">
        <v>108.4</v>
      </c>
      <c r="F969" s="89">
        <v>108.4</v>
      </c>
      <c r="G969" s="46"/>
      <c r="H969" s="46"/>
      <c r="I969" s="46"/>
      <c r="J969" s="46"/>
    </row>
    <row r="970" spans="2:10" ht="15.75" x14ac:dyDescent="0.25">
      <c r="B970" s="92"/>
      <c r="C970" s="72" t="s">
        <v>774</v>
      </c>
      <c r="D970" s="89">
        <v>317.8</v>
      </c>
      <c r="E970" s="89">
        <v>317.8</v>
      </c>
      <c r="F970" s="89">
        <v>317.8</v>
      </c>
      <c r="G970" s="46"/>
      <c r="H970" s="46"/>
      <c r="I970" s="46"/>
      <c r="J970" s="46"/>
    </row>
    <row r="971" spans="2:10" ht="15.75" x14ac:dyDescent="0.25">
      <c r="B971" s="92"/>
      <c r="C971" s="72" t="s">
        <v>775</v>
      </c>
      <c r="D971" s="89">
        <v>391.7</v>
      </c>
      <c r="E971" s="89">
        <v>391.7</v>
      </c>
      <c r="F971" s="89">
        <v>391.7</v>
      </c>
      <c r="G971" s="46"/>
      <c r="H971" s="46"/>
      <c r="I971" s="46"/>
      <c r="J971" s="46"/>
    </row>
    <row r="972" spans="2:10" ht="15.75" x14ac:dyDescent="0.25">
      <c r="B972" s="92"/>
      <c r="C972" s="72" t="s">
        <v>776</v>
      </c>
      <c r="D972" s="89">
        <v>309.8</v>
      </c>
      <c r="E972" s="89">
        <v>309.8</v>
      </c>
      <c r="F972" s="89">
        <v>309.8</v>
      </c>
      <c r="G972" s="46"/>
      <c r="H972" s="46"/>
      <c r="I972" s="46"/>
      <c r="J972" s="46"/>
    </row>
    <row r="973" spans="2:10" ht="15.75" x14ac:dyDescent="0.25">
      <c r="B973" s="92"/>
      <c r="C973" s="72" t="s">
        <v>227</v>
      </c>
      <c r="D973" s="89">
        <v>273.5</v>
      </c>
      <c r="E973" s="89">
        <v>273.5</v>
      </c>
      <c r="F973" s="89">
        <v>273.5</v>
      </c>
      <c r="G973" s="46"/>
      <c r="H973" s="46"/>
      <c r="I973" s="46"/>
      <c r="J973" s="46"/>
    </row>
    <row r="974" spans="2:10" ht="15.75" x14ac:dyDescent="0.25">
      <c r="B974" s="92"/>
      <c r="C974" s="72" t="s">
        <v>777</v>
      </c>
      <c r="D974" s="89">
        <v>313.3</v>
      </c>
      <c r="E974" s="89">
        <v>313.3</v>
      </c>
      <c r="F974" s="89">
        <v>313.3</v>
      </c>
      <c r="G974" s="46"/>
      <c r="H974" s="46"/>
      <c r="I974" s="46"/>
      <c r="J974" s="46"/>
    </row>
    <row r="975" spans="2:10" ht="15.75" x14ac:dyDescent="0.25">
      <c r="B975" s="92"/>
      <c r="C975" s="72" t="s">
        <v>778</v>
      </c>
      <c r="D975" s="89">
        <v>465.5</v>
      </c>
      <c r="E975" s="89">
        <v>465.5</v>
      </c>
      <c r="F975" s="89">
        <v>465.5</v>
      </c>
      <c r="G975" s="46"/>
      <c r="H975" s="46"/>
      <c r="I975" s="46"/>
      <c r="J975" s="46"/>
    </row>
    <row r="976" spans="2:10" ht="15.75" x14ac:dyDescent="0.25">
      <c r="B976" s="92"/>
      <c r="C976" s="72" t="s">
        <v>779</v>
      </c>
      <c r="D976" s="89">
        <v>346.2</v>
      </c>
      <c r="E976" s="89">
        <v>346.2</v>
      </c>
      <c r="F976" s="89">
        <v>346.2</v>
      </c>
      <c r="G976" s="46"/>
      <c r="H976" s="46"/>
      <c r="I976" s="46"/>
      <c r="J976" s="46"/>
    </row>
    <row r="977" spans="2:10" ht="15.75" x14ac:dyDescent="0.25">
      <c r="B977" s="92"/>
      <c r="C977" s="72" t="s">
        <v>780</v>
      </c>
      <c r="D977" s="89">
        <v>62.5</v>
      </c>
      <c r="E977" s="89">
        <v>62.5</v>
      </c>
      <c r="F977" s="89">
        <v>62.5</v>
      </c>
      <c r="G977" s="46"/>
      <c r="H977" s="46"/>
      <c r="I977" s="46"/>
      <c r="J977" s="46"/>
    </row>
    <row r="978" spans="2:10" ht="15.75" x14ac:dyDescent="0.25">
      <c r="B978" s="92"/>
      <c r="C978" s="72" t="s">
        <v>781</v>
      </c>
      <c r="D978" s="89">
        <v>578.79999999999995</v>
      </c>
      <c r="E978" s="89">
        <v>578.79999999999995</v>
      </c>
      <c r="F978" s="89">
        <v>578.79999999999995</v>
      </c>
      <c r="G978" s="46"/>
      <c r="H978" s="46"/>
      <c r="I978" s="46"/>
      <c r="J978" s="46"/>
    </row>
    <row r="979" spans="2:10" ht="15.75" x14ac:dyDescent="0.25">
      <c r="B979" s="92"/>
      <c r="C979" s="72" t="s">
        <v>321</v>
      </c>
      <c r="D979" s="89">
        <v>205.7</v>
      </c>
      <c r="E979" s="89">
        <v>205.7</v>
      </c>
      <c r="F979" s="89">
        <v>205.7</v>
      </c>
      <c r="G979" s="46"/>
      <c r="H979" s="46"/>
      <c r="I979" s="46"/>
      <c r="J979" s="46"/>
    </row>
    <row r="980" spans="2:10" ht="15.75" x14ac:dyDescent="0.25">
      <c r="B980" s="92"/>
      <c r="C980" s="72" t="s">
        <v>782</v>
      </c>
      <c r="D980" s="89">
        <v>293.3</v>
      </c>
      <c r="E980" s="89">
        <v>293.3</v>
      </c>
      <c r="F980" s="89">
        <v>293.3</v>
      </c>
      <c r="G980" s="46"/>
      <c r="H980" s="46"/>
      <c r="I980" s="46"/>
      <c r="J980" s="46"/>
    </row>
    <row r="981" spans="2:10" ht="15.75" x14ac:dyDescent="0.25">
      <c r="B981" s="92"/>
      <c r="C981" s="72" t="s">
        <v>783</v>
      </c>
      <c r="D981" s="89">
        <v>294.2</v>
      </c>
      <c r="E981" s="89">
        <v>294.2</v>
      </c>
      <c r="F981" s="89">
        <v>294.2</v>
      </c>
      <c r="G981" s="46"/>
      <c r="H981" s="46"/>
      <c r="I981" s="46"/>
      <c r="J981" s="46"/>
    </row>
    <row r="982" spans="2:10" ht="15.75" x14ac:dyDescent="0.25">
      <c r="B982" s="92"/>
      <c r="C982" s="72" t="s">
        <v>784</v>
      </c>
      <c r="D982" s="89">
        <v>382.8</v>
      </c>
      <c r="E982" s="89">
        <v>382.8</v>
      </c>
      <c r="F982" s="89">
        <v>382.8</v>
      </c>
      <c r="G982" s="46"/>
      <c r="H982" s="46"/>
      <c r="I982" s="46"/>
      <c r="J982" s="46"/>
    </row>
    <row r="983" spans="2:10" ht="15.75" x14ac:dyDescent="0.25">
      <c r="B983" s="92"/>
      <c r="C983" s="72" t="s">
        <v>785</v>
      </c>
      <c r="D983" s="89">
        <v>82.5</v>
      </c>
      <c r="E983" s="89">
        <v>82.5</v>
      </c>
      <c r="F983" s="89">
        <v>82.5</v>
      </c>
      <c r="G983" s="46"/>
      <c r="H983" s="46"/>
      <c r="I983" s="46"/>
      <c r="J983" s="46"/>
    </row>
    <row r="984" spans="2:10" ht="15.75" x14ac:dyDescent="0.25">
      <c r="B984" s="92"/>
      <c r="C984" s="72" t="s">
        <v>786</v>
      </c>
      <c r="D984" s="89">
        <v>417.7</v>
      </c>
      <c r="E984" s="89">
        <v>417.7</v>
      </c>
      <c r="F984" s="89">
        <v>417.7</v>
      </c>
      <c r="G984" s="46"/>
      <c r="H984" s="46"/>
      <c r="I984" s="46"/>
      <c r="J984" s="46"/>
    </row>
    <row r="985" spans="2:10" ht="15.75" x14ac:dyDescent="0.25">
      <c r="B985" s="92"/>
      <c r="C985" s="72" t="s">
        <v>771</v>
      </c>
      <c r="D985" s="89">
        <v>858.3</v>
      </c>
      <c r="E985" s="89">
        <v>858.3</v>
      </c>
      <c r="F985" s="89">
        <v>858.3</v>
      </c>
      <c r="G985" s="46"/>
      <c r="H985" s="46"/>
      <c r="I985" s="46"/>
      <c r="J985" s="46"/>
    </row>
    <row r="986" spans="2:10" ht="15.75" x14ac:dyDescent="0.25">
      <c r="B986" s="92"/>
      <c r="C986" s="72" t="s">
        <v>436</v>
      </c>
      <c r="D986" s="89">
        <v>129.4</v>
      </c>
      <c r="E986" s="89">
        <v>129.4</v>
      </c>
      <c r="F986" s="89">
        <v>129.4</v>
      </c>
      <c r="G986" s="46"/>
      <c r="H986" s="46"/>
      <c r="I986" s="46"/>
      <c r="J986" s="46"/>
    </row>
    <row r="987" spans="2:10" ht="15.75" x14ac:dyDescent="0.25">
      <c r="B987" s="92"/>
      <c r="C987" s="72" t="s">
        <v>787</v>
      </c>
      <c r="D987" s="89">
        <v>801.2</v>
      </c>
      <c r="E987" s="89">
        <v>801.2</v>
      </c>
      <c r="F987" s="89">
        <v>801.2</v>
      </c>
      <c r="G987" s="46"/>
      <c r="H987" s="46"/>
      <c r="I987" s="46"/>
      <c r="J987" s="46"/>
    </row>
    <row r="988" spans="2:10" ht="15.75" x14ac:dyDescent="0.25">
      <c r="B988" s="92"/>
      <c r="C988" s="72" t="s">
        <v>788</v>
      </c>
      <c r="D988" s="89">
        <v>228.9</v>
      </c>
      <c r="E988" s="89">
        <v>228.9</v>
      </c>
      <c r="F988" s="89">
        <v>228.9</v>
      </c>
      <c r="G988" s="46"/>
      <c r="H988" s="46"/>
      <c r="I988" s="46"/>
      <c r="J988" s="46"/>
    </row>
    <row r="989" spans="2:10" ht="15.75" x14ac:dyDescent="0.25">
      <c r="B989" s="92"/>
      <c r="C989" s="72" t="s">
        <v>789</v>
      </c>
      <c r="D989" s="89">
        <v>423.9</v>
      </c>
      <c r="E989" s="89">
        <v>423.9</v>
      </c>
      <c r="F989" s="89">
        <v>423.9</v>
      </c>
      <c r="G989" s="46"/>
      <c r="H989" s="46"/>
      <c r="I989" s="46"/>
      <c r="J989" s="46"/>
    </row>
    <row r="990" spans="2:10" ht="15.75" x14ac:dyDescent="0.25">
      <c r="B990" s="92"/>
      <c r="C990" s="74"/>
      <c r="D990" s="89"/>
      <c r="E990" s="89"/>
      <c r="F990" s="89"/>
      <c r="G990" s="46"/>
      <c r="H990" s="46"/>
      <c r="I990" s="46"/>
      <c r="J990" s="46"/>
    </row>
    <row r="991" spans="2:10" ht="15.75" x14ac:dyDescent="0.25">
      <c r="B991" s="91" t="s">
        <v>204</v>
      </c>
      <c r="C991" s="66" t="s">
        <v>867</v>
      </c>
      <c r="D991" s="93">
        <v>19352</v>
      </c>
      <c r="E991" s="93">
        <v>22937</v>
      </c>
      <c r="F991" s="93">
        <v>28860.5</v>
      </c>
      <c r="G991" s="46"/>
      <c r="H991" s="46"/>
      <c r="I991" s="46"/>
      <c r="J991" s="46"/>
    </row>
    <row r="992" spans="2:10" ht="15.75" x14ac:dyDescent="0.25">
      <c r="B992" s="91"/>
      <c r="C992" s="67" t="s">
        <v>868</v>
      </c>
      <c r="D992" s="93">
        <v>14787.9</v>
      </c>
      <c r="E992" s="93">
        <v>18372.900000000001</v>
      </c>
      <c r="F992" s="93">
        <v>24296.400000000001</v>
      </c>
      <c r="G992" s="46"/>
      <c r="H992" s="46"/>
      <c r="I992" s="46"/>
      <c r="J992" s="46"/>
    </row>
    <row r="993" spans="2:10" ht="15.75" x14ac:dyDescent="0.25">
      <c r="B993" s="91"/>
      <c r="C993" s="67" t="s">
        <v>869</v>
      </c>
      <c r="D993" s="93">
        <v>4564.1000000000004</v>
      </c>
      <c r="E993" s="93">
        <v>4564.1000000000004</v>
      </c>
      <c r="F993" s="93">
        <v>4564.1000000000004</v>
      </c>
      <c r="G993" s="46"/>
      <c r="H993" s="46"/>
      <c r="I993" s="46"/>
      <c r="J993" s="46"/>
    </row>
    <row r="994" spans="2:10" ht="15.75" x14ac:dyDescent="0.25">
      <c r="B994" s="92"/>
      <c r="C994" s="72" t="s">
        <v>32</v>
      </c>
      <c r="D994" s="90">
        <v>14787.9</v>
      </c>
      <c r="E994" s="90">
        <v>18372.900000000001</v>
      </c>
      <c r="F994" s="90">
        <v>24296.400000000001</v>
      </c>
      <c r="G994" s="46"/>
      <c r="H994" s="46"/>
      <c r="I994" s="46"/>
      <c r="J994" s="46"/>
    </row>
    <row r="995" spans="2:10" ht="15.75" x14ac:dyDescent="0.25">
      <c r="B995" s="92"/>
      <c r="C995" s="72" t="s">
        <v>790</v>
      </c>
      <c r="D995" s="89">
        <v>176.4</v>
      </c>
      <c r="E995" s="89">
        <v>176.4</v>
      </c>
      <c r="F995" s="89">
        <v>176.4</v>
      </c>
      <c r="G995" s="46"/>
      <c r="H995" s="46"/>
      <c r="I995" s="46"/>
      <c r="J995" s="46"/>
    </row>
    <row r="996" spans="2:10" ht="15.75" x14ac:dyDescent="0.25">
      <c r="B996" s="92"/>
      <c r="C996" s="72" t="s">
        <v>791</v>
      </c>
      <c r="D996" s="89">
        <v>241.3</v>
      </c>
      <c r="E996" s="89">
        <v>241.3</v>
      </c>
      <c r="F996" s="89">
        <v>241.3</v>
      </c>
      <c r="G996" s="46"/>
      <c r="H996" s="46"/>
      <c r="I996" s="46"/>
      <c r="J996" s="46"/>
    </row>
    <row r="997" spans="2:10" ht="15.75" x14ac:dyDescent="0.25">
      <c r="B997" s="92"/>
      <c r="C997" s="72" t="s">
        <v>792</v>
      </c>
      <c r="D997" s="89">
        <v>88.7</v>
      </c>
      <c r="E997" s="89">
        <v>88.7</v>
      </c>
      <c r="F997" s="89">
        <v>88.7</v>
      </c>
      <c r="G997" s="46"/>
      <c r="H997" s="46"/>
      <c r="I997" s="46"/>
      <c r="J997" s="46"/>
    </row>
    <row r="998" spans="2:10" ht="15.75" x14ac:dyDescent="0.25">
      <c r="B998" s="92"/>
      <c r="C998" s="72" t="s">
        <v>793</v>
      </c>
      <c r="D998" s="89">
        <v>108.4</v>
      </c>
      <c r="E998" s="89">
        <v>108.4</v>
      </c>
      <c r="F998" s="89">
        <v>108.4</v>
      </c>
      <c r="G998" s="46"/>
      <c r="H998" s="46"/>
      <c r="I998" s="46"/>
      <c r="J998" s="46"/>
    </row>
    <row r="999" spans="2:10" ht="15.75" x14ac:dyDescent="0.25">
      <c r="B999" s="92"/>
      <c r="C999" s="72" t="s">
        <v>794</v>
      </c>
      <c r="D999" s="89">
        <v>102.6</v>
      </c>
      <c r="E999" s="89">
        <v>102.6</v>
      </c>
      <c r="F999" s="89">
        <v>102.6</v>
      </c>
      <c r="G999" s="46"/>
      <c r="H999" s="46"/>
      <c r="I999" s="46"/>
      <c r="J999" s="46"/>
    </row>
    <row r="1000" spans="2:10" ht="15.75" x14ac:dyDescent="0.25">
      <c r="B1000" s="92"/>
      <c r="C1000" s="72" t="s">
        <v>795</v>
      </c>
      <c r="D1000" s="89">
        <v>206.5</v>
      </c>
      <c r="E1000" s="89">
        <v>206.5</v>
      </c>
      <c r="F1000" s="89">
        <v>206.5</v>
      </c>
      <c r="G1000" s="46"/>
      <c r="H1000" s="46"/>
      <c r="I1000" s="46"/>
      <c r="J1000" s="46"/>
    </row>
    <row r="1001" spans="2:10" ht="15.75" x14ac:dyDescent="0.25">
      <c r="B1001" s="92"/>
      <c r="C1001" s="72" t="s">
        <v>796</v>
      </c>
      <c r="D1001" s="89">
        <v>108.2</v>
      </c>
      <c r="E1001" s="89">
        <v>108.2</v>
      </c>
      <c r="F1001" s="89">
        <v>108.2</v>
      </c>
      <c r="G1001" s="46"/>
      <c r="H1001" s="46"/>
      <c r="I1001" s="46"/>
      <c r="J1001" s="46"/>
    </row>
    <row r="1002" spans="2:10" ht="15.75" x14ac:dyDescent="0.25">
      <c r="B1002" s="92"/>
      <c r="C1002" s="72" t="s">
        <v>797</v>
      </c>
      <c r="D1002" s="89">
        <v>331.5</v>
      </c>
      <c r="E1002" s="89">
        <v>331.5</v>
      </c>
      <c r="F1002" s="89">
        <v>331.5</v>
      </c>
      <c r="G1002" s="46"/>
      <c r="H1002" s="46"/>
      <c r="I1002" s="46"/>
      <c r="J1002" s="46"/>
    </row>
    <row r="1003" spans="2:10" ht="15.75" x14ac:dyDescent="0.25">
      <c r="B1003" s="92"/>
      <c r="C1003" s="72" t="s">
        <v>798</v>
      </c>
      <c r="D1003" s="89">
        <v>98.8</v>
      </c>
      <c r="E1003" s="89">
        <v>98.8</v>
      </c>
      <c r="F1003" s="89">
        <v>98.8</v>
      </c>
      <c r="G1003" s="46"/>
      <c r="H1003" s="46"/>
      <c r="I1003" s="46"/>
      <c r="J1003" s="46"/>
    </row>
    <row r="1004" spans="2:10" ht="15.75" x14ac:dyDescent="0.25">
      <c r="B1004" s="92"/>
      <c r="C1004" s="72" t="s">
        <v>799</v>
      </c>
      <c r="D1004" s="89">
        <v>166.9</v>
      </c>
      <c r="E1004" s="89">
        <v>166.9</v>
      </c>
      <c r="F1004" s="89">
        <v>166.9</v>
      </c>
      <c r="G1004" s="46"/>
      <c r="H1004" s="46"/>
      <c r="I1004" s="46"/>
      <c r="J1004" s="46"/>
    </row>
    <row r="1005" spans="2:10" ht="15.75" x14ac:dyDescent="0.25">
      <c r="B1005" s="92"/>
      <c r="C1005" s="72" t="s">
        <v>766</v>
      </c>
      <c r="D1005" s="89">
        <v>34.700000000000003</v>
      </c>
      <c r="E1005" s="89">
        <v>34.700000000000003</v>
      </c>
      <c r="F1005" s="89">
        <v>34.700000000000003</v>
      </c>
      <c r="G1005" s="46"/>
      <c r="H1005" s="46"/>
      <c r="I1005" s="46"/>
      <c r="J1005" s="46"/>
    </row>
    <row r="1006" spans="2:10" ht="15.75" x14ac:dyDescent="0.25">
      <c r="B1006" s="92"/>
      <c r="C1006" s="72" t="s">
        <v>204</v>
      </c>
      <c r="D1006" s="89">
        <v>1540.1</v>
      </c>
      <c r="E1006" s="89">
        <v>1540.1</v>
      </c>
      <c r="F1006" s="89">
        <v>1540.1</v>
      </c>
      <c r="G1006" s="46"/>
      <c r="H1006" s="46"/>
      <c r="I1006" s="46"/>
      <c r="J1006" s="46"/>
    </row>
    <row r="1007" spans="2:10" ht="15.75" x14ac:dyDescent="0.25">
      <c r="B1007" s="92"/>
      <c r="C1007" s="72" t="s">
        <v>800</v>
      </c>
      <c r="D1007" s="89">
        <v>635.4</v>
      </c>
      <c r="E1007" s="89">
        <v>635.4</v>
      </c>
      <c r="F1007" s="89">
        <v>635.4</v>
      </c>
      <c r="G1007" s="46"/>
      <c r="H1007" s="46"/>
      <c r="I1007" s="46"/>
      <c r="J1007" s="46"/>
    </row>
    <row r="1008" spans="2:10" ht="15.75" x14ac:dyDescent="0.25">
      <c r="B1008" s="92"/>
      <c r="C1008" s="72" t="s">
        <v>259</v>
      </c>
      <c r="D1008" s="89">
        <v>525.4</v>
      </c>
      <c r="E1008" s="89">
        <v>525.4</v>
      </c>
      <c r="F1008" s="89">
        <v>525.4</v>
      </c>
      <c r="G1008" s="46"/>
      <c r="H1008" s="46"/>
      <c r="I1008" s="46"/>
      <c r="J1008" s="46"/>
    </row>
    <row r="1009" spans="2:10" ht="15.75" x14ac:dyDescent="0.25">
      <c r="B1009" s="92"/>
      <c r="C1009" s="72" t="s">
        <v>801</v>
      </c>
      <c r="D1009" s="89">
        <v>199.2</v>
      </c>
      <c r="E1009" s="89">
        <v>199.2</v>
      </c>
      <c r="F1009" s="89">
        <v>199.2</v>
      </c>
      <c r="G1009" s="46"/>
      <c r="H1009" s="46"/>
      <c r="I1009" s="46"/>
      <c r="J1009" s="46"/>
    </row>
    <row r="1010" spans="2:10" ht="15.75" x14ac:dyDescent="0.25">
      <c r="B1010" s="92"/>
      <c r="C1010" s="74"/>
      <c r="D1010" s="89"/>
      <c r="E1010" s="89"/>
      <c r="F1010" s="89"/>
      <c r="G1010" s="46"/>
      <c r="H1010" s="46"/>
      <c r="I1010" s="46"/>
      <c r="J1010" s="46"/>
    </row>
    <row r="1011" spans="2:10" ht="15.75" x14ac:dyDescent="0.25">
      <c r="B1011" s="91" t="s">
        <v>802</v>
      </c>
      <c r="C1011" s="66" t="s">
        <v>867</v>
      </c>
      <c r="D1011" s="93">
        <v>24695</v>
      </c>
      <c r="E1011" s="93">
        <v>28825.1</v>
      </c>
      <c r="F1011" s="93">
        <v>35649</v>
      </c>
      <c r="G1011" s="46"/>
      <c r="H1011" s="46"/>
      <c r="I1011" s="46"/>
      <c r="J1011" s="46"/>
    </row>
    <row r="1012" spans="2:10" ht="15.75" x14ac:dyDescent="0.25">
      <c r="B1012" s="91"/>
      <c r="C1012" s="67" t="s">
        <v>868</v>
      </c>
      <c r="D1012" s="93">
        <v>17035.900000000001</v>
      </c>
      <c r="E1012" s="93">
        <v>21166</v>
      </c>
      <c r="F1012" s="93">
        <v>27989.9</v>
      </c>
      <c r="G1012" s="46"/>
      <c r="H1012" s="46"/>
      <c r="I1012" s="46"/>
      <c r="J1012" s="46"/>
    </row>
    <row r="1013" spans="2:10" ht="15.75" x14ac:dyDescent="0.25">
      <c r="B1013" s="91"/>
      <c r="C1013" s="67" t="s">
        <v>869</v>
      </c>
      <c r="D1013" s="93">
        <v>7659.0999999999995</v>
      </c>
      <c r="E1013" s="93">
        <v>7659.0999999999995</v>
      </c>
      <c r="F1013" s="93">
        <v>7659.0999999999995</v>
      </c>
      <c r="G1013" s="46"/>
      <c r="H1013" s="46"/>
      <c r="I1013" s="46"/>
      <c r="J1013" s="46"/>
    </row>
    <row r="1014" spans="2:10" ht="15.75" x14ac:dyDescent="0.25">
      <c r="B1014" s="92"/>
      <c r="C1014" s="72" t="s">
        <v>32</v>
      </c>
      <c r="D1014" s="90">
        <v>17035.900000000001</v>
      </c>
      <c r="E1014" s="90">
        <v>21166</v>
      </c>
      <c r="F1014" s="90">
        <v>27989.9</v>
      </c>
      <c r="G1014" s="46"/>
      <c r="H1014" s="46"/>
      <c r="I1014" s="46"/>
      <c r="J1014" s="46"/>
    </row>
    <row r="1015" spans="2:10" ht="15.75" x14ac:dyDescent="0.25">
      <c r="B1015" s="92"/>
      <c r="C1015" s="72" t="s">
        <v>803</v>
      </c>
      <c r="D1015" s="89">
        <v>370</v>
      </c>
      <c r="E1015" s="89">
        <v>370</v>
      </c>
      <c r="F1015" s="89">
        <v>370</v>
      </c>
      <c r="G1015" s="46"/>
      <c r="H1015" s="46"/>
      <c r="I1015" s="46"/>
      <c r="J1015" s="46"/>
    </row>
    <row r="1016" spans="2:10" ht="15.75" x14ac:dyDescent="0.25">
      <c r="B1016" s="92"/>
      <c r="C1016" s="72" t="s">
        <v>804</v>
      </c>
      <c r="D1016" s="89">
        <v>67.400000000000006</v>
      </c>
      <c r="E1016" s="89">
        <v>67.400000000000006</v>
      </c>
      <c r="F1016" s="89">
        <v>67.400000000000006</v>
      </c>
      <c r="G1016" s="46"/>
      <c r="H1016" s="46"/>
      <c r="I1016" s="46"/>
      <c r="J1016" s="46"/>
    </row>
    <row r="1017" spans="2:10" ht="15.75" x14ac:dyDescent="0.25">
      <c r="B1017" s="92"/>
      <c r="C1017" s="72" t="s">
        <v>805</v>
      </c>
      <c r="D1017" s="89">
        <v>321.39999999999998</v>
      </c>
      <c r="E1017" s="89">
        <v>321.39999999999998</v>
      </c>
      <c r="F1017" s="89">
        <v>321.39999999999998</v>
      </c>
      <c r="G1017" s="46"/>
      <c r="H1017" s="46"/>
      <c r="I1017" s="46"/>
      <c r="J1017" s="46"/>
    </row>
    <row r="1018" spans="2:10" ht="15.75" x14ac:dyDescent="0.25">
      <c r="B1018" s="92"/>
      <c r="C1018" s="72" t="s">
        <v>794</v>
      </c>
      <c r="D1018" s="89">
        <v>219.7</v>
      </c>
      <c r="E1018" s="89">
        <v>219.7</v>
      </c>
      <c r="F1018" s="89">
        <v>219.7</v>
      </c>
      <c r="G1018" s="46"/>
      <c r="H1018" s="46"/>
      <c r="I1018" s="46"/>
      <c r="J1018" s="46"/>
    </row>
    <row r="1019" spans="2:10" ht="15.75" x14ac:dyDescent="0.25">
      <c r="B1019" s="92"/>
      <c r="C1019" s="72" t="s">
        <v>806</v>
      </c>
      <c r="D1019" s="89">
        <v>344.2</v>
      </c>
      <c r="E1019" s="89">
        <v>344.2</v>
      </c>
      <c r="F1019" s="89">
        <v>344.2</v>
      </c>
      <c r="G1019" s="46"/>
      <c r="H1019" s="46"/>
      <c r="I1019" s="46"/>
      <c r="J1019" s="46"/>
    </row>
    <row r="1020" spans="2:10" ht="15.75" x14ac:dyDescent="0.25">
      <c r="B1020" s="92"/>
      <c r="C1020" s="72" t="s">
        <v>135</v>
      </c>
      <c r="D1020" s="89">
        <v>96.6</v>
      </c>
      <c r="E1020" s="89">
        <v>96.6</v>
      </c>
      <c r="F1020" s="89">
        <v>96.6</v>
      </c>
      <c r="G1020" s="46"/>
      <c r="H1020" s="46"/>
      <c r="I1020" s="46"/>
      <c r="J1020" s="46"/>
    </row>
    <row r="1021" spans="2:10" ht="15.75" x14ac:dyDescent="0.25">
      <c r="B1021" s="92"/>
      <c r="C1021" s="72" t="s">
        <v>807</v>
      </c>
      <c r="D1021" s="89">
        <v>271.89999999999998</v>
      </c>
      <c r="E1021" s="89">
        <v>271.89999999999998</v>
      </c>
      <c r="F1021" s="89">
        <v>271.89999999999998</v>
      </c>
      <c r="G1021" s="46"/>
      <c r="H1021" s="46"/>
      <c r="I1021" s="46"/>
      <c r="J1021" s="46"/>
    </row>
    <row r="1022" spans="2:10" ht="15.75" x14ac:dyDescent="0.25">
      <c r="B1022" s="92"/>
      <c r="C1022" s="72" t="s">
        <v>808</v>
      </c>
      <c r="D1022" s="89">
        <v>373.9</v>
      </c>
      <c r="E1022" s="89">
        <v>373.9</v>
      </c>
      <c r="F1022" s="89">
        <v>373.9</v>
      </c>
      <c r="G1022" s="46"/>
      <c r="H1022" s="46"/>
      <c r="I1022" s="46"/>
      <c r="J1022" s="46"/>
    </row>
    <row r="1023" spans="2:10" ht="15.75" x14ac:dyDescent="0.25">
      <c r="B1023" s="92"/>
      <c r="C1023" s="72" t="s">
        <v>809</v>
      </c>
      <c r="D1023" s="89">
        <v>170</v>
      </c>
      <c r="E1023" s="89">
        <v>170</v>
      </c>
      <c r="F1023" s="89">
        <v>170</v>
      </c>
      <c r="G1023" s="46"/>
      <c r="H1023" s="46"/>
      <c r="I1023" s="46"/>
      <c r="J1023" s="46"/>
    </row>
    <row r="1024" spans="2:10" ht="15.75" x14ac:dyDescent="0.25">
      <c r="B1024" s="92"/>
      <c r="C1024" s="72" t="s">
        <v>810</v>
      </c>
      <c r="D1024" s="89">
        <v>78.099999999999994</v>
      </c>
      <c r="E1024" s="89">
        <v>78.099999999999994</v>
      </c>
      <c r="F1024" s="89">
        <v>78.099999999999994</v>
      </c>
      <c r="G1024" s="46"/>
      <c r="H1024" s="46"/>
      <c r="I1024" s="46"/>
      <c r="J1024" s="46"/>
    </row>
    <row r="1025" spans="2:10" ht="15.75" x14ac:dyDescent="0.25">
      <c r="B1025" s="92"/>
      <c r="C1025" s="72" t="s">
        <v>811</v>
      </c>
      <c r="D1025" s="89">
        <v>158.19999999999999</v>
      </c>
      <c r="E1025" s="89">
        <v>158.19999999999999</v>
      </c>
      <c r="F1025" s="89">
        <v>158.19999999999999</v>
      </c>
      <c r="G1025" s="46"/>
      <c r="H1025" s="46"/>
      <c r="I1025" s="46"/>
      <c r="J1025" s="46"/>
    </row>
    <row r="1026" spans="2:10" ht="15.75" x14ac:dyDescent="0.25">
      <c r="B1026" s="92"/>
      <c r="C1026" s="72" t="s">
        <v>812</v>
      </c>
      <c r="D1026" s="89">
        <v>126.9</v>
      </c>
      <c r="E1026" s="89">
        <v>126.9</v>
      </c>
      <c r="F1026" s="89">
        <v>126.9</v>
      </c>
      <c r="G1026" s="46"/>
      <c r="H1026" s="46"/>
      <c r="I1026" s="46"/>
      <c r="J1026" s="46"/>
    </row>
    <row r="1027" spans="2:10" ht="15.75" x14ac:dyDescent="0.25">
      <c r="B1027" s="92"/>
      <c r="C1027" s="72" t="s">
        <v>813</v>
      </c>
      <c r="D1027" s="89">
        <v>284.2</v>
      </c>
      <c r="E1027" s="89">
        <v>284.2</v>
      </c>
      <c r="F1027" s="89">
        <v>284.2</v>
      </c>
      <c r="G1027" s="46"/>
      <c r="H1027" s="46"/>
      <c r="I1027" s="46"/>
      <c r="J1027" s="46"/>
    </row>
    <row r="1028" spans="2:10" ht="15.75" x14ac:dyDescent="0.25">
      <c r="B1028" s="92"/>
      <c r="C1028" s="72" t="s">
        <v>814</v>
      </c>
      <c r="D1028" s="89">
        <v>177.2</v>
      </c>
      <c r="E1028" s="89">
        <v>177.2</v>
      </c>
      <c r="F1028" s="89">
        <v>177.2</v>
      </c>
      <c r="G1028" s="46"/>
      <c r="H1028" s="46"/>
      <c r="I1028" s="46"/>
      <c r="J1028" s="46"/>
    </row>
    <row r="1029" spans="2:10" ht="15.75" x14ac:dyDescent="0.25">
      <c r="B1029" s="92"/>
      <c r="C1029" s="72" t="s">
        <v>815</v>
      </c>
      <c r="D1029" s="89">
        <v>259.5</v>
      </c>
      <c r="E1029" s="89">
        <v>259.5</v>
      </c>
      <c r="F1029" s="89">
        <v>259.5</v>
      </c>
      <c r="G1029" s="46"/>
      <c r="H1029" s="46"/>
      <c r="I1029" s="46"/>
      <c r="J1029" s="46"/>
    </row>
    <row r="1030" spans="2:10" ht="15.75" x14ac:dyDescent="0.25">
      <c r="B1030" s="92"/>
      <c r="C1030" s="72" t="s">
        <v>479</v>
      </c>
      <c r="D1030" s="89">
        <v>206.4</v>
      </c>
      <c r="E1030" s="89">
        <v>206.4</v>
      </c>
      <c r="F1030" s="89">
        <v>206.4</v>
      </c>
      <c r="G1030" s="46"/>
      <c r="H1030" s="46"/>
      <c r="I1030" s="46"/>
      <c r="J1030" s="46"/>
    </row>
    <row r="1031" spans="2:10" ht="15.75" x14ac:dyDescent="0.25">
      <c r="B1031" s="92"/>
      <c r="C1031" s="72" t="s">
        <v>816</v>
      </c>
      <c r="D1031" s="89">
        <v>512</v>
      </c>
      <c r="E1031" s="89">
        <v>512</v>
      </c>
      <c r="F1031" s="89">
        <v>512</v>
      </c>
      <c r="G1031" s="46"/>
      <c r="H1031" s="46"/>
      <c r="I1031" s="46"/>
      <c r="J1031" s="46"/>
    </row>
    <row r="1032" spans="2:10" ht="15.75" x14ac:dyDescent="0.25">
      <c r="B1032" s="92"/>
      <c r="C1032" s="72" t="s">
        <v>817</v>
      </c>
      <c r="D1032" s="89">
        <v>314.10000000000002</v>
      </c>
      <c r="E1032" s="89">
        <v>314.10000000000002</v>
      </c>
      <c r="F1032" s="89">
        <v>314.10000000000002</v>
      </c>
      <c r="G1032" s="46"/>
      <c r="H1032" s="46"/>
      <c r="I1032" s="46"/>
      <c r="J1032" s="46"/>
    </row>
    <row r="1033" spans="2:10" ht="15.75" x14ac:dyDescent="0.25">
      <c r="B1033" s="92"/>
      <c r="C1033" s="72" t="s">
        <v>818</v>
      </c>
      <c r="D1033" s="89">
        <v>110.2</v>
      </c>
      <c r="E1033" s="89">
        <v>110.2</v>
      </c>
      <c r="F1033" s="89">
        <v>110.2</v>
      </c>
      <c r="G1033" s="46"/>
      <c r="H1033" s="46"/>
      <c r="I1033" s="46"/>
      <c r="J1033" s="46"/>
    </row>
    <row r="1034" spans="2:10" ht="15.75" x14ac:dyDescent="0.25">
      <c r="B1034" s="92"/>
      <c r="C1034" s="72" t="s">
        <v>819</v>
      </c>
      <c r="D1034" s="89">
        <v>96.1</v>
      </c>
      <c r="E1034" s="89">
        <v>96.1</v>
      </c>
      <c r="F1034" s="89">
        <v>96.1</v>
      </c>
      <c r="G1034" s="46"/>
      <c r="H1034" s="46"/>
      <c r="I1034" s="46"/>
      <c r="J1034" s="46"/>
    </row>
    <row r="1035" spans="2:10" ht="15.75" x14ac:dyDescent="0.25">
      <c r="B1035" s="92"/>
      <c r="C1035" s="72" t="s">
        <v>820</v>
      </c>
      <c r="D1035" s="89">
        <v>118.4</v>
      </c>
      <c r="E1035" s="89">
        <v>118.4</v>
      </c>
      <c r="F1035" s="89">
        <v>118.4</v>
      </c>
      <c r="G1035" s="46"/>
      <c r="H1035" s="46"/>
      <c r="I1035" s="46"/>
      <c r="J1035" s="46"/>
    </row>
    <row r="1036" spans="2:10" ht="15.75" x14ac:dyDescent="0.25">
      <c r="B1036" s="92"/>
      <c r="C1036" s="72" t="s">
        <v>821</v>
      </c>
      <c r="D1036" s="89">
        <v>212.7</v>
      </c>
      <c r="E1036" s="89">
        <v>212.7</v>
      </c>
      <c r="F1036" s="89">
        <v>212.7</v>
      </c>
      <c r="G1036" s="46"/>
      <c r="H1036" s="46"/>
      <c r="I1036" s="46"/>
      <c r="J1036" s="46"/>
    </row>
    <row r="1037" spans="2:10" ht="15.75" x14ac:dyDescent="0.25">
      <c r="B1037" s="92"/>
      <c r="C1037" s="72" t="s">
        <v>822</v>
      </c>
      <c r="D1037" s="89">
        <v>311</v>
      </c>
      <c r="E1037" s="89">
        <v>311</v>
      </c>
      <c r="F1037" s="89">
        <v>311</v>
      </c>
      <c r="G1037" s="46"/>
      <c r="H1037" s="46"/>
      <c r="I1037" s="46"/>
      <c r="J1037" s="46"/>
    </row>
    <row r="1038" spans="2:10" ht="15.75" x14ac:dyDescent="0.25">
      <c r="B1038" s="92"/>
      <c r="C1038" s="72" t="s">
        <v>823</v>
      </c>
      <c r="D1038" s="89">
        <v>273</v>
      </c>
      <c r="E1038" s="89">
        <v>273</v>
      </c>
      <c r="F1038" s="89">
        <v>273</v>
      </c>
      <c r="G1038" s="46"/>
      <c r="H1038" s="46"/>
      <c r="I1038" s="46"/>
      <c r="J1038" s="46"/>
    </row>
    <row r="1039" spans="2:10" ht="15.75" x14ac:dyDescent="0.25">
      <c r="B1039" s="92"/>
      <c r="C1039" s="72" t="s">
        <v>824</v>
      </c>
      <c r="D1039" s="89">
        <v>204.1</v>
      </c>
      <c r="E1039" s="89">
        <v>204.1</v>
      </c>
      <c r="F1039" s="89">
        <v>204.1</v>
      </c>
      <c r="G1039" s="46"/>
      <c r="H1039" s="46"/>
      <c r="I1039" s="46"/>
      <c r="J1039" s="46"/>
    </row>
    <row r="1040" spans="2:10" ht="15.75" x14ac:dyDescent="0.25">
      <c r="B1040" s="92"/>
      <c r="C1040" s="72" t="s">
        <v>802</v>
      </c>
      <c r="D1040" s="89">
        <v>996.2</v>
      </c>
      <c r="E1040" s="89">
        <v>996.2</v>
      </c>
      <c r="F1040" s="89">
        <v>996.2</v>
      </c>
      <c r="G1040" s="46"/>
      <c r="H1040" s="46"/>
      <c r="I1040" s="46"/>
      <c r="J1040" s="46"/>
    </row>
    <row r="1041" spans="2:10" ht="15.75" x14ac:dyDescent="0.25">
      <c r="B1041" s="92"/>
      <c r="C1041" s="72" t="s">
        <v>825</v>
      </c>
      <c r="D1041" s="89">
        <v>193.2</v>
      </c>
      <c r="E1041" s="89">
        <v>193.2</v>
      </c>
      <c r="F1041" s="89">
        <v>193.2</v>
      </c>
      <c r="G1041" s="46"/>
      <c r="H1041" s="46"/>
      <c r="I1041" s="46"/>
      <c r="J1041" s="46"/>
    </row>
    <row r="1042" spans="2:10" ht="15.75" x14ac:dyDescent="0.25">
      <c r="B1042" s="92"/>
      <c r="C1042" s="72" t="s">
        <v>826</v>
      </c>
      <c r="D1042" s="89">
        <v>199.5</v>
      </c>
      <c r="E1042" s="89">
        <v>199.5</v>
      </c>
      <c r="F1042" s="89">
        <v>199.5</v>
      </c>
      <c r="G1042" s="46"/>
      <c r="H1042" s="46"/>
      <c r="I1042" s="46"/>
      <c r="J1042" s="46"/>
    </row>
    <row r="1043" spans="2:10" ht="15.75" x14ac:dyDescent="0.25">
      <c r="B1043" s="92"/>
      <c r="C1043" s="72" t="s">
        <v>514</v>
      </c>
      <c r="D1043" s="89">
        <v>150.6</v>
      </c>
      <c r="E1043" s="89">
        <v>150.6</v>
      </c>
      <c r="F1043" s="89">
        <v>150.6</v>
      </c>
      <c r="G1043" s="46"/>
      <c r="H1043" s="46"/>
      <c r="I1043" s="46"/>
      <c r="J1043" s="46"/>
    </row>
    <row r="1044" spans="2:10" ht="15.75" x14ac:dyDescent="0.25">
      <c r="B1044" s="92"/>
      <c r="C1044" s="72" t="s">
        <v>827</v>
      </c>
      <c r="D1044" s="89">
        <v>353.2</v>
      </c>
      <c r="E1044" s="89">
        <v>353.2</v>
      </c>
      <c r="F1044" s="89">
        <v>353.2</v>
      </c>
      <c r="G1044" s="46"/>
      <c r="H1044" s="46"/>
      <c r="I1044" s="46"/>
      <c r="J1044" s="46"/>
    </row>
    <row r="1045" spans="2:10" ht="15.75" x14ac:dyDescent="0.25">
      <c r="B1045" s="92"/>
      <c r="C1045" s="72" t="s">
        <v>828</v>
      </c>
      <c r="D1045" s="89">
        <v>89.2</v>
      </c>
      <c r="E1045" s="89">
        <v>89.2</v>
      </c>
      <c r="F1045" s="89">
        <v>89.2</v>
      </c>
      <c r="G1045" s="46"/>
      <c r="H1045" s="46"/>
      <c r="I1045" s="46"/>
      <c r="J1045" s="46"/>
    </row>
    <row r="1046" spans="2:10" ht="15.75" x14ac:dyDescent="0.25">
      <c r="B1046" s="92"/>
      <c r="C1046" s="74"/>
      <c r="D1046" s="89"/>
      <c r="E1046" s="89"/>
      <c r="F1046" s="89"/>
      <c r="G1046" s="46"/>
      <c r="H1046" s="46"/>
      <c r="I1046" s="46"/>
      <c r="J1046" s="46"/>
    </row>
    <row r="1047" spans="2:10" ht="15.75" x14ac:dyDescent="0.25">
      <c r="B1047" s="91" t="s">
        <v>829</v>
      </c>
      <c r="C1047" s="66" t="s">
        <v>867</v>
      </c>
      <c r="D1047" s="93">
        <v>39589.9</v>
      </c>
      <c r="E1047" s="93">
        <v>46178</v>
      </c>
      <c r="F1047" s="93">
        <v>57063.100000000006</v>
      </c>
      <c r="G1047" s="46"/>
      <c r="H1047" s="46"/>
      <c r="I1047" s="46"/>
      <c r="J1047" s="46"/>
    </row>
    <row r="1048" spans="2:10" ht="15.75" x14ac:dyDescent="0.25">
      <c r="B1048" s="91"/>
      <c r="C1048" s="67" t="s">
        <v>868</v>
      </c>
      <c r="D1048" s="93">
        <v>27174.7</v>
      </c>
      <c r="E1048" s="93">
        <v>33762.800000000003</v>
      </c>
      <c r="F1048" s="93">
        <v>44647.9</v>
      </c>
      <c r="G1048" s="46"/>
      <c r="H1048" s="46"/>
      <c r="I1048" s="46"/>
      <c r="J1048" s="46"/>
    </row>
    <row r="1049" spans="2:10" ht="15.75" x14ac:dyDescent="0.25">
      <c r="B1049" s="91"/>
      <c r="C1049" s="67" t="s">
        <v>869</v>
      </c>
      <c r="D1049" s="93">
        <v>12415.2</v>
      </c>
      <c r="E1049" s="93">
        <v>12415.2</v>
      </c>
      <c r="F1049" s="93">
        <v>12415.2</v>
      </c>
      <c r="G1049" s="46"/>
      <c r="H1049" s="46"/>
      <c r="I1049" s="46"/>
      <c r="J1049" s="46"/>
    </row>
    <row r="1050" spans="2:10" ht="15.75" x14ac:dyDescent="0.25">
      <c r="B1050" s="92"/>
      <c r="C1050" s="72" t="s">
        <v>32</v>
      </c>
      <c r="D1050" s="90">
        <v>27174.7</v>
      </c>
      <c r="E1050" s="90">
        <v>33762.800000000003</v>
      </c>
      <c r="F1050" s="90">
        <v>44647.9</v>
      </c>
      <c r="G1050" s="46"/>
      <c r="H1050" s="46"/>
      <c r="I1050" s="46"/>
      <c r="J1050" s="46"/>
    </row>
    <row r="1051" spans="2:10" ht="15.75" x14ac:dyDescent="0.25">
      <c r="B1051" s="92"/>
      <c r="C1051" s="72" t="s">
        <v>830</v>
      </c>
      <c r="D1051" s="89">
        <v>118</v>
      </c>
      <c r="E1051" s="89">
        <v>118</v>
      </c>
      <c r="F1051" s="89">
        <v>118</v>
      </c>
      <c r="G1051" s="46"/>
      <c r="H1051" s="46"/>
      <c r="I1051" s="46"/>
      <c r="J1051" s="46"/>
    </row>
    <row r="1052" spans="2:10" ht="15.75" x14ac:dyDescent="0.25">
      <c r="B1052" s="92"/>
      <c r="C1052" s="72" t="s">
        <v>344</v>
      </c>
      <c r="D1052" s="89">
        <v>129.80000000000001</v>
      </c>
      <c r="E1052" s="89">
        <v>129.80000000000001</v>
      </c>
      <c r="F1052" s="89">
        <v>129.80000000000001</v>
      </c>
      <c r="G1052" s="46"/>
      <c r="H1052" s="46"/>
      <c r="I1052" s="46"/>
      <c r="J1052" s="46"/>
    </row>
    <row r="1053" spans="2:10" ht="15.75" x14ac:dyDescent="0.25">
      <c r="B1053" s="92"/>
      <c r="C1053" s="72" t="s">
        <v>831</v>
      </c>
      <c r="D1053" s="89">
        <v>176.2</v>
      </c>
      <c r="E1053" s="89">
        <v>176.2</v>
      </c>
      <c r="F1053" s="89">
        <v>176.2</v>
      </c>
      <c r="G1053" s="46"/>
      <c r="H1053" s="46"/>
      <c r="I1053" s="46"/>
      <c r="J1053" s="46"/>
    </row>
    <row r="1054" spans="2:10" ht="15.75" x14ac:dyDescent="0.25">
      <c r="B1054" s="92"/>
      <c r="C1054" s="72" t="s">
        <v>832</v>
      </c>
      <c r="D1054" s="89">
        <v>150.6</v>
      </c>
      <c r="E1054" s="89">
        <v>150.6</v>
      </c>
      <c r="F1054" s="89">
        <v>150.6</v>
      </c>
      <c r="G1054" s="46"/>
      <c r="H1054" s="46"/>
      <c r="I1054" s="46"/>
      <c r="J1054" s="46"/>
    </row>
    <row r="1055" spans="2:10" ht="15.75" x14ac:dyDescent="0.25">
      <c r="B1055" s="92"/>
      <c r="C1055" s="72" t="s">
        <v>833</v>
      </c>
      <c r="D1055" s="89">
        <v>255.4</v>
      </c>
      <c r="E1055" s="89">
        <v>255.4</v>
      </c>
      <c r="F1055" s="89">
        <v>255.4</v>
      </c>
      <c r="G1055" s="46"/>
      <c r="H1055" s="46"/>
      <c r="I1055" s="46"/>
      <c r="J1055" s="46"/>
    </row>
    <row r="1056" spans="2:10" ht="15.75" x14ac:dyDescent="0.25">
      <c r="B1056" s="92"/>
      <c r="C1056" s="72" t="s">
        <v>834</v>
      </c>
      <c r="D1056" s="89">
        <v>209.1</v>
      </c>
      <c r="E1056" s="89">
        <v>209.1</v>
      </c>
      <c r="F1056" s="89">
        <v>209.1</v>
      </c>
      <c r="G1056" s="46"/>
      <c r="H1056" s="46"/>
      <c r="I1056" s="46"/>
      <c r="J1056" s="46"/>
    </row>
    <row r="1057" spans="2:10" ht="15.75" x14ac:dyDescent="0.25">
      <c r="B1057" s="92"/>
      <c r="C1057" s="72" t="s">
        <v>835</v>
      </c>
      <c r="D1057" s="89">
        <v>220.9</v>
      </c>
      <c r="E1057" s="89">
        <v>220.9</v>
      </c>
      <c r="F1057" s="89">
        <v>220.9</v>
      </c>
      <c r="G1057" s="46"/>
      <c r="H1057" s="46"/>
      <c r="I1057" s="46"/>
      <c r="J1057" s="46"/>
    </row>
    <row r="1058" spans="2:10" ht="15.75" x14ac:dyDescent="0.25">
      <c r="B1058" s="92"/>
      <c r="C1058" s="72" t="s">
        <v>836</v>
      </c>
      <c r="D1058" s="89">
        <v>209.4</v>
      </c>
      <c r="E1058" s="89">
        <v>209.4</v>
      </c>
      <c r="F1058" s="89">
        <v>209.4</v>
      </c>
      <c r="G1058" s="46"/>
      <c r="H1058" s="46"/>
      <c r="I1058" s="46"/>
      <c r="J1058" s="46"/>
    </row>
    <row r="1059" spans="2:10" ht="15.75" x14ac:dyDescent="0.25">
      <c r="B1059" s="92"/>
      <c r="C1059" s="72" t="s">
        <v>837</v>
      </c>
      <c r="D1059" s="89">
        <v>295.10000000000002</v>
      </c>
      <c r="E1059" s="89">
        <v>295.10000000000002</v>
      </c>
      <c r="F1059" s="89">
        <v>295.10000000000002</v>
      </c>
      <c r="G1059" s="46"/>
      <c r="H1059" s="46"/>
      <c r="I1059" s="46"/>
      <c r="J1059" s="46"/>
    </row>
    <row r="1060" spans="2:10" ht="15.75" x14ac:dyDescent="0.25">
      <c r="B1060" s="92"/>
      <c r="C1060" s="72" t="s">
        <v>838</v>
      </c>
      <c r="D1060" s="89">
        <v>136.5</v>
      </c>
      <c r="E1060" s="89">
        <v>136.5</v>
      </c>
      <c r="F1060" s="89">
        <v>136.5</v>
      </c>
      <c r="G1060" s="46"/>
      <c r="H1060" s="46"/>
      <c r="I1060" s="46"/>
      <c r="J1060" s="46"/>
    </row>
    <row r="1061" spans="2:10" ht="15.75" x14ac:dyDescent="0.25">
      <c r="B1061" s="92"/>
      <c r="C1061" s="72" t="s">
        <v>839</v>
      </c>
      <c r="D1061" s="89">
        <v>241.7</v>
      </c>
      <c r="E1061" s="89">
        <v>241.7</v>
      </c>
      <c r="F1061" s="89">
        <v>241.7</v>
      </c>
      <c r="G1061" s="46"/>
      <c r="H1061" s="46"/>
      <c r="I1061" s="46"/>
      <c r="J1061" s="46"/>
    </row>
    <row r="1062" spans="2:10" ht="15.75" x14ac:dyDescent="0.25">
      <c r="B1062" s="92"/>
      <c r="C1062" s="72" t="s">
        <v>840</v>
      </c>
      <c r="D1062" s="89">
        <v>117.3</v>
      </c>
      <c r="E1062" s="89">
        <v>117.3</v>
      </c>
      <c r="F1062" s="89">
        <v>117.3</v>
      </c>
      <c r="G1062" s="46"/>
      <c r="H1062" s="46"/>
      <c r="I1062" s="46"/>
      <c r="J1062" s="46"/>
    </row>
    <row r="1063" spans="2:10" ht="15.75" x14ac:dyDescent="0.25">
      <c r="B1063" s="92"/>
      <c r="C1063" s="72" t="s">
        <v>841</v>
      </c>
      <c r="D1063" s="89">
        <v>364</v>
      </c>
      <c r="E1063" s="89">
        <v>364</v>
      </c>
      <c r="F1063" s="89">
        <v>364</v>
      </c>
      <c r="G1063" s="46"/>
      <c r="H1063" s="46"/>
      <c r="I1063" s="46"/>
      <c r="J1063" s="46"/>
    </row>
    <row r="1064" spans="2:10" ht="15.75" x14ac:dyDescent="0.25">
      <c r="B1064" s="92"/>
      <c r="C1064" s="72" t="s">
        <v>842</v>
      </c>
      <c r="D1064" s="89">
        <v>244.8</v>
      </c>
      <c r="E1064" s="89">
        <v>244.8</v>
      </c>
      <c r="F1064" s="89">
        <v>244.8</v>
      </c>
      <c r="G1064" s="46"/>
      <c r="H1064" s="46"/>
      <c r="I1064" s="46"/>
      <c r="J1064" s="46"/>
    </row>
    <row r="1065" spans="2:10" ht="15.75" x14ac:dyDescent="0.25">
      <c r="B1065" s="92"/>
      <c r="C1065" s="72" t="s">
        <v>843</v>
      </c>
      <c r="D1065" s="89">
        <v>217.5</v>
      </c>
      <c r="E1065" s="89">
        <v>217.5</v>
      </c>
      <c r="F1065" s="89">
        <v>217.5</v>
      </c>
      <c r="G1065" s="46"/>
      <c r="H1065" s="46"/>
      <c r="I1065" s="46"/>
      <c r="J1065" s="46"/>
    </row>
    <row r="1066" spans="2:10" ht="15.75" x14ac:dyDescent="0.25">
      <c r="B1066" s="92"/>
      <c r="C1066" s="72" t="s">
        <v>844</v>
      </c>
      <c r="D1066" s="89">
        <v>376.6</v>
      </c>
      <c r="E1066" s="89">
        <v>376.6</v>
      </c>
      <c r="F1066" s="89">
        <v>376.6</v>
      </c>
      <c r="G1066" s="46"/>
      <c r="H1066" s="46"/>
      <c r="I1066" s="46"/>
      <c r="J1066" s="46"/>
    </row>
    <row r="1067" spans="2:10" ht="15.75" x14ac:dyDescent="0.25">
      <c r="B1067" s="92"/>
      <c r="C1067" s="72" t="s">
        <v>845</v>
      </c>
      <c r="D1067" s="89">
        <v>519</v>
      </c>
      <c r="E1067" s="89">
        <v>519</v>
      </c>
      <c r="F1067" s="89">
        <v>519</v>
      </c>
      <c r="G1067" s="46"/>
      <c r="H1067" s="46"/>
      <c r="I1067" s="46"/>
      <c r="J1067" s="46"/>
    </row>
    <row r="1068" spans="2:10" ht="15.75" x14ac:dyDescent="0.25">
      <c r="B1068" s="92"/>
      <c r="C1068" s="72" t="s">
        <v>846</v>
      </c>
      <c r="D1068" s="89">
        <v>99.9</v>
      </c>
      <c r="E1068" s="89">
        <v>99.9</v>
      </c>
      <c r="F1068" s="89">
        <v>99.9</v>
      </c>
      <c r="G1068" s="46"/>
      <c r="H1068" s="46"/>
      <c r="I1068" s="46"/>
      <c r="J1068" s="46"/>
    </row>
    <row r="1069" spans="2:10" ht="15.75" x14ac:dyDescent="0.25">
      <c r="B1069" s="92"/>
      <c r="C1069" s="72" t="s">
        <v>847</v>
      </c>
      <c r="D1069" s="89">
        <v>153.5</v>
      </c>
      <c r="E1069" s="89">
        <v>153.5</v>
      </c>
      <c r="F1069" s="89">
        <v>153.5</v>
      </c>
      <c r="G1069" s="46"/>
      <c r="H1069" s="46"/>
      <c r="I1069" s="46"/>
      <c r="J1069" s="46"/>
    </row>
    <row r="1070" spans="2:10" ht="15.75" x14ac:dyDescent="0.25">
      <c r="B1070" s="92"/>
      <c r="C1070" s="72" t="s">
        <v>848</v>
      </c>
      <c r="D1070" s="89">
        <v>104.7</v>
      </c>
      <c r="E1070" s="89">
        <v>104.7</v>
      </c>
      <c r="F1070" s="89">
        <v>104.7</v>
      </c>
      <c r="G1070" s="46"/>
      <c r="H1070" s="46"/>
      <c r="I1070" s="46"/>
      <c r="J1070" s="46"/>
    </row>
    <row r="1071" spans="2:10" ht="15.75" x14ac:dyDescent="0.25">
      <c r="B1071" s="92"/>
      <c r="C1071" s="72" t="s">
        <v>849</v>
      </c>
      <c r="D1071" s="89">
        <v>218.1</v>
      </c>
      <c r="E1071" s="89">
        <v>218.1</v>
      </c>
      <c r="F1071" s="89">
        <v>218.1</v>
      </c>
      <c r="G1071" s="46"/>
      <c r="H1071" s="46"/>
      <c r="I1071" s="46"/>
      <c r="J1071" s="46"/>
    </row>
    <row r="1072" spans="2:10" ht="15.75" x14ac:dyDescent="0.25">
      <c r="B1072" s="92"/>
      <c r="C1072" s="72" t="s">
        <v>850</v>
      </c>
      <c r="D1072" s="89">
        <v>351</v>
      </c>
      <c r="E1072" s="89">
        <v>351</v>
      </c>
      <c r="F1072" s="89">
        <v>351</v>
      </c>
      <c r="G1072" s="46"/>
      <c r="H1072" s="46"/>
      <c r="I1072" s="46"/>
      <c r="J1072" s="46"/>
    </row>
    <row r="1073" spans="2:10" ht="15.75" x14ac:dyDescent="0.25">
      <c r="B1073" s="92"/>
      <c r="C1073" s="72" t="s">
        <v>851</v>
      </c>
      <c r="D1073" s="89">
        <v>494.8</v>
      </c>
      <c r="E1073" s="89">
        <v>494.8</v>
      </c>
      <c r="F1073" s="89">
        <v>494.8</v>
      </c>
      <c r="G1073" s="46"/>
      <c r="H1073" s="46"/>
      <c r="I1073" s="46"/>
      <c r="J1073" s="46"/>
    </row>
    <row r="1074" spans="2:10" ht="15.75" x14ac:dyDescent="0.25">
      <c r="B1074" s="92"/>
      <c r="C1074" s="72" t="s">
        <v>399</v>
      </c>
      <c r="D1074" s="89">
        <v>657.8</v>
      </c>
      <c r="E1074" s="89">
        <v>657.8</v>
      </c>
      <c r="F1074" s="89">
        <v>657.8</v>
      </c>
      <c r="G1074" s="46"/>
      <c r="H1074" s="46"/>
      <c r="I1074" s="46"/>
      <c r="J1074" s="46"/>
    </row>
    <row r="1075" spans="2:10" ht="15.75" x14ac:dyDescent="0.25">
      <c r="B1075" s="92"/>
      <c r="C1075" s="72" t="s">
        <v>852</v>
      </c>
      <c r="D1075" s="89">
        <v>198.5</v>
      </c>
      <c r="E1075" s="89">
        <v>198.5</v>
      </c>
      <c r="F1075" s="89">
        <v>198.5</v>
      </c>
      <c r="G1075" s="46"/>
      <c r="H1075" s="46"/>
      <c r="I1075" s="46"/>
      <c r="J1075" s="46"/>
    </row>
    <row r="1076" spans="2:10" ht="15.75" x14ac:dyDescent="0.25">
      <c r="B1076" s="92"/>
      <c r="C1076" s="72" t="s">
        <v>853</v>
      </c>
      <c r="D1076" s="89">
        <v>596</v>
      </c>
      <c r="E1076" s="89">
        <v>596</v>
      </c>
      <c r="F1076" s="89">
        <v>596</v>
      </c>
      <c r="G1076" s="46"/>
      <c r="H1076" s="46"/>
      <c r="I1076" s="46"/>
      <c r="J1076" s="46"/>
    </row>
    <row r="1077" spans="2:10" ht="15.75" x14ac:dyDescent="0.25">
      <c r="B1077" s="92"/>
      <c r="C1077" s="72" t="s">
        <v>854</v>
      </c>
      <c r="D1077" s="89">
        <v>135.69999999999999</v>
      </c>
      <c r="E1077" s="89">
        <v>135.69999999999999</v>
      </c>
      <c r="F1077" s="89">
        <v>135.69999999999999</v>
      </c>
      <c r="G1077" s="46"/>
      <c r="H1077" s="46"/>
      <c r="I1077" s="46"/>
      <c r="J1077" s="46"/>
    </row>
    <row r="1078" spans="2:10" ht="15.75" x14ac:dyDescent="0.25">
      <c r="B1078" s="92"/>
      <c r="C1078" s="72" t="s">
        <v>855</v>
      </c>
      <c r="D1078" s="89">
        <v>121.2</v>
      </c>
      <c r="E1078" s="89">
        <v>121.2</v>
      </c>
      <c r="F1078" s="89">
        <v>121.2</v>
      </c>
      <c r="G1078" s="46"/>
      <c r="H1078" s="46"/>
      <c r="I1078" s="46"/>
      <c r="J1078" s="46"/>
    </row>
    <row r="1079" spans="2:10" ht="15.75" x14ac:dyDescent="0.25">
      <c r="B1079" s="92"/>
      <c r="C1079" s="72" t="s">
        <v>856</v>
      </c>
      <c r="D1079" s="89">
        <v>489.8</v>
      </c>
      <c r="E1079" s="89">
        <v>489.8</v>
      </c>
      <c r="F1079" s="89">
        <v>489.8</v>
      </c>
      <c r="G1079" s="46"/>
      <c r="H1079" s="46"/>
      <c r="I1079" s="46"/>
      <c r="J1079" s="46"/>
    </row>
    <row r="1080" spans="2:10" ht="15.75" x14ac:dyDescent="0.25">
      <c r="B1080" s="92"/>
      <c r="C1080" s="72" t="s">
        <v>829</v>
      </c>
      <c r="D1080" s="89">
        <v>3845</v>
      </c>
      <c r="E1080" s="89">
        <v>3845</v>
      </c>
      <c r="F1080" s="89">
        <v>3845</v>
      </c>
      <c r="G1080" s="46"/>
      <c r="H1080" s="46"/>
      <c r="I1080" s="46"/>
      <c r="J1080" s="46"/>
    </row>
    <row r="1081" spans="2:10" ht="15.75" x14ac:dyDescent="0.25">
      <c r="B1081" s="92"/>
      <c r="C1081" s="72" t="s">
        <v>857</v>
      </c>
      <c r="D1081" s="89">
        <v>188.5</v>
      </c>
      <c r="E1081" s="89">
        <v>188.5</v>
      </c>
      <c r="F1081" s="89">
        <v>188.5</v>
      </c>
      <c r="G1081" s="46"/>
      <c r="H1081" s="46"/>
      <c r="I1081" s="46"/>
      <c r="J1081" s="46"/>
    </row>
    <row r="1082" spans="2:10" ht="15.75" x14ac:dyDescent="0.25">
      <c r="B1082" s="92"/>
      <c r="C1082" s="72" t="s">
        <v>858</v>
      </c>
      <c r="D1082" s="89">
        <v>366.5</v>
      </c>
      <c r="E1082" s="89">
        <v>366.5</v>
      </c>
      <c r="F1082" s="89">
        <v>366.5</v>
      </c>
      <c r="G1082" s="46"/>
      <c r="H1082" s="46"/>
      <c r="I1082" s="46"/>
      <c r="J1082" s="46"/>
    </row>
    <row r="1083" spans="2:10" ht="15.75" x14ac:dyDescent="0.25">
      <c r="B1083" s="92"/>
      <c r="C1083" s="72" t="s">
        <v>859</v>
      </c>
      <c r="D1083" s="89">
        <v>412.3</v>
      </c>
      <c r="E1083" s="89">
        <v>412.3</v>
      </c>
      <c r="F1083" s="89">
        <v>412.3</v>
      </c>
      <c r="G1083" s="46"/>
      <c r="H1083" s="46"/>
      <c r="I1083" s="46"/>
      <c r="J1083" s="46"/>
    </row>
    <row r="1084" spans="2:10" x14ac:dyDescent="0.25">
      <c r="B1084" s="46"/>
      <c r="C1084" s="46"/>
      <c r="D1084" s="46"/>
      <c r="E1084" s="46"/>
      <c r="F1084" s="46"/>
      <c r="G1084" s="46"/>
      <c r="H1084" s="46"/>
      <c r="I1084" s="46"/>
      <c r="J1084" s="46"/>
    </row>
    <row r="1085" spans="2:10" x14ac:dyDescent="0.25">
      <c r="B1085" s="46"/>
      <c r="C1085" s="46"/>
      <c r="D1085" s="46"/>
      <c r="E1085" s="46"/>
      <c r="F1085" s="46"/>
      <c r="G1085" s="46"/>
      <c r="H1085" s="46"/>
      <c r="I1085" s="46"/>
      <c r="J1085" s="46"/>
    </row>
    <row r="1086" spans="2:10" x14ac:dyDescent="0.25">
      <c r="B1086" s="46"/>
      <c r="C1086" s="46"/>
      <c r="D1086" s="46"/>
      <c r="E1086" s="46"/>
      <c r="F1086" s="46"/>
      <c r="G1086" s="46"/>
      <c r="H1086" s="46"/>
      <c r="I1086" s="46"/>
      <c r="J1086" s="46"/>
    </row>
    <row r="1087" spans="2:10" x14ac:dyDescent="0.25">
      <c r="B1087" s="46"/>
      <c r="C1087" s="46"/>
      <c r="D1087" s="46"/>
      <c r="E1087" s="46"/>
      <c r="F1087" s="46"/>
      <c r="G1087" s="46"/>
      <c r="H1087" s="46"/>
      <c r="I1087" s="46"/>
      <c r="J1087" s="46"/>
    </row>
    <row r="1088" spans="2:10" x14ac:dyDescent="0.25">
      <c r="B1088" s="46"/>
      <c r="C1088" s="46"/>
      <c r="D1088" s="46"/>
      <c r="E1088" s="46"/>
      <c r="F1088" s="46"/>
      <c r="G1088" s="46"/>
      <c r="H1088" s="46"/>
      <c r="I1088" s="46"/>
      <c r="J1088" s="46"/>
    </row>
  </sheetData>
  <mergeCells count="9">
    <mergeCell ref="B11:C11"/>
    <mergeCell ref="B12:C12"/>
    <mergeCell ref="B13:C13"/>
    <mergeCell ref="B4:F4"/>
    <mergeCell ref="B2:F2"/>
    <mergeCell ref="B3:F3"/>
    <mergeCell ref="B6:C9"/>
    <mergeCell ref="D6:F8"/>
    <mergeCell ref="B10:C10"/>
  </mergeCells>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053"/>
  <sheetViews>
    <sheetView topLeftCell="A249" zoomScaleNormal="100" workbookViewId="0">
      <selection activeCell="C18" sqref="C18"/>
    </sheetView>
  </sheetViews>
  <sheetFormatPr defaultRowHeight="15" x14ac:dyDescent="0.25"/>
  <cols>
    <col min="1" max="1" width="11.5703125" customWidth="1"/>
    <col min="2" max="2" width="24" customWidth="1"/>
    <col min="3" max="3" width="19.5703125" customWidth="1"/>
    <col min="4" max="4" width="18.7109375" customWidth="1"/>
    <col min="5" max="5" width="17.42578125" customWidth="1"/>
    <col min="7" max="7" width="9.7109375" bestFit="1" customWidth="1"/>
    <col min="8" max="8" width="9" bestFit="1" customWidth="1"/>
    <col min="9" max="9" width="9.7109375" bestFit="1" customWidth="1"/>
    <col min="12" max="12" width="18.85546875" customWidth="1"/>
  </cols>
  <sheetData>
    <row r="2" spans="1:12" ht="20.25" x14ac:dyDescent="0.25">
      <c r="A2" s="144" t="s">
        <v>866</v>
      </c>
      <c r="B2" s="144"/>
      <c r="C2" s="144"/>
      <c r="D2" s="144"/>
      <c r="E2" s="144"/>
    </row>
    <row r="3" spans="1:12" ht="15.75" x14ac:dyDescent="0.25">
      <c r="A3" s="154" t="s">
        <v>863</v>
      </c>
      <c r="B3" s="154"/>
      <c r="C3" s="154"/>
      <c r="D3" s="154"/>
      <c r="E3" s="154"/>
    </row>
    <row r="4" spans="1:12" ht="15.75" x14ac:dyDescent="0.25">
      <c r="A4" s="153" t="s">
        <v>877</v>
      </c>
      <c r="B4" s="153"/>
      <c r="C4" s="153"/>
      <c r="D4" s="153"/>
      <c r="E4" s="153"/>
    </row>
    <row r="5" spans="1:12" ht="14.45" customHeight="1" x14ac:dyDescent="0.25">
      <c r="A5" s="64"/>
      <c r="B5" s="64"/>
      <c r="C5" s="21"/>
      <c r="D5" s="21"/>
      <c r="E5" s="21" t="s">
        <v>861</v>
      </c>
    </row>
    <row r="6" spans="1:12" ht="14.45" customHeight="1" x14ac:dyDescent="0.25">
      <c r="A6" s="158" t="s">
        <v>862</v>
      </c>
      <c r="B6" s="159"/>
      <c r="C6" s="164" t="s">
        <v>865</v>
      </c>
      <c r="D6" s="165"/>
      <c r="E6" s="166"/>
    </row>
    <row r="7" spans="1:12" ht="14.45" customHeight="1" x14ac:dyDescent="0.25">
      <c r="A7" s="160"/>
      <c r="B7" s="161"/>
      <c r="C7" s="167"/>
      <c r="D7" s="168"/>
      <c r="E7" s="169"/>
    </row>
    <row r="8" spans="1:12" ht="14.45" customHeight="1" x14ac:dyDescent="0.25">
      <c r="A8" s="160"/>
      <c r="B8" s="161"/>
      <c r="C8" s="170"/>
      <c r="D8" s="171"/>
      <c r="E8" s="172"/>
      <c r="F8" s="46"/>
      <c r="G8" s="46"/>
      <c r="H8" s="46"/>
      <c r="I8" s="46"/>
      <c r="J8" s="46"/>
      <c r="K8" s="46"/>
      <c r="L8" s="46"/>
    </row>
    <row r="9" spans="1:12" ht="15.75" x14ac:dyDescent="0.25">
      <c r="A9" s="162"/>
      <c r="B9" s="163"/>
      <c r="C9" s="63">
        <v>2020</v>
      </c>
      <c r="D9" s="63">
        <v>2021</v>
      </c>
      <c r="E9" s="83">
        <v>2022</v>
      </c>
      <c r="F9" s="46"/>
      <c r="G9" s="50"/>
      <c r="H9" s="50"/>
      <c r="I9" s="50"/>
      <c r="J9" s="46"/>
      <c r="K9" s="46"/>
      <c r="L9" s="46"/>
    </row>
    <row r="10" spans="1:12" ht="15.75" x14ac:dyDescent="0.25">
      <c r="A10" s="149" t="s">
        <v>2</v>
      </c>
      <c r="B10" s="150"/>
      <c r="C10" s="82">
        <v>921071.7</v>
      </c>
      <c r="D10" s="82">
        <v>948232.4</v>
      </c>
      <c r="E10" s="82">
        <v>975131.35382724588</v>
      </c>
      <c r="F10" s="46"/>
      <c r="G10" s="50"/>
      <c r="H10" s="50"/>
      <c r="I10" s="79"/>
      <c r="J10" s="46"/>
      <c r="K10" s="46"/>
      <c r="L10" s="46"/>
    </row>
    <row r="11" spans="1:12" ht="15.75" x14ac:dyDescent="0.25">
      <c r="A11" s="151" t="s">
        <v>4</v>
      </c>
      <c r="B11" s="152"/>
      <c r="C11" s="65">
        <v>282781.2</v>
      </c>
      <c r="D11" s="65">
        <v>282781.2</v>
      </c>
      <c r="E11" s="65">
        <v>282781.2</v>
      </c>
      <c r="F11" s="46"/>
      <c r="G11" s="50"/>
      <c r="H11" s="46"/>
      <c r="I11" s="46"/>
      <c r="J11" s="46"/>
      <c r="K11" s="46"/>
      <c r="L11" s="46"/>
    </row>
    <row r="12" spans="1:12" ht="15.75" x14ac:dyDescent="0.25">
      <c r="A12" s="151" t="s">
        <v>3</v>
      </c>
      <c r="B12" s="152"/>
      <c r="C12" s="68">
        <v>638290.5</v>
      </c>
      <c r="D12" s="68">
        <v>665451.20000000007</v>
      </c>
      <c r="E12" s="68">
        <v>692350.19999999984</v>
      </c>
      <c r="F12" s="46"/>
      <c r="G12" s="46"/>
      <c r="H12" s="46"/>
      <c r="I12" s="46"/>
      <c r="J12" s="46"/>
      <c r="K12" s="46"/>
      <c r="L12" s="46"/>
    </row>
    <row r="13" spans="1:12" ht="18.600000000000001" customHeight="1" x14ac:dyDescent="0.25">
      <c r="A13" s="75" t="s">
        <v>6</v>
      </c>
      <c r="B13" s="66" t="s">
        <v>867</v>
      </c>
      <c r="C13" s="69">
        <v>170748.2</v>
      </c>
      <c r="D13" s="69">
        <v>174791.7</v>
      </c>
      <c r="E13" s="69">
        <v>178796</v>
      </c>
      <c r="F13" s="46"/>
      <c r="G13" s="46"/>
      <c r="H13" s="46"/>
      <c r="I13" s="46"/>
      <c r="J13" s="46"/>
      <c r="K13" s="46"/>
      <c r="L13" s="46"/>
    </row>
    <row r="14" spans="1:12" ht="15.75" x14ac:dyDescent="0.25">
      <c r="A14" s="75"/>
      <c r="B14" s="67" t="s">
        <v>868</v>
      </c>
      <c r="C14" s="65">
        <v>154237.6</v>
      </c>
      <c r="D14" s="65">
        <v>158281.1</v>
      </c>
      <c r="E14" s="65">
        <v>162285.4</v>
      </c>
      <c r="F14" s="46"/>
      <c r="G14" s="46"/>
      <c r="H14" s="46"/>
      <c r="I14" s="50"/>
      <c r="J14" s="46"/>
      <c r="K14" s="46"/>
      <c r="L14" s="46"/>
    </row>
    <row r="15" spans="1:12" ht="15.75" x14ac:dyDescent="0.25">
      <c r="A15" s="75"/>
      <c r="B15" s="67" t="s">
        <v>869</v>
      </c>
      <c r="C15" s="70">
        <v>16510.600000000002</v>
      </c>
      <c r="D15" s="70">
        <v>16510.600000000002</v>
      </c>
      <c r="E15" s="70">
        <v>16510.600000000002</v>
      </c>
      <c r="F15" s="46"/>
      <c r="G15" s="46"/>
      <c r="H15" s="46"/>
      <c r="I15" s="50"/>
      <c r="J15" s="46"/>
      <c r="K15" s="46"/>
      <c r="L15" s="46"/>
    </row>
    <row r="16" spans="1:12" ht="15.75" x14ac:dyDescent="0.25">
      <c r="A16" s="76"/>
      <c r="B16" s="71" t="s">
        <v>9</v>
      </c>
      <c r="C16" s="62">
        <v>169250.8</v>
      </c>
      <c r="D16" s="62">
        <v>192056.7</v>
      </c>
      <c r="E16" s="62">
        <v>257209.80000000002</v>
      </c>
      <c r="F16" s="46"/>
      <c r="G16" s="46"/>
      <c r="H16" s="46"/>
      <c r="I16" s="46"/>
      <c r="J16" s="46"/>
      <c r="K16" s="46"/>
      <c r="L16" s="46"/>
    </row>
    <row r="17" spans="1:12" ht="15.75" x14ac:dyDescent="0.25">
      <c r="A17" s="76"/>
      <c r="B17" s="72" t="s">
        <v>10</v>
      </c>
      <c r="C17" s="80">
        <v>1304.3</v>
      </c>
      <c r="D17" s="80">
        <v>1304.3</v>
      </c>
      <c r="E17" s="80">
        <v>1304.3</v>
      </c>
      <c r="F17" s="46"/>
      <c r="G17" s="46"/>
      <c r="H17" s="46"/>
      <c r="I17" s="46"/>
      <c r="J17" s="46"/>
      <c r="K17" s="46"/>
      <c r="L17" s="46"/>
    </row>
    <row r="18" spans="1:12" ht="15.75" x14ac:dyDescent="0.25">
      <c r="A18" s="76"/>
      <c r="B18" s="72" t="s">
        <v>11</v>
      </c>
      <c r="C18" s="80">
        <v>965.7</v>
      </c>
      <c r="D18" s="80">
        <v>965.7</v>
      </c>
      <c r="E18" s="80">
        <v>965.7</v>
      </c>
      <c r="F18" s="46"/>
      <c r="G18" s="46"/>
      <c r="H18" s="46"/>
      <c r="I18" s="46"/>
      <c r="J18" s="46"/>
      <c r="K18" s="46"/>
      <c r="L18" s="46"/>
    </row>
    <row r="19" spans="1:12" ht="15.75" x14ac:dyDescent="0.25">
      <c r="A19" s="76"/>
      <c r="B19" s="72" t="s">
        <v>12</v>
      </c>
      <c r="C19" s="80">
        <v>588.6</v>
      </c>
      <c r="D19" s="80">
        <v>588.6</v>
      </c>
      <c r="E19" s="80">
        <v>588.6</v>
      </c>
      <c r="F19" s="46"/>
      <c r="G19" s="46"/>
      <c r="H19" s="46"/>
      <c r="I19" s="50"/>
      <c r="J19" s="50"/>
      <c r="K19" s="50"/>
      <c r="L19" s="46"/>
    </row>
    <row r="20" spans="1:12" ht="15.75" x14ac:dyDescent="0.25">
      <c r="A20" s="76"/>
      <c r="B20" s="72" t="s">
        <v>13</v>
      </c>
      <c r="C20" s="80">
        <v>817.2</v>
      </c>
      <c r="D20" s="80">
        <v>817.2</v>
      </c>
      <c r="E20" s="80">
        <v>817.2</v>
      </c>
      <c r="F20" s="46"/>
      <c r="G20" s="46"/>
      <c r="H20" s="46"/>
      <c r="I20" s="50"/>
      <c r="J20" s="50"/>
      <c r="K20" s="50"/>
      <c r="L20" s="46"/>
    </row>
    <row r="21" spans="1:12" ht="15.75" x14ac:dyDescent="0.25">
      <c r="A21" s="76"/>
      <c r="B21" s="72" t="s">
        <v>14</v>
      </c>
      <c r="C21" s="80">
        <v>1897.2</v>
      </c>
      <c r="D21" s="80">
        <v>1897.2</v>
      </c>
      <c r="E21" s="80">
        <v>1897.2</v>
      </c>
      <c r="F21" s="46"/>
      <c r="G21" s="46"/>
      <c r="H21" s="46"/>
      <c r="I21" s="46"/>
      <c r="J21" s="46"/>
      <c r="K21" s="46"/>
      <c r="L21" s="46"/>
    </row>
    <row r="22" spans="1:12" ht="15.75" x14ac:dyDescent="0.25">
      <c r="A22" s="76"/>
      <c r="B22" s="72" t="s">
        <v>15</v>
      </c>
      <c r="C22" s="80">
        <v>429.9</v>
      </c>
      <c r="D22" s="80">
        <v>429.9</v>
      </c>
      <c r="E22" s="80">
        <v>429.9</v>
      </c>
      <c r="F22" s="46"/>
      <c r="G22" s="46"/>
      <c r="H22" s="46"/>
      <c r="I22" s="50"/>
      <c r="J22" s="46"/>
      <c r="K22" s="46"/>
      <c r="L22" s="46"/>
    </row>
    <row r="23" spans="1:12" ht="15.75" x14ac:dyDescent="0.25">
      <c r="A23" s="76"/>
      <c r="B23" s="72" t="s">
        <v>16</v>
      </c>
      <c r="C23" s="80">
        <v>78.900000000000006</v>
      </c>
      <c r="D23" s="80">
        <v>78.900000000000006</v>
      </c>
      <c r="E23" s="80">
        <v>78.900000000000006</v>
      </c>
      <c r="F23" s="46"/>
      <c r="G23" s="46"/>
      <c r="H23" s="46"/>
      <c r="I23" s="46"/>
      <c r="J23" s="46"/>
      <c r="K23" s="46"/>
      <c r="L23" s="46"/>
    </row>
    <row r="24" spans="1:12" ht="15.75" x14ac:dyDescent="0.25">
      <c r="A24" s="76"/>
      <c r="B24" s="72" t="s">
        <v>17</v>
      </c>
      <c r="C24" s="80">
        <v>1259.5999999999999</v>
      </c>
      <c r="D24" s="80">
        <v>1259.5999999999999</v>
      </c>
      <c r="E24" s="80">
        <v>1259.5999999999999</v>
      </c>
    </row>
    <row r="25" spans="1:12" ht="15.75" x14ac:dyDescent="0.25">
      <c r="A25" s="76"/>
      <c r="B25" s="72" t="s">
        <v>18</v>
      </c>
      <c r="C25" s="80">
        <v>216.5</v>
      </c>
      <c r="D25" s="80">
        <v>216.5</v>
      </c>
      <c r="E25" s="80">
        <v>216.5</v>
      </c>
    </row>
    <row r="26" spans="1:12" ht="15.75" x14ac:dyDescent="0.25">
      <c r="A26" s="76"/>
      <c r="B26" s="72" t="s">
        <v>19</v>
      </c>
      <c r="C26" s="80">
        <v>2280.3000000000002</v>
      </c>
      <c r="D26" s="80">
        <v>2280.3000000000002</v>
      </c>
      <c r="E26" s="80">
        <v>2280.3000000000002</v>
      </c>
    </row>
    <row r="27" spans="1:12" ht="15.75" x14ac:dyDescent="0.25">
      <c r="A27" s="76"/>
      <c r="B27" s="72" t="s">
        <v>20</v>
      </c>
      <c r="C27" s="80">
        <v>612.70000000000005</v>
      </c>
      <c r="D27" s="80">
        <v>612.70000000000005</v>
      </c>
      <c r="E27" s="80">
        <v>612.70000000000005</v>
      </c>
    </row>
    <row r="28" spans="1:12" ht="15.75" x14ac:dyDescent="0.25">
      <c r="A28" s="76"/>
      <c r="B28" s="72" t="s">
        <v>21</v>
      </c>
      <c r="C28" s="80">
        <v>791.1</v>
      </c>
      <c r="D28" s="80">
        <v>791.1</v>
      </c>
      <c r="E28" s="80">
        <v>791.1</v>
      </c>
    </row>
    <row r="29" spans="1:12" ht="15.75" x14ac:dyDescent="0.25">
      <c r="A29" s="76"/>
      <c r="B29" s="72" t="s">
        <v>22</v>
      </c>
      <c r="C29" s="80">
        <v>1587.1</v>
      </c>
      <c r="D29" s="80">
        <v>1587.1</v>
      </c>
      <c r="E29" s="80">
        <v>1587.1</v>
      </c>
    </row>
    <row r="30" spans="1:12" ht="15.75" x14ac:dyDescent="0.25">
      <c r="A30" s="76"/>
      <c r="B30" s="72" t="s">
        <v>23</v>
      </c>
      <c r="C30" s="80">
        <v>1065.5</v>
      </c>
      <c r="D30" s="80">
        <v>1065.5</v>
      </c>
      <c r="E30" s="80">
        <v>1065.5</v>
      </c>
    </row>
    <row r="31" spans="1:12" ht="15.75" x14ac:dyDescent="0.25">
      <c r="A31" s="76"/>
      <c r="B31" s="72" t="s">
        <v>24</v>
      </c>
      <c r="C31" s="80">
        <v>332.8</v>
      </c>
      <c r="D31" s="80">
        <v>332.8</v>
      </c>
      <c r="E31" s="80">
        <v>332.8</v>
      </c>
    </row>
    <row r="32" spans="1:12" ht="15.75" x14ac:dyDescent="0.25">
      <c r="A32" s="76"/>
      <c r="B32" s="72" t="s">
        <v>25</v>
      </c>
      <c r="C32" s="80">
        <v>1225.2</v>
      </c>
      <c r="D32" s="80">
        <v>1225.2</v>
      </c>
      <c r="E32" s="80">
        <v>1225.2</v>
      </c>
    </row>
    <row r="33" spans="1:7" ht="15.75" x14ac:dyDescent="0.25">
      <c r="A33" s="76"/>
      <c r="B33" s="72" t="s">
        <v>26</v>
      </c>
      <c r="C33" s="80">
        <v>637.70000000000005</v>
      </c>
      <c r="D33" s="80">
        <v>637.70000000000005</v>
      </c>
      <c r="E33" s="80">
        <v>637.70000000000005</v>
      </c>
    </row>
    <row r="34" spans="1:7" ht="15.75" x14ac:dyDescent="0.25">
      <c r="A34" s="76"/>
      <c r="B34" s="72" t="s">
        <v>27</v>
      </c>
      <c r="C34" s="80">
        <v>420.3</v>
      </c>
      <c r="D34" s="80">
        <v>420.3</v>
      </c>
      <c r="E34" s="80">
        <v>420.3</v>
      </c>
    </row>
    <row r="35" spans="1:7" ht="15.75" x14ac:dyDescent="0.25">
      <c r="A35" s="76"/>
      <c r="B35" s="73"/>
      <c r="C35" s="80"/>
      <c r="D35" s="81"/>
      <c r="E35" s="81"/>
    </row>
    <row r="36" spans="1:7" ht="15.75" x14ac:dyDescent="0.25">
      <c r="A36" s="75" t="s">
        <v>28</v>
      </c>
      <c r="B36" s="66" t="s">
        <v>867</v>
      </c>
      <c r="C36" s="65">
        <v>17214.399999999998</v>
      </c>
      <c r="D36" s="65">
        <v>17329.5</v>
      </c>
      <c r="E36" s="65">
        <v>17443.399999999998</v>
      </c>
    </row>
    <row r="37" spans="1:7" ht="15.75" x14ac:dyDescent="0.25">
      <c r="A37" s="75"/>
      <c r="B37" s="67" t="s">
        <v>868</v>
      </c>
      <c r="C37" s="62">
        <v>17087.7</v>
      </c>
      <c r="D37" s="62">
        <v>17736.8</v>
      </c>
      <c r="E37" s="62">
        <v>19591.199999999997</v>
      </c>
    </row>
    <row r="38" spans="1:7" ht="15.75" x14ac:dyDescent="0.25">
      <c r="A38" s="75"/>
      <c r="B38" s="67" t="s">
        <v>869</v>
      </c>
      <c r="C38" s="65">
        <v>554</v>
      </c>
      <c r="D38" s="65">
        <v>554</v>
      </c>
      <c r="E38" s="65">
        <v>554</v>
      </c>
    </row>
    <row r="39" spans="1:7" ht="15.75" x14ac:dyDescent="0.25">
      <c r="A39" s="76"/>
      <c r="B39" s="72" t="s">
        <v>9</v>
      </c>
      <c r="C39" s="80">
        <v>16660.399999999998</v>
      </c>
      <c r="D39" s="80">
        <v>16775.5</v>
      </c>
      <c r="E39" s="80">
        <v>16889.399999999998</v>
      </c>
      <c r="G39" s="29"/>
    </row>
    <row r="40" spans="1:7" ht="15.75" x14ac:dyDescent="0.25">
      <c r="A40" s="76"/>
      <c r="B40" s="72" t="s">
        <v>29</v>
      </c>
      <c r="C40" s="80">
        <v>396.4</v>
      </c>
      <c r="D40" s="80">
        <v>396.4</v>
      </c>
      <c r="E40" s="80">
        <v>396.4</v>
      </c>
    </row>
    <row r="41" spans="1:7" ht="15.75" x14ac:dyDescent="0.25">
      <c r="A41" s="76"/>
      <c r="B41" s="72" t="s">
        <v>30</v>
      </c>
      <c r="C41" s="80">
        <v>157.6</v>
      </c>
      <c r="D41" s="80">
        <v>157.6</v>
      </c>
      <c r="E41" s="80">
        <v>157.6</v>
      </c>
    </row>
    <row r="42" spans="1:7" ht="15.75" x14ac:dyDescent="0.25">
      <c r="A42" s="76"/>
      <c r="B42" s="73"/>
      <c r="C42" s="80"/>
      <c r="D42" s="81"/>
      <c r="E42" s="81"/>
    </row>
    <row r="43" spans="1:7" ht="15.75" x14ac:dyDescent="0.25">
      <c r="A43" s="75" t="s">
        <v>31</v>
      </c>
      <c r="B43" s="66" t="s">
        <v>867</v>
      </c>
      <c r="C43" s="65">
        <v>21955.5</v>
      </c>
      <c r="D43" s="65">
        <v>22591.9</v>
      </c>
      <c r="E43" s="65">
        <v>23222.199999999997</v>
      </c>
    </row>
    <row r="44" spans="1:7" ht="15.75" x14ac:dyDescent="0.25">
      <c r="A44" s="75"/>
      <c r="B44" s="67" t="s">
        <v>868</v>
      </c>
      <c r="C44" s="65">
        <v>12444.1</v>
      </c>
      <c r="D44" s="65">
        <v>13080.5</v>
      </c>
      <c r="E44" s="65">
        <v>13710.8</v>
      </c>
    </row>
    <row r="45" spans="1:7" ht="15.75" x14ac:dyDescent="0.25">
      <c r="A45" s="75"/>
      <c r="B45" s="67" t="s">
        <v>869</v>
      </c>
      <c r="C45" s="65">
        <v>9511.4</v>
      </c>
      <c r="D45" s="65">
        <v>9511.4</v>
      </c>
      <c r="E45" s="65">
        <v>9511.4</v>
      </c>
    </row>
    <row r="46" spans="1:7" ht="15.75" x14ac:dyDescent="0.25">
      <c r="A46" s="76"/>
      <c r="B46" s="72" t="s">
        <v>32</v>
      </c>
      <c r="C46" s="84">
        <v>14807.1</v>
      </c>
      <c r="D46" s="84">
        <v>18396.900000000001</v>
      </c>
      <c r="E46" s="84">
        <v>28652.2</v>
      </c>
    </row>
    <row r="47" spans="1:7" ht="15.75" x14ac:dyDescent="0.25">
      <c r="A47" s="76"/>
      <c r="B47" s="72" t="s">
        <v>31</v>
      </c>
      <c r="C47" s="80">
        <v>1338.2</v>
      </c>
      <c r="D47" s="80">
        <v>1338.2</v>
      </c>
      <c r="E47" s="80">
        <v>1338.2</v>
      </c>
    </row>
    <row r="48" spans="1:7" ht="15.75" x14ac:dyDescent="0.25">
      <c r="A48" s="76"/>
      <c r="B48" s="72" t="s">
        <v>33</v>
      </c>
      <c r="C48" s="80">
        <v>121.4</v>
      </c>
      <c r="D48" s="80">
        <v>121.4</v>
      </c>
      <c r="E48" s="80">
        <v>121.4</v>
      </c>
    </row>
    <row r="49" spans="1:5" ht="15.75" x14ac:dyDescent="0.25">
      <c r="A49" s="76"/>
      <c r="B49" s="72" t="s">
        <v>34</v>
      </c>
      <c r="C49" s="80">
        <v>615.9</v>
      </c>
      <c r="D49" s="80">
        <v>615.9</v>
      </c>
      <c r="E49" s="80">
        <v>615.9</v>
      </c>
    </row>
    <row r="50" spans="1:5" ht="15.75" x14ac:dyDescent="0.25">
      <c r="A50" s="76"/>
      <c r="B50" s="72" t="s">
        <v>35</v>
      </c>
      <c r="C50" s="80">
        <v>190.9</v>
      </c>
      <c r="D50" s="80">
        <v>190.9</v>
      </c>
      <c r="E50" s="80">
        <v>190.9</v>
      </c>
    </row>
    <row r="51" spans="1:5" ht="15.75" x14ac:dyDescent="0.25">
      <c r="A51" s="76"/>
      <c r="B51" s="72" t="s">
        <v>36</v>
      </c>
      <c r="C51" s="80">
        <v>455.9</v>
      </c>
      <c r="D51" s="80">
        <v>455.9</v>
      </c>
      <c r="E51" s="80">
        <v>455.9</v>
      </c>
    </row>
    <row r="52" spans="1:5" ht="15.75" x14ac:dyDescent="0.25">
      <c r="A52" s="76"/>
      <c r="B52" s="72" t="s">
        <v>37</v>
      </c>
      <c r="C52" s="80">
        <v>215.4</v>
      </c>
      <c r="D52" s="80">
        <v>215.4</v>
      </c>
      <c r="E52" s="80">
        <v>215.4</v>
      </c>
    </row>
    <row r="53" spans="1:5" ht="15.75" x14ac:dyDescent="0.25">
      <c r="A53" s="76"/>
      <c r="B53" s="72" t="s">
        <v>38</v>
      </c>
      <c r="C53" s="80">
        <v>204.1</v>
      </c>
      <c r="D53" s="80">
        <v>204.1</v>
      </c>
      <c r="E53" s="80">
        <v>204.1</v>
      </c>
    </row>
    <row r="54" spans="1:5" ht="15.75" x14ac:dyDescent="0.25">
      <c r="A54" s="76"/>
      <c r="B54" s="72" t="s">
        <v>39</v>
      </c>
      <c r="C54" s="80">
        <v>177.8</v>
      </c>
      <c r="D54" s="80">
        <v>177.8</v>
      </c>
      <c r="E54" s="80">
        <v>177.8</v>
      </c>
    </row>
    <row r="55" spans="1:5" ht="15.75" x14ac:dyDescent="0.25">
      <c r="A55" s="76"/>
      <c r="B55" s="72" t="s">
        <v>40</v>
      </c>
      <c r="C55" s="80">
        <v>271.5</v>
      </c>
      <c r="D55" s="80">
        <v>271.5</v>
      </c>
      <c r="E55" s="80">
        <v>271.5</v>
      </c>
    </row>
    <row r="56" spans="1:5" ht="15.75" x14ac:dyDescent="0.25">
      <c r="A56" s="76"/>
      <c r="B56" s="72" t="s">
        <v>41</v>
      </c>
      <c r="C56" s="80">
        <v>243.3</v>
      </c>
      <c r="D56" s="80">
        <v>243.3</v>
      </c>
      <c r="E56" s="80">
        <v>243.3</v>
      </c>
    </row>
    <row r="57" spans="1:5" ht="15.75" x14ac:dyDescent="0.25">
      <c r="A57" s="76"/>
      <c r="B57" s="72" t="s">
        <v>42</v>
      </c>
      <c r="C57" s="80">
        <v>470.7</v>
      </c>
      <c r="D57" s="80">
        <v>470.7</v>
      </c>
      <c r="E57" s="80">
        <v>470.7</v>
      </c>
    </row>
    <row r="58" spans="1:5" ht="15.75" x14ac:dyDescent="0.25">
      <c r="A58" s="76"/>
      <c r="B58" s="72" t="s">
        <v>43</v>
      </c>
      <c r="C58" s="80">
        <v>373.3</v>
      </c>
      <c r="D58" s="80">
        <v>373.3</v>
      </c>
      <c r="E58" s="80">
        <v>373.3</v>
      </c>
    </row>
    <row r="59" spans="1:5" ht="15.75" x14ac:dyDescent="0.25">
      <c r="A59" s="76"/>
      <c r="B59" s="72" t="s">
        <v>44</v>
      </c>
      <c r="C59" s="80">
        <v>404.6</v>
      </c>
      <c r="D59" s="80">
        <v>404.6</v>
      </c>
      <c r="E59" s="80">
        <v>404.6</v>
      </c>
    </row>
    <row r="60" spans="1:5" ht="15.75" x14ac:dyDescent="0.25">
      <c r="A60" s="76"/>
      <c r="B60" s="72" t="s">
        <v>45</v>
      </c>
      <c r="C60" s="80">
        <v>619.29999999999995</v>
      </c>
      <c r="D60" s="80">
        <v>619.29999999999995</v>
      </c>
      <c r="E60" s="80">
        <v>619.29999999999995</v>
      </c>
    </row>
    <row r="61" spans="1:5" ht="15.75" x14ac:dyDescent="0.25">
      <c r="A61" s="76"/>
      <c r="B61" s="72" t="s">
        <v>46</v>
      </c>
      <c r="C61" s="80">
        <v>220.4</v>
      </c>
      <c r="D61" s="80">
        <v>220.4</v>
      </c>
      <c r="E61" s="80">
        <v>220.4</v>
      </c>
    </row>
    <row r="62" spans="1:5" ht="15.75" x14ac:dyDescent="0.25">
      <c r="A62" s="76"/>
      <c r="B62" s="72" t="s">
        <v>47</v>
      </c>
      <c r="C62" s="80">
        <v>702.4</v>
      </c>
      <c r="D62" s="80">
        <v>702.4</v>
      </c>
      <c r="E62" s="80">
        <v>702.4</v>
      </c>
    </row>
    <row r="63" spans="1:5" ht="15.75" x14ac:dyDescent="0.25">
      <c r="A63" s="76"/>
      <c r="B63" s="72" t="s">
        <v>48</v>
      </c>
      <c r="C63" s="80">
        <v>176.7</v>
      </c>
      <c r="D63" s="80">
        <v>176.7</v>
      </c>
      <c r="E63" s="80">
        <v>176.7</v>
      </c>
    </row>
    <row r="64" spans="1:5" ht="15.75" x14ac:dyDescent="0.25">
      <c r="A64" s="76"/>
      <c r="B64" s="72" t="s">
        <v>49</v>
      </c>
      <c r="C64" s="80">
        <v>40.799999999999997</v>
      </c>
      <c r="D64" s="80">
        <v>40.799999999999997</v>
      </c>
      <c r="E64" s="80">
        <v>40.799999999999997</v>
      </c>
    </row>
    <row r="65" spans="1:5" ht="15.75" x14ac:dyDescent="0.25">
      <c r="A65" s="76"/>
      <c r="B65" s="72" t="s">
        <v>50</v>
      </c>
      <c r="C65" s="80">
        <v>412.1</v>
      </c>
      <c r="D65" s="80">
        <v>412.1</v>
      </c>
      <c r="E65" s="80">
        <v>412.1</v>
      </c>
    </row>
    <row r="66" spans="1:5" ht="15.75" x14ac:dyDescent="0.25">
      <c r="A66" s="76"/>
      <c r="B66" s="72" t="s">
        <v>51</v>
      </c>
      <c r="C66" s="80">
        <v>303.7</v>
      </c>
      <c r="D66" s="80">
        <v>303.7</v>
      </c>
      <c r="E66" s="80">
        <v>303.7</v>
      </c>
    </row>
    <row r="67" spans="1:5" ht="15.75" x14ac:dyDescent="0.25">
      <c r="A67" s="76"/>
      <c r="B67" s="72" t="s">
        <v>52</v>
      </c>
      <c r="C67" s="80">
        <v>337.9</v>
      </c>
      <c r="D67" s="80">
        <v>337.9</v>
      </c>
      <c r="E67" s="80">
        <v>337.9</v>
      </c>
    </row>
    <row r="68" spans="1:5" ht="15.75" x14ac:dyDescent="0.25">
      <c r="A68" s="76"/>
      <c r="B68" s="72" t="s">
        <v>53</v>
      </c>
      <c r="C68" s="80">
        <v>406.7</v>
      </c>
      <c r="D68" s="80">
        <v>406.7</v>
      </c>
      <c r="E68" s="80">
        <v>406.7</v>
      </c>
    </row>
    <row r="69" spans="1:5" ht="15.75" x14ac:dyDescent="0.25">
      <c r="A69" s="76"/>
      <c r="B69" s="72" t="s">
        <v>54</v>
      </c>
      <c r="C69" s="80">
        <v>131.69999999999999</v>
      </c>
      <c r="D69" s="80">
        <v>131.69999999999999</v>
      </c>
      <c r="E69" s="80">
        <v>131.69999999999999</v>
      </c>
    </row>
    <row r="70" spans="1:5" ht="15.75" x14ac:dyDescent="0.25">
      <c r="A70" s="76"/>
      <c r="B70" s="72" t="s">
        <v>55</v>
      </c>
      <c r="C70" s="80">
        <v>379.8</v>
      </c>
      <c r="D70" s="80">
        <v>379.8</v>
      </c>
      <c r="E70" s="80">
        <v>379.8</v>
      </c>
    </row>
    <row r="71" spans="1:5" ht="15.75" x14ac:dyDescent="0.25">
      <c r="A71" s="76"/>
      <c r="B71" s="72" t="s">
        <v>56</v>
      </c>
      <c r="C71" s="80">
        <v>96.5</v>
      </c>
      <c r="D71" s="80">
        <v>96.5</v>
      </c>
      <c r="E71" s="80">
        <v>96.5</v>
      </c>
    </row>
    <row r="72" spans="1:5" ht="15.75" x14ac:dyDescent="0.25">
      <c r="A72" s="76"/>
      <c r="B72" s="72" t="s">
        <v>57</v>
      </c>
      <c r="C72" s="80">
        <v>600.4</v>
      </c>
      <c r="D72" s="80">
        <v>600.4</v>
      </c>
      <c r="E72" s="80">
        <v>600.4</v>
      </c>
    </row>
    <row r="73" spans="1:5" ht="15.75" x14ac:dyDescent="0.25">
      <c r="A73" s="76"/>
      <c r="B73" s="73"/>
      <c r="C73" s="80"/>
      <c r="D73" s="81"/>
      <c r="E73" s="81"/>
    </row>
    <row r="74" spans="1:5" ht="27" customHeight="1" x14ac:dyDescent="0.25">
      <c r="A74" s="77" t="s">
        <v>58</v>
      </c>
      <c r="B74" s="66" t="s">
        <v>867</v>
      </c>
      <c r="C74" s="65">
        <v>5254.3000000000011</v>
      </c>
      <c r="D74" s="65">
        <v>5361.7000000000007</v>
      </c>
      <c r="E74" s="65">
        <v>5468.2000000000007</v>
      </c>
    </row>
    <row r="75" spans="1:5" ht="15.75" x14ac:dyDescent="0.25">
      <c r="A75" s="75"/>
      <c r="B75" s="67" t="s">
        <v>868</v>
      </c>
      <c r="C75" s="84">
        <v>2500.6999999999998</v>
      </c>
      <c r="D75" s="84">
        <v>3106.9</v>
      </c>
      <c r="E75" s="84">
        <v>4838.8</v>
      </c>
    </row>
    <row r="76" spans="1:5" ht="15.75" x14ac:dyDescent="0.25">
      <c r="A76" s="75"/>
      <c r="B76" s="67" t="s">
        <v>869</v>
      </c>
      <c r="C76" s="65">
        <v>3152.7000000000007</v>
      </c>
      <c r="D76" s="65">
        <v>3152.7000000000007</v>
      </c>
      <c r="E76" s="65">
        <v>3152.7000000000007</v>
      </c>
    </row>
    <row r="77" spans="1:5" ht="15.75" x14ac:dyDescent="0.25">
      <c r="A77" s="76"/>
      <c r="B77" s="72" t="s">
        <v>32</v>
      </c>
      <c r="C77" s="80">
        <v>2101.6</v>
      </c>
      <c r="D77" s="80">
        <v>2209</v>
      </c>
      <c r="E77" s="80">
        <v>2315.5</v>
      </c>
    </row>
    <row r="78" spans="1:5" ht="15.75" x14ac:dyDescent="0.25">
      <c r="A78" s="76"/>
      <c r="B78" s="72" t="s">
        <v>59</v>
      </c>
      <c r="C78" s="80">
        <v>599.79999999999995</v>
      </c>
      <c r="D78" s="80">
        <v>599.79999999999995</v>
      </c>
      <c r="E78" s="80">
        <v>599.79999999999995</v>
      </c>
    </row>
    <row r="79" spans="1:5" ht="15.75" x14ac:dyDescent="0.25">
      <c r="A79" s="76"/>
      <c r="B79" s="72" t="s">
        <v>58</v>
      </c>
      <c r="C79" s="80">
        <v>1256</v>
      </c>
      <c r="D79" s="80">
        <v>1256</v>
      </c>
      <c r="E79" s="80">
        <v>1256</v>
      </c>
    </row>
    <row r="80" spans="1:5" ht="15.75" x14ac:dyDescent="0.25">
      <c r="A80" s="76"/>
      <c r="B80" s="72" t="s">
        <v>60</v>
      </c>
      <c r="C80" s="80">
        <v>407.1</v>
      </c>
      <c r="D80" s="80">
        <v>407.1</v>
      </c>
      <c r="E80" s="80">
        <v>407.1</v>
      </c>
    </row>
    <row r="81" spans="1:12" ht="15.75" x14ac:dyDescent="0.25">
      <c r="A81" s="76"/>
      <c r="B81" s="72" t="s">
        <v>61</v>
      </c>
      <c r="C81" s="80">
        <v>200.8</v>
      </c>
      <c r="D81" s="80">
        <v>200.8</v>
      </c>
      <c r="E81" s="80">
        <v>200.8</v>
      </c>
    </row>
    <row r="82" spans="1:12" ht="15.75" x14ac:dyDescent="0.25">
      <c r="A82" s="76"/>
      <c r="B82" s="72" t="s">
        <v>62</v>
      </c>
      <c r="C82" s="80">
        <v>96.9</v>
      </c>
      <c r="D82" s="80">
        <v>96.9</v>
      </c>
      <c r="E82" s="80">
        <v>96.9</v>
      </c>
    </row>
    <row r="83" spans="1:12" ht="15.75" x14ac:dyDescent="0.25">
      <c r="A83" s="76"/>
      <c r="B83" s="72" t="s">
        <v>63</v>
      </c>
      <c r="C83" s="80">
        <v>125.8</v>
      </c>
      <c r="D83" s="80">
        <v>125.8</v>
      </c>
      <c r="E83" s="80">
        <v>125.8</v>
      </c>
    </row>
    <row r="84" spans="1:12" ht="15.75" x14ac:dyDescent="0.25">
      <c r="A84" s="76"/>
      <c r="B84" s="72" t="s">
        <v>64</v>
      </c>
      <c r="C84" s="80">
        <v>466.3</v>
      </c>
      <c r="D84" s="80">
        <v>466.3</v>
      </c>
      <c r="E84" s="80">
        <v>466.3</v>
      </c>
    </row>
    <row r="85" spans="1:12" ht="15.75" x14ac:dyDescent="0.25">
      <c r="A85" s="76"/>
      <c r="B85" s="73"/>
      <c r="C85" s="80"/>
      <c r="D85" s="81"/>
      <c r="E85" s="81"/>
    </row>
    <row r="86" spans="1:12" ht="15.75" x14ac:dyDescent="0.25">
      <c r="A86" s="75" t="s">
        <v>65</v>
      </c>
      <c r="B86" s="66" t="s">
        <v>867</v>
      </c>
      <c r="C86" s="65">
        <v>23399.700000000004</v>
      </c>
      <c r="D86" s="65">
        <v>24158.800000000003</v>
      </c>
      <c r="E86" s="65">
        <v>24910.600000000002</v>
      </c>
    </row>
    <row r="87" spans="1:12" ht="15.75" x14ac:dyDescent="0.25">
      <c r="A87" s="75"/>
      <c r="B87" s="67" t="s">
        <v>868</v>
      </c>
      <c r="C87" s="65">
        <v>14842.6</v>
      </c>
      <c r="D87" s="65">
        <v>15601.7</v>
      </c>
      <c r="E87" s="65">
        <v>16353.5</v>
      </c>
    </row>
    <row r="88" spans="1:12" ht="15.75" x14ac:dyDescent="0.25">
      <c r="A88" s="75"/>
      <c r="B88" s="67" t="s">
        <v>869</v>
      </c>
      <c r="C88" s="65">
        <v>8557.1000000000022</v>
      </c>
      <c r="D88" s="65">
        <v>8557.1000000000022</v>
      </c>
      <c r="E88" s="65">
        <v>8557.1000000000022</v>
      </c>
    </row>
    <row r="89" spans="1:12" ht="15.75" x14ac:dyDescent="0.25">
      <c r="A89" s="76"/>
      <c r="B89" s="72" t="s">
        <v>32</v>
      </c>
      <c r="C89" s="84">
        <v>17661.099999999999</v>
      </c>
      <c r="D89" s="84">
        <v>21942.7</v>
      </c>
      <c r="E89" s="84">
        <v>34174.800000000003</v>
      </c>
    </row>
    <row r="90" spans="1:12" ht="15.75" x14ac:dyDescent="0.25">
      <c r="A90" s="76"/>
      <c r="B90" s="72" t="s">
        <v>66</v>
      </c>
      <c r="C90" s="80">
        <v>270</v>
      </c>
      <c r="D90" s="80">
        <v>270</v>
      </c>
      <c r="E90" s="80">
        <v>270</v>
      </c>
    </row>
    <row r="91" spans="1:12" ht="15.75" x14ac:dyDescent="0.25">
      <c r="A91" s="76"/>
      <c r="B91" s="72" t="s">
        <v>67</v>
      </c>
      <c r="C91" s="80">
        <v>79.400000000000006</v>
      </c>
      <c r="D91" s="80">
        <v>79.400000000000006</v>
      </c>
      <c r="E91" s="80">
        <v>79.400000000000006</v>
      </c>
    </row>
    <row r="92" spans="1:12" ht="15.75" x14ac:dyDescent="0.25">
      <c r="A92" s="76"/>
      <c r="B92" s="72" t="s">
        <v>68</v>
      </c>
      <c r="C92" s="80">
        <v>259.8</v>
      </c>
      <c r="D92" s="80">
        <v>259.8</v>
      </c>
      <c r="E92" s="80">
        <v>259.8</v>
      </c>
    </row>
    <row r="93" spans="1:12" ht="15.75" x14ac:dyDescent="0.25">
      <c r="A93" s="76"/>
      <c r="B93" s="72" t="s">
        <v>69</v>
      </c>
      <c r="C93" s="80">
        <v>227.9</v>
      </c>
      <c r="D93" s="80">
        <v>227.9</v>
      </c>
      <c r="E93" s="80">
        <v>227.9</v>
      </c>
    </row>
    <row r="94" spans="1:12" ht="15.75" x14ac:dyDescent="0.25">
      <c r="A94" s="76"/>
      <c r="B94" s="72" t="s">
        <v>70</v>
      </c>
      <c r="C94" s="80">
        <v>137.6</v>
      </c>
      <c r="D94" s="80">
        <v>137.6</v>
      </c>
      <c r="E94" s="80">
        <v>137.6</v>
      </c>
    </row>
    <row r="95" spans="1:12" ht="15.75" x14ac:dyDescent="0.25">
      <c r="A95" s="76"/>
      <c r="B95" s="72" t="s">
        <v>65</v>
      </c>
      <c r="C95" s="80">
        <v>973.2</v>
      </c>
      <c r="D95" s="80">
        <v>973.2</v>
      </c>
      <c r="E95" s="80">
        <v>973.2</v>
      </c>
      <c r="L95" s="38"/>
    </row>
    <row r="96" spans="1:12" ht="15.75" x14ac:dyDescent="0.25">
      <c r="A96" s="76"/>
      <c r="B96" s="72" t="s">
        <v>34</v>
      </c>
      <c r="C96" s="80">
        <v>95.8</v>
      </c>
      <c r="D96" s="80">
        <v>95.8</v>
      </c>
      <c r="E96" s="80">
        <v>95.8</v>
      </c>
      <c r="L96" s="38"/>
    </row>
    <row r="97" spans="1:12" ht="15.75" x14ac:dyDescent="0.25">
      <c r="A97" s="76"/>
      <c r="B97" s="72" t="s">
        <v>71</v>
      </c>
      <c r="C97" s="80">
        <v>472.6</v>
      </c>
      <c r="D97" s="80">
        <v>472.6</v>
      </c>
      <c r="E97" s="80">
        <v>472.6</v>
      </c>
      <c r="L97" s="38"/>
    </row>
    <row r="98" spans="1:12" ht="15.75" x14ac:dyDescent="0.25">
      <c r="A98" s="76"/>
      <c r="B98" s="72" t="s">
        <v>72</v>
      </c>
      <c r="C98" s="80">
        <v>222.5</v>
      </c>
      <c r="D98" s="80">
        <v>222.5</v>
      </c>
      <c r="E98" s="80">
        <v>222.5</v>
      </c>
      <c r="L98" s="38"/>
    </row>
    <row r="99" spans="1:12" ht="15.75" x14ac:dyDescent="0.25">
      <c r="A99" s="76"/>
      <c r="B99" s="72" t="s">
        <v>73</v>
      </c>
      <c r="C99" s="80">
        <v>411.8</v>
      </c>
      <c r="D99" s="80">
        <v>411.8</v>
      </c>
      <c r="E99" s="80">
        <v>411.8</v>
      </c>
      <c r="L99" s="38"/>
    </row>
    <row r="100" spans="1:12" ht="15.75" x14ac:dyDescent="0.25">
      <c r="A100" s="76"/>
      <c r="B100" s="72" t="s">
        <v>74</v>
      </c>
      <c r="C100" s="80">
        <v>346.7</v>
      </c>
      <c r="D100" s="80">
        <v>346.7</v>
      </c>
      <c r="E100" s="80">
        <v>346.7</v>
      </c>
      <c r="L100" s="38"/>
    </row>
    <row r="101" spans="1:12" ht="15.75" x14ac:dyDescent="0.25">
      <c r="A101" s="76"/>
      <c r="B101" s="72" t="s">
        <v>75</v>
      </c>
      <c r="C101" s="80">
        <v>882.5</v>
      </c>
      <c r="D101" s="80">
        <v>882.5</v>
      </c>
      <c r="E101" s="80">
        <v>882.5</v>
      </c>
      <c r="L101" s="38"/>
    </row>
    <row r="102" spans="1:12" ht="15.75" x14ac:dyDescent="0.25">
      <c r="A102" s="76"/>
      <c r="B102" s="72" t="s">
        <v>76</v>
      </c>
      <c r="C102" s="80">
        <v>176.6</v>
      </c>
      <c r="D102" s="80">
        <v>176.6</v>
      </c>
      <c r="E102" s="80">
        <v>176.6</v>
      </c>
      <c r="L102" s="38"/>
    </row>
    <row r="103" spans="1:12" ht="15.75" x14ac:dyDescent="0.25">
      <c r="A103" s="76"/>
      <c r="B103" s="72" t="s">
        <v>77</v>
      </c>
      <c r="C103" s="80">
        <v>260.8</v>
      </c>
      <c r="D103" s="80">
        <v>260.8</v>
      </c>
      <c r="E103" s="80">
        <v>260.8</v>
      </c>
      <c r="L103" s="38"/>
    </row>
    <row r="104" spans="1:12" ht="15.75" x14ac:dyDescent="0.25">
      <c r="A104" s="76"/>
      <c r="B104" s="72" t="s">
        <v>78</v>
      </c>
      <c r="C104" s="80">
        <v>473</v>
      </c>
      <c r="D104" s="80">
        <v>473</v>
      </c>
      <c r="E104" s="80">
        <v>473</v>
      </c>
      <c r="L104" s="38"/>
    </row>
    <row r="105" spans="1:12" ht="15.75" x14ac:dyDescent="0.25">
      <c r="A105" s="76"/>
      <c r="B105" s="72" t="s">
        <v>79</v>
      </c>
      <c r="C105" s="80">
        <v>180.1</v>
      </c>
      <c r="D105" s="80">
        <v>180.1</v>
      </c>
      <c r="E105" s="80">
        <v>180.1</v>
      </c>
      <c r="L105" s="38"/>
    </row>
    <row r="106" spans="1:12" ht="15.75" x14ac:dyDescent="0.25">
      <c r="A106" s="76"/>
      <c r="B106" s="72" t="s">
        <v>80</v>
      </c>
      <c r="C106" s="80">
        <v>110.6</v>
      </c>
      <c r="D106" s="80">
        <v>110.6</v>
      </c>
      <c r="E106" s="80">
        <v>110.6</v>
      </c>
      <c r="L106" s="38"/>
    </row>
    <row r="107" spans="1:12" ht="15.75" x14ac:dyDescent="0.25">
      <c r="A107" s="76"/>
      <c r="B107" s="72" t="s">
        <v>81</v>
      </c>
      <c r="C107" s="80">
        <v>514.1</v>
      </c>
      <c r="D107" s="80">
        <v>514.1</v>
      </c>
      <c r="E107" s="80">
        <v>514.1</v>
      </c>
    </row>
    <row r="108" spans="1:12" ht="15.75" x14ac:dyDescent="0.25">
      <c r="A108" s="76"/>
      <c r="B108" s="72" t="s">
        <v>82</v>
      </c>
      <c r="C108" s="80">
        <v>577.9</v>
      </c>
      <c r="D108" s="80">
        <v>577.9</v>
      </c>
      <c r="E108" s="80">
        <v>577.9</v>
      </c>
      <c r="L108" s="38"/>
    </row>
    <row r="109" spans="1:12" ht="15.75" x14ac:dyDescent="0.25">
      <c r="A109" s="76"/>
      <c r="B109" s="72" t="s">
        <v>83</v>
      </c>
      <c r="C109" s="80">
        <v>171.7</v>
      </c>
      <c r="D109" s="80">
        <v>171.7</v>
      </c>
      <c r="E109" s="80">
        <v>171.7</v>
      </c>
    </row>
    <row r="110" spans="1:12" ht="15.75" x14ac:dyDescent="0.25">
      <c r="A110" s="76"/>
      <c r="B110" s="72" t="s">
        <v>84</v>
      </c>
      <c r="C110" s="80">
        <v>168.1</v>
      </c>
      <c r="D110" s="80">
        <v>168.1</v>
      </c>
      <c r="E110" s="80">
        <v>168.1</v>
      </c>
    </row>
    <row r="111" spans="1:12" ht="15.75" x14ac:dyDescent="0.25">
      <c r="A111" s="76"/>
      <c r="B111" s="72" t="s">
        <v>85</v>
      </c>
      <c r="C111" s="80">
        <v>80.2</v>
      </c>
      <c r="D111" s="80">
        <v>80.2</v>
      </c>
      <c r="E111" s="80">
        <v>80.2</v>
      </c>
    </row>
    <row r="112" spans="1:12" ht="15.75" x14ac:dyDescent="0.25">
      <c r="A112" s="76"/>
      <c r="B112" s="72" t="s">
        <v>876</v>
      </c>
      <c r="C112" s="80">
        <v>199.1</v>
      </c>
      <c r="D112" s="80">
        <v>199.1</v>
      </c>
      <c r="E112" s="80">
        <v>199.1</v>
      </c>
    </row>
    <row r="113" spans="1:7" ht="15.75" x14ac:dyDescent="0.25">
      <c r="A113" s="76"/>
      <c r="B113" s="72" t="s">
        <v>86</v>
      </c>
      <c r="C113" s="80">
        <v>270.10000000000002</v>
      </c>
      <c r="D113" s="80">
        <v>270.10000000000002</v>
      </c>
      <c r="E113" s="80">
        <v>270.10000000000002</v>
      </c>
    </row>
    <row r="114" spans="1:7" ht="15.75" x14ac:dyDescent="0.25">
      <c r="A114" s="76"/>
      <c r="B114" s="72" t="s">
        <v>87</v>
      </c>
      <c r="C114" s="80">
        <v>116.1</v>
      </c>
      <c r="D114" s="80">
        <v>116.1</v>
      </c>
      <c r="E114" s="80">
        <v>116.1</v>
      </c>
    </row>
    <row r="115" spans="1:7" ht="15.75" x14ac:dyDescent="0.25">
      <c r="A115" s="76"/>
      <c r="B115" s="72" t="s">
        <v>88</v>
      </c>
      <c r="C115" s="80">
        <v>334</v>
      </c>
      <c r="D115" s="80">
        <v>334</v>
      </c>
      <c r="E115" s="80">
        <v>334</v>
      </c>
    </row>
    <row r="116" spans="1:7" ht="15.75" x14ac:dyDescent="0.25">
      <c r="A116" s="76"/>
      <c r="B116" s="72" t="s">
        <v>89</v>
      </c>
      <c r="C116" s="80">
        <v>312.5</v>
      </c>
      <c r="D116" s="80">
        <v>312.5</v>
      </c>
      <c r="E116" s="80">
        <v>312.5</v>
      </c>
    </row>
    <row r="117" spans="1:7" ht="15.75" x14ac:dyDescent="0.25">
      <c r="A117" s="76"/>
      <c r="B117" s="72" t="s">
        <v>90</v>
      </c>
      <c r="C117" s="80">
        <v>232.4</v>
      </c>
      <c r="D117" s="80">
        <v>232.4</v>
      </c>
      <c r="E117" s="80">
        <v>232.4</v>
      </c>
    </row>
    <row r="118" spans="1:7" ht="15.75" x14ac:dyDescent="0.25">
      <c r="A118" s="76"/>
      <c r="B118" s="73"/>
      <c r="C118" s="80"/>
      <c r="D118" s="81"/>
      <c r="E118" s="81"/>
    </row>
    <row r="119" spans="1:7" ht="15.75" x14ac:dyDescent="0.25">
      <c r="A119" s="75" t="s">
        <v>91</v>
      </c>
      <c r="B119" s="66" t="s">
        <v>867</v>
      </c>
      <c r="C119" s="65">
        <v>32947.9</v>
      </c>
      <c r="D119" s="65">
        <v>33938.700000000004</v>
      </c>
      <c r="E119" s="65">
        <v>34919.9</v>
      </c>
    </row>
    <row r="120" spans="1:7" ht="15.75" x14ac:dyDescent="0.25">
      <c r="A120" s="75"/>
      <c r="B120" s="67" t="s">
        <v>868</v>
      </c>
      <c r="C120" s="65">
        <v>19372.099999999999</v>
      </c>
      <c r="D120" s="65">
        <v>20362.900000000001</v>
      </c>
      <c r="E120" s="65">
        <v>21344.1</v>
      </c>
    </row>
    <row r="121" spans="1:7" ht="15.75" x14ac:dyDescent="0.25">
      <c r="A121" s="75"/>
      <c r="B121" s="67" t="s">
        <v>869</v>
      </c>
      <c r="C121" s="65">
        <v>13575.800000000003</v>
      </c>
      <c r="D121" s="65">
        <v>13575.800000000003</v>
      </c>
      <c r="E121" s="65">
        <v>13575.800000000003</v>
      </c>
    </row>
    <row r="122" spans="1:7" ht="15.75" x14ac:dyDescent="0.25">
      <c r="A122" s="76"/>
      <c r="B122" s="72" t="s">
        <v>32</v>
      </c>
      <c r="C122" s="85">
        <v>23050.799999999999</v>
      </c>
      <c r="D122" s="85">
        <v>28639</v>
      </c>
      <c r="E122" s="85">
        <v>44603.9</v>
      </c>
      <c r="G122" s="29"/>
    </row>
    <row r="123" spans="1:7" ht="15.75" x14ac:dyDescent="0.25">
      <c r="A123" s="76"/>
      <c r="B123" s="72" t="s">
        <v>92</v>
      </c>
      <c r="C123" s="80">
        <v>160.1</v>
      </c>
      <c r="D123" s="80">
        <v>160.1</v>
      </c>
      <c r="E123" s="80">
        <v>160.1</v>
      </c>
    </row>
    <row r="124" spans="1:7" ht="15.75" x14ac:dyDescent="0.25">
      <c r="A124" s="76"/>
      <c r="B124" s="72" t="s">
        <v>93</v>
      </c>
      <c r="C124" s="80">
        <v>293.10000000000002</v>
      </c>
      <c r="D124" s="80">
        <v>293.10000000000002</v>
      </c>
      <c r="E124" s="80">
        <v>293.10000000000002</v>
      </c>
    </row>
    <row r="125" spans="1:7" ht="15.75" x14ac:dyDescent="0.25">
      <c r="A125" s="76"/>
      <c r="B125" s="72" t="s">
        <v>94</v>
      </c>
      <c r="C125" s="80">
        <v>274.7</v>
      </c>
      <c r="D125" s="80">
        <v>274.7</v>
      </c>
      <c r="E125" s="80">
        <v>274.7</v>
      </c>
    </row>
    <row r="126" spans="1:7" ht="15.75" x14ac:dyDescent="0.25">
      <c r="A126" s="76"/>
      <c r="B126" s="72" t="s">
        <v>95</v>
      </c>
      <c r="C126" s="80">
        <v>176.7</v>
      </c>
      <c r="D126" s="80">
        <v>176.7</v>
      </c>
      <c r="E126" s="80">
        <v>176.7</v>
      </c>
    </row>
    <row r="127" spans="1:7" ht="15.75" x14ac:dyDescent="0.25">
      <c r="A127" s="76"/>
      <c r="B127" s="72" t="s">
        <v>96</v>
      </c>
      <c r="C127" s="80">
        <v>153.4</v>
      </c>
      <c r="D127" s="80">
        <v>153.4</v>
      </c>
      <c r="E127" s="80">
        <v>153.4</v>
      </c>
    </row>
    <row r="128" spans="1:7" ht="15.75" x14ac:dyDescent="0.25">
      <c r="A128" s="76"/>
      <c r="B128" s="72" t="s">
        <v>97</v>
      </c>
      <c r="C128" s="80">
        <v>246</v>
      </c>
      <c r="D128" s="80">
        <v>246</v>
      </c>
      <c r="E128" s="80">
        <v>246</v>
      </c>
    </row>
    <row r="129" spans="1:5" ht="15.75" x14ac:dyDescent="0.25">
      <c r="A129" s="76"/>
      <c r="B129" s="72" t="s">
        <v>98</v>
      </c>
      <c r="C129" s="80">
        <v>176.6</v>
      </c>
      <c r="D129" s="80">
        <v>176.6</v>
      </c>
      <c r="E129" s="80">
        <v>176.6</v>
      </c>
    </row>
    <row r="130" spans="1:5" ht="15.75" x14ac:dyDescent="0.25">
      <c r="A130" s="76"/>
      <c r="B130" s="72" t="s">
        <v>99</v>
      </c>
      <c r="C130" s="80">
        <v>286.8</v>
      </c>
      <c r="D130" s="80">
        <v>286.8</v>
      </c>
      <c r="E130" s="80">
        <v>286.8</v>
      </c>
    </row>
    <row r="131" spans="1:5" ht="15.75" x14ac:dyDescent="0.25">
      <c r="A131" s="76"/>
      <c r="B131" s="72" t="s">
        <v>100</v>
      </c>
      <c r="C131" s="80">
        <v>81.900000000000006</v>
      </c>
      <c r="D131" s="80">
        <v>81.900000000000006</v>
      </c>
      <c r="E131" s="80">
        <v>81.900000000000006</v>
      </c>
    </row>
    <row r="132" spans="1:5" ht="15.75" x14ac:dyDescent="0.25">
      <c r="A132" s="76"/>
      <c r="B132" s="72" t="s">
        <v>101</v>
      </c>
      <c r="C132" s="80">
        <v>226.5</v>
      </c>
      <c r="D132" s="80">
        <v>226.5</v>
      </c>
      <c r="E132" s="80">
        <v>226.5</v>
      </c>
    </row>
    <row r="133" spans="1:5" ht="15.75" x14ac:dyDescent="0.25">
      <c r="A133" s="76"/>
      <c r="B133" s="72" t="s">
        <v>102</v>
      </c>
      <c r="C133" s="80">
        <v>235.7</v>
      </c>
      <c r="D133" s="80">
        <v>235.7</v>
      </c>
      <c r="E133" s="80">
        <v>235.7</v>
      </c>
    </row>
    <row r="134" spans="1:5" ht="15.75" x14ac:dyDescent="0.25">
      <c r="A134" s="76"/>
      <c r="B134" s="72" t="s">
        <v>91</v>
      </c>
      <c r="C134" s="80">
        <v>4346.6000000000004</v>
      </c>
      <c r="D134" s="80">
        <v>4346.6000000000004</v>
      </c>
      <c r="E134" s="80">
        <v>4346.6000000000004</v>
      </c>
    </row>
    <row r="135" spans="1:5" ht="15.75" x14ac:dyDescent="0.25">
      <c r="A135" s="76"/>
      <c r="B135" s="72" t="s">
        <v>103</v>
      </c>
      <c r="C135" s="80">
        <v>136.80000000000001</v>
      </c>
      <c r="D135" s="80">
        <v>136.80000000000001</v>
      </c>
      <c r="E135" s="80">
        <v>136.80000000000001</v>
      </c>
    </row>
    <row r="136" spans="1:5" ht="15.75" x14ac:dyDescent="0.25">
      <c r="A136" s="76"/>
      <c r="B136" s="72" t="s">
        <v>104</v>
      </c>
      <c r="C136" s="80">
        <v>669.9</v>
      </c>
      <c r="D136" s="80">
        <v>669.9</v>
      </c>
      <c r="E136" s="80">
        <v>669.9</v>
      </c>
    </row>
    <row r="137" spans="1:5" ht="15.75" x14ac:dyDescent="0.25">
      <c r="A137" s="76"/>
      <c r="B137" s="72" t="s">
        <v>105</v>
      </c>
      <c r="C137" s="80">
        <v>176.8</v>
      </c>
      <c r="D137" s="80">
        <v>176.8</v>
      </c>
      <c r="E137" s="80">
        <v>176.8</v>
      </c>
    </row>
    <row r="138" spans="1:5" ht="15.75" x14ac:dyDescent="0.25">
      <c r="A138" s="76"/>
      <c r="B138" s="72" t="s">
        <v>106</v>
      </c>
      <c r="C138" s="80">
        <v>541.70000000000005</v>
      </c>
      <c r="D138" s="80">
        <v>541.70000000000005</v>
      </c>
      <c r="E138" s="80">
        <v>541.70000000000005</v>
      </c>
    </row>
    <row r="139" spans="1:5" ht="15.75" x14ac:dyDescent="0.25">
      <c r="A139" s="76"/>
      <c r="B139" s="72" t="s">
        <v>107</v>
      </c>
      <c r="C139" s="80">
        <v>217.3</v>
      </c>
      <c r="D139" s="80">
        <v>217.3</v>
      </c>
      <c r="E139" s="80">
        <v>217.3</v>
      </c>
    </row>
    <row r="140" spans="1:5" ht="15.75" x14ac:dyDescent="0.25">
      <c r="A140" s="76"/>
      <c r="B140" s="72" t="s">
        <v>108</v>
      </c>
      <c r="C140" s="80">
        <v>192</v>
      </c>
      <c r="D140" s="80">
        <v>192</v>
      </c>
      <c r="E140" s="80">
        <v>192</v>
      </c>
    </row>
    <row r="141" spans="1:5" ht="15.75" x14ac:dyDescent="0.25">
      <c r="A141" s="76"/>
      <c r="B141" s="72" t="s">
        <v>109</v>
      </c>
      <c r="C141" s="80">
        <v>257.7</v>
      </c>
      <c r="D141" s="80">
        <v>257.7</v>
      </c>
      <c r="E141" s="80">
        <v>257.7</v>
      </c>
    </row>
    <row r="142" spans="1:5" ht="15.75" x14ac:dyDescent="0.25">
      <c r="A142" s="76"/>
      <c r="B142" s="72" t="s">
        <v>110</v>
      </c>
      <c r="C142" s="80">
        <v>338.2</v>
      </c>
      <c r="D142" s="80">
        <v>338.2</v>
      </c>
      <c r="E142" s="80">
        <v>338.2</v>
      </c>
    </row>
    <row r="143" spans="1:5" ht="15.75" x14ac:dyDescent="0.25">
      <c r="A143" s="76"/>
      <c r="B143" s="72" t="s">
        <v>111</v>
      </c>
      <c r="C143" s="80">
        <v>98.5</v>
      </c>
      <c r="D143" s="80">
        <v>98.5</v>
      </c>
      <c r="E143" s="80">
        <v>98.5</v>
      </c>
    </row>
    <row r="144" spans="1:5" ht="15.75" x14ac:dyDescent="0.25">
      <c r="A144" s="76"/>
      <c r="B144" s="72" t="s">
        <v>112</v>
      </c>
      <c r="C144" s="80">
        <v>85.3</v>
      </c>
      <c r="D144" s="80">
        <v>85.3</v>
      </c>
      <c r="E144" s="80">
        <v>85.3</v>
      </c>
    </row>
    <row r="145" spans="1:5" ht="15.75" x14ac:dyDescent="0.25">
      <c r="A145" s="76"/>
      <c r="B145" s="72" t="s">
        <v>113</v>
      </c>
      <c r="C145" s="80">
        <v>176.6</v>
      </c>
      <c r="D145" s="80">
        <v>176.6</v>
      </c>
      <c r="E145" s="80">
        <v>176.6</v>
      </c>
    </row>
    <row r="146" spans="1:5" ht="15.75" x14ac:dyDescent="0.25">
      <c r="A146" s="76"/>
      <c r="B146" s="72" t="s">
        <v>114</v>
      </c>
      <c r="C146" s="80">
        <v>269.89999999999998</v>
      </c>
      <c r="D146" s="80">
        <v>269.89999999999998</v>
      </c>
      <c r="E146" s="80">
        <v>269.89999999999998</v>
      </c>
    </row>
    <row r="147" spans="1:5" ht="15.75" x14ac:dyDescent="0.25">
      <c r="A147" s="76"/>
      <c r="B147" s="72" t="s">
        <v>115</v>
      </c>
      <c r="C147" s="80">
        <v>73.8</v>
      </c>
      <c r="D147" s="80">
        <v>73.8</v>
      </c>
      <c r="E147" s="80">
        <v>73.8</v>
      </c>
    </row>
    <row r="148" spans="1:5" ht="15.75" x14ac:dyDescent="0.25">
      <c r="A148" s="76"/>
      <c r="B148" s="72" t="s">
        <v>116</v>
      </c>
      <c r="C148" s="80">
        <v>67.2</v>
      </c>
      <c r="D148" s="80">
        <v>67.2</v>
      </c>
      <c r="E148" s="80">
        <v>67.2</v>
      </c>
    </row>
    <row r="149" spans="1:5" ht="15.75" x14ac:dyDescent="0.25">
      <c r="A149" s="76"/>
      <c r="B149" s="72" t="s">
        <v>117</v>
      </c>
      <c r="C149" s="80">
        <v>465.7</v>
      </c>
      <c r="D149" s="80">
        <v>465.7</v>
      </c>
      <c r="E149" s="80">
        <v>465.7</v>
      </c>
    </row>
    <row r="150" spans="1:5" ht="15.75" x14ac:dyDescent="0.25">
      <c r="A150" s="76"/>
      <c r="B150" s="72" t="s">
        <v>118</v>
      </c>
      <c r="C150" s="80">
        <v>376</v>
      </c>
      <c r="D150" s="80">
        <v>376</v>
      </c>
      <c r="E150" s="80">
        <v>376</v>
      </c>
    </row>
    <row r="151" spans="1:5" ht="15.75" x14ac:dyDescent="0.25">
      <c r="A151" s="76"/>
      <c r="B151" s="72" t="s">
        <v>119</v>
      </c>
      <c r="C151" s="80">
        <v>265.3</v>
      </c>
      <c r="D151" s="80">
        <v>265.3</v>
      </c>
      <c r="E151" s="80">
        <v>265.3</v>
      </c>
    </row>
    <row r="152" spans="1:5" ht="15.75" x14ac:dyDescent="0.25">
      <c r="A152" s="76"/>
      <c r="B152" s="72" t="s">
        <v>120</v>
      </c>
      <c r="C152" s="80">
        <v>368.5</v>
      </c>
      <c r="D152" s="80">
        <v>368.5</v>
      </c>
      <c r="E152" s="80">
        <v>368.5</v>
      </c>
    </row>
    <row r="153" spans="1:5" ht="15.75" x14ac:dyDescent="0.25">
      <c r="A153" s="76"/>
      <c r="B153" s="72" t="s">
        <v>121</v>
      </c>
      <c r="C153" s="80">
        <v>676.6</v>
      </c>
      <c r="D153" s="80">
        <v>676.6</v>
      </c>
      <c r="E153" s="80">
        <v>676.6</v>
      </c>
    </row>
    <row r="154" spans="1:5" ht="15.75" x14ac:dyDescent="0.25">
      <c r="A154" s="76"/>
      <c r="B154" s="72" t="s">
        <v>122</v>
      </c>
      <c r="C154" s="80">
        <v>180.7</v>
      </c>
      <c r="D154" s="80">
        <v>180.7</v>
      </c>
      <c r="E154" s="80">
        <v>180.7</v>
      </c>
    </row>
    <row r="155" spans="1:5" ht="15.75" x14ac:dyDescent="0.25">
      <c r="A155" s="76"/>
      <c r="B155" s="72" t="s">
        <v>123</v>
      </c>
      <c r="C155" s="80">
        <v>115.3</v>
      </c>
      <c r="D155" s="80">
        <v>115.3</v>
      </c>
      <c r="E155" s="80">
        <v>115.3</v>
      </c>
    </row>
    <row r="156" spans="1:5" ht="15.75" x14ac:dyDescent="0.25">
      <c r="A156" s="76"/>
      <c r="B156" s="72" t="s">
        <v>124</v>
      </c>
      <c r="C156" s="80">
        <v>224.7</v>
      </c>
      <c r="D156" s="80">
        <v>224.7</v>
      </c>
      <c r="E156" s="80">
        <v>224.7</v>
      </c>
    </row>
    <row r="157" spans="1:5" ht="15.75" x14ac:dyDescent="0.25">
      <c r="A157" s="76"/>
      <c r="B157" s="72" t="s">
        <v>125</v>
      </c>
      <c r="C157" s="80">
        <v>332.1</v>
      </c>
      <c r="D157" s="80">
        <v>332.1</v>
      </c>
      <c r="E157" s="80">
        <v>332.1</v>
      </c>
    </row>
    <row r="158" spans="1:5" ht="15.75" x14ac:dyDescent="0.25">
      <c r="A158" s="76"/>
      <c r="B158" s="72" t="s">
        <v>126</v>
      </c>
      <c r="C158" s="80">
        <v>356.7</v>
      </c>
      <c r="D158" s="80">
        <v>356.7</v>
      </c>
      <c r="E158" s="80">
        <v>356.7</v>
      </c>
    </row>
    <row r="159" spans="1:5" ht="15.75" x14ac:dyDescent="0.25">
      <c r="A159" s="76"/>
      <c r="B159" s="72" t="s">
        <v>127</v>
      </c>
      <c r="C159" s="80">
        <v>254.4</v>
      </c>
      <c r="D159" s="80">
        <v>254.4</v>
      </c>
      <c r="E159" s="80">
        <v>254.4</v>
      </c>
    </row>
    <row r="160" spans="1:5" ht="15.75" x14ac:dyDescent="0.25">
      <c r="A160" s="76"/>
      <c r="B160" s="73"/>
      <c r="C160" s="80"/>
      <c r="D160" s="81"/>
      <c r="E160" s="81"/>
    </row>
    <row r="161" spans="1:5" ht="15.75" x14ac:dyDescent="0.25">
      <c r="A161" s="75" t="s">
        <v>128</v>
      </c>
      <c r="B161" s="66" t="s">
        <v>867</v>
      </c>
      <c r="C161" s="65">
        <v>19096.7</v>
      </c>
      <c r="D161" s="65">
        <v>19728.3</v>
      </c>
      <c r="E161" s="65">
        <v>20353.900000000001</v>
      </c>
    </row>
    <row r="162" spans="1:5" ht="15.75" x14ac:dyDescent="0.25">
      <c r="A162" s="75"/>
      <c r="B162" s="67" t="s">
        <v>868</v>
      </c>
      <c r="C162" s="65">
        <v>12350.3</v>
      </c>
      <c r="D162" s="65">
        <v>12981.9</v>
      </c>
      <c r="E162" s="65">
        <v>13607.5</v>
      </c>
    </row>
    <row r="163" spans="1:5" ht="15.75" x14ac:dyDescent="0.25">
      <c r="A163" s="75"/>
      <c r="B163" s="67" t="s">
        <v>869</v>
      </c>
      <c r="C163" s="65">
        <v>6746.4000000000005</v>
      </c>
      <c r="D163" s="65">
        <v>6746.4000000000005</v>
      </c>
      <c r="E163" s="65">
        <v>6746.4000000000005</v>
      </c>
    </row>
    <row r="164" spans="1:5" ht="15.75" x14ac:dyDescent="0.25">
      <c r="A164" s="76"/>
      <c r="B164" s="72" t="s">
        <v>32</v>
      </c>
      <c r="C164" s="84">
        <v>14695.6</v>
      </c>
      <c r="D164" s="84">
        <v>18258.2</v>
      </c>
      <c r="E164" s="84">
        <v>28436.3</v>
      </c>
    </row>
    <row r="165" spans="1:5" ht="15.75" x14ac:dyDescent="0.25">
      <c r="A165" s="76"/>
      <c r="B165" s="72" t="s">
        <v>129</v>
      </c>
      <c r="C165" s="80">
        <v>178.4</v>
      </c>
      <c r="D165" s="80">
        <v>178.4</v>
      </c>
      <c r="E165" s="80">
        <v>178.4</v>
      </c>
    </row>
    <row r="166" spans="1:5" ht="15.75" x14ac:dyDescent="0.25">
      <c r="A166" s="76"/>
      <c r="B166" s="72" t="s">
        <v>130</v>
      </c>
      <c r="C166" s="80">
        <v>363.9</v>
      </c>
      <c r="D166" s="80">
        <v>363.9</v>
      </c>
      <c r="E166" s="80">
        <v>363.9</v>
      </c>
    </row>
    <row r="167" spans="1:5" ht="15.75" x14ac:dyDescent="0.25">
      <c r="A167" s="76"/>
      <c r="B167" s="72" t="s">
        <v>131</v>
      </c>
      <c r="C167" s="80">
        <v>393.7</v>
      </c>
      <c r="D167" s="80">
        <v>393.7</v>
      </c>
      <c r="E167" s="80">
        <v>393.7</v>
      </c>
    </row>
    <row r="168" spans="1:5" ht="15.75" x14ac:dyDescent="0.25">
      <c r="A168" s="76"/>
      <c r="B168" s="72" t="s">
        <v>128</v>
      </c>
      <c r="C168" s="80">
        <v>583.6</v>
      </c>
      <c r="D168" s="80">
        <v>583.6</v>
      </c>
      <c r="E168" s="80">
        <v>583.6</v>
      </c>
    </row>
    <row r="169" spans="1:5" ht="15.75" x14ac:dyDescent="0.25">
      <c r="A169" s="76"/>
      <c r="B169" s="72" t="s">
        <v>132</v>
      </c>
      <c r="C169" s="80">
        <v>219.9</v>
      </c>
      <c r="D169" s="80">
        <v>219.9</v>
      </c>
      <c r="E169" s="80">
        <v>219.9</v>
      </c>
    </row>
    <row r="170" spans="1:5" ht="15.75" x14ac:dyDescent="0.25">
      <c r="A170" s="76"/>
      <c r="B170" s="72" t="s">
        <v>133</v>
      </c>
      <c r="C170" s="80">
        <v>144.9</v>
      </c>
      <c r="D170" s="80">
        <v>144.9</v>
      </c>
      <c r="E170" s="80">
        <v>144.9</v>
      </c>
    </row>
    <row r="171" spans="1:5" ht="15.75" x14ac:dyDescent="0.25">
      <c r="A171" s="76"/>
      <c r="B171" s="72" t="s">
        <v>134</v>
      </c>
      <c r="C171" s="80">
        <v>250.4</v>
      </c>
      <c r="D171" s="80">
        <v>250.4</v>
      </c>
      <c r="E171" s="80">
        <v>250.4</v>
      </c>
    </row>
    <row r="172" spans="1:5" ht="15.75" x14ac:dyDescent="0.25">
      <c r="A172" s="76"/>
      <c r="B172" s="72" t="s">
        <v>135</v>
      </c>
      <c r="C172" s="80">
        <v>76.5</v>
      </c>
      <c r="D172" s="80">
        <v>76.5</v>
      </c>
      <c r="E172" s="80">
        <v>76.5</v>
      </c>
    </row>
    <row r="173" spans="1:5" ht="15.75" x14ac:dyDescent="0.25">
      <c r="A173" s="76"/>
      <c r="B173" s="72" t="s">
        <v>136</v>
      </c>
      <c r="C173" s="80">
        <v>356.8</v>
      </c>
      <c r="D173" s="80">
        <v>356.8</v>
      </c>
      <c r="E173" s="80">
        <v>356.8</v>
      </c>
    </row>
    <row r="174" spans="1:5" ht="15.75" x14ac:dyDescent="0.25">
      <c r="A174" s="76"/>
      <c r="B174" s="72" t="s">
        <v>137</v>
      </c>
      <c r="C174" s="80">
        <v>273.5</v>
      </c>
      <c r="D174" s="80">
        <v>273.5</v>
      </c>
      <c r="E174" s="80">
        <v>273.5</v>
      </c>
    </row>
    <row r="175" spans="1:5" ht="15.75" x14ac:dyDescent="0.25">
      <c r="A175" s="76"/>
      <c r="B175" s="72" t="s">
        <v>138</v>
      </c>
      <c r="C175" s="80">
        <v>388.7</v>
      </c>
      <c r="D175" s="80">
        <v>388.7</v>
      </c>
      <c r="E175" s="80">
        <v>388.7</v>
      </c>
    </row>
    <row r="176" spans="1:5" ht="15.75" x14ac:dyDescent="0.25">
      <c r="A176" s="76"/>
      <c r="B176" s="72" t="s">
        <v>139</v>
      </c>
      <c r="C176" s="80">
        <v>113.2</v>
      </c>
      <c r="D176" s="80">
        <v>113.2</v>
      </c>
      <c r="E176" s="80">
        <v>113.2</v>
      </c>
    </row>
    <row r="177" spans="1:5" ht="15.75" x14ac:dyDescent="0.25">
      <c r="A177" s="76"/>
      <c r="B177" s="72" t="s">
        <v>140</v>
      </c>
      <c r="C177" s="80">
        <v>212.6</v>
      </c>
      <c r="D177" s="80">
        <v>212.6</v>
      </c>
      <c r="E177" s="80">
        <v>212.6</v>
      </c>
    </row>
    <row r="178" spans="1:5" ht="15.75" x14ac:dyDescent="0.25">
      <c r="A178" s="76"/>
      <c r="B178" s="72" t="s">
        <v>141</v>
      </c>
      <c r="C178" s="80">
        <v>506.7</v>
      </c>
      <c r="D178" s="80">
        <v>506.7</v>
      </c>
      <c r="E178" s="80">
        <v>506.7</v>
      </c>
    </row>
    <row r="179" spans="1:5" ht="15.75" x14ac:dyDescent="0.25">
      <c r="A179" s="76"/>
      <c r="B179" s="72" t="s">
        <v>142</v>
      </c>
      <c r="C179" s="80">
        <v>117.8</v>
      </c>
      <c r="D179" s="80">
        <v>117.8</v>
      </c>
      <c r="E179" s="80">
        <v>117.8</v>
      </c>
    </row>
    <row r="180" spans="1:5" ht="15.75" x14ac:dyDescent="0.25">
      <c r="A180" s="76"/>
      <c r="B180" s="72" t="s">
        <v>143</v>
      </c>
      <c r="C180" s="80">
        <v>320</v>
      </c>
      <c r="D180" s="80">
        <v>320</v>
      </c>
      <c r="E180" s="80">
        <v>320</v>
      </c>
    </row>
    <row r="181" spans="1:5" ht="15.75" x14ac:dyDescent="0.25">
      <c r="A181" s="76"/>
      <c r="B181" s="72" t="s">
        <v>144</v>
      </c>
      <c r="C181" s="80">
        <v>182.3</v>
      </c>
      <c r="D181" s="80">
        <v>182.3</v>
      </c>
      <c r="E181" s="80">
        <v>182.3</v>
      </c>
    </row>
    <row r="182" spans="1:5" ht="15.75" x14ac:dyDescent="0.25">
      <c r="A182" s="76"/>
      <c r="B182" s="72" t="s">
        <v>145</v>
      </c>
      <c r="C182" s="80">
        <v>353.1</v>
      </c>
      <c r="D182" s="80">
        <v>353.1</v>
      </c>
      <c r="E182" s="80">
        <v>353.1</v>
      </c>
    </row>
    <row r="183" spans="1:5" ht="15.75" x14ac:dyDescent="0.25">
      <c r="A183" s="76"/>
      <c r="B183" s="72" t="s">
        <v>146</v>
      </c>
      <c r="C183" s="80">
        <v>176.6</v>
      </c>
      <c r="D183" s="80">
        <v>176.6</v>
      </c>
      <c r="E183" s="80">
        <v>176.6</v>
      </c>
    </row>
    <row r="184" spans="1:5" ht="15.75" x14ac:dyDescent="0.25">
      <c r="A184" s="76"/>
      <c r="B184" s="72" t="s">
        <v>147</v>
      </c>
      <c r="C184" s="80">
        <v>179.2</v>
      </c>
      <c r="D184" s="80">
        <v>179.2</v>
      </c>
      <c r="E184" s="80">
        <v>179.2</v>
      </c>
    </row>
    <row r="185" spans="1:5" ht="15.75" x14ac:dyDescent="0.25">
      <c r="A185" s="76"/>
      <c r="B185" s="72" t="s">
        <v>148</v>
      </c>
      <c r="C185" s="80">
        <v>251.5</v>
      </c>
      <c r="D185" s="80">
        <v>251.5</v>
      </c>
      <c r="E185" s="80">
        <v>251.5</v>
      </c>
    </row>
    <row r="186" spans="1:5" ht="15.75" x14ac:dyDescent="0.25">
      <c r="A186" s="76"/>
      <c r="B186" s="72" t="s">
        <v>149</v>
      </c>
      <c r="C186" s="80">
        <v>111.8</v>
      </c>
      <c r="D186" s="80">
        <v>111.8</v>
      </c>
      <c r="E186" s="80">
        <v>111.8</v>
      </c>
    </row>
    <row r="187" spans="1:5" ht="15.75" x14ac:dyDescent="0.25">
      <c r="A187" s="76"/>
      <c r="B187" s="72" t="s">
        <v>150</v>
      </c>
      <c r="C187" s="80">
        <v>145.19999999999999</v>
      </c>
      <c r="D187" s="80">
        <v>145.19999999999999</v>
      </c>
      <c r="E187" s="80">
        <v>145.19999999999999</v>
      </c>
    </row>
    <row r="188" spans="1:5" ht="15.75" x14ac:dyDescent="0.25">
      <c r="A188" s="76"/>
      <c r="B188" s="72" t="s">
        <v>151</v>
      </c>
      <c r="C188" s="80">
        <v>219.5</v>
      </c>
      <c r="D188" s="80">
        <v>219.5</v>
      </c>
      <c r="E188" s="80">
        <v>219.5</v>
      </c>
    </row>
    <row r="189" spans="1:5" ht="15.75" x14ac:dyDescent="0.25">
      <c r="A189" s="76"/>
      <c r="B189" s="72" t="s">
        <v>152</v>
      </c>
      <c r="C189" s="80">
        <v>314.5</v>
      </c>
      <c r="D189" s="80">
        <v>314.5</v>
      </c>
      <c r="E189" s="80">
        <v>314.5</v>
      </c>
    </row>
    <row r="190" spans="1:5" ht="15.75" x14ac:dyDescent="0.25">
      <c r="A190" s="76"/>
      <c r="B190" s="72" t="s">
        <v>153</v>
      </c>
      <c r="C190" s="80">
        <v>135.5</v>
      </c>
      <c r="D190" s="80">
        <v>135.5</v>
      </c>
      <c r="E190" s="80">
        <v>135.5</v>
      </c>
    </row>
    <row r="191" spans="1:5" ht="15.75" x14ac:dyDescent="0.25">
      <c r="A191" s="76"/>
      <c r="B191" s="72" t="s">
        <v>154</v>
      </c>
      <c r="C191" s="80">
        <v>176.6</v>
      </c>
      <c r="D191" s="80">
        <v>176.6</v>
      </c>
      <c r="E191" s="80">
        <v>176.6</v>
      </c>
    </row>
    <row r="192" spans="1:5" ht="15.75" x14ac:dyDescent="0.25">
      <c r="A192" s="76"/>
      <c r="B192" s="73"/>
      <c r="C192" s="80"/>
      <c r="D192" s="80"/>
      <c r="E192" s="80"/>
    </row>
    <row r="193" spans="1:5" ht="15.75" x14ac:dyDescent="0.25">
      <c r="A193" s="75" t="s">
        <v>155</v>
      </c>
      <c r="B193" s="66" t="s">
        <v>867</v>
      </c>
      <c r="C193" s="65">
        <v>18926.400000000001</v>
      </c>
      <c r="D193" s="65">
        <v>19466.699999999997</v>
      </c>
      <c r="E193" s="65">
        <v>20001.8</v>
      </c>
    </row>
    <row r="194" spans="1:5" ht="15.75" x14ac:dyDescent="0.25">
      <c r="A194" s="75"/>
      <c r="B194" s="67" t="s">
        <v>868</v>
      </c>
      <c r="C194" s="65">
        <v>10564.7</v>
      </c>
      <c r="D194" s="65">
        <v>11105</v>
      </c>
      <c r="E194" s="65">
        <v>11640.1</v>
      </c>
    </row>
    <row r="195" spans="1:5" ht="15.75" x14ac:dyDescent="0.25">
      <c r="A195" s="75"/>
      <c r="B195" s="67" t="s">
        <v>869</v>
      </c>
      <c r="C195" s="65">
        <v>8361.6999999999989</v>
      </c>
      <c r="D195" s="65">
        <v>8361.6999999999989</v>
      </c>
      <c r="E195" s="65">
        <v>8361.6999999999989</v>
      </c>
    </row>
    <row r="196" spans="1:5" ht="15.75" x14ac:dyDescent="0.25">
      <c r="A196" s="76"/>
      <c r="B196" s="72" t="s">
        <v>32</v>
      </c>
      <c r="C196" s="84">
        <v>12570.8</v>
      </c>
      <c r="D196" s="84">
        <v>15618.4</v>
      </c>
      <c r="E196" s="84">
        <v>24324.9</v>
      </c>
    </row>
    <row r="197" spans="1:5" ht="15.75" x14ac:dyDescent="0.25">
      <c r="A197" s="76"/>
      <c r="B197" s="72" t="s">
        <v>156</v>
      </c>
      <c r="C197" s="80">
        <v>209.8</v>
      </c>
      <c r="D197" s="80">
        <v>209.8</v>
      </c>
      <c r="E197" s="80">
        <v>209.8</v>
      </c>
    </row>
    <row r="198" spans="1:5" ht="15.75" x14ac:dyDescent="0.25">
      <c r="A198" s="76"/>
      <c r="B198" s="72" t="s">
        <v>157</v>
      </c>
      <c r="C198" s="80">
        <v>377.1</v>
      </c>
      <c r="D198" s="80">
        <v>377.1</v>
      </c>
      <c r="E198" s="80">
        <v>377.1</v>
      </c>
    </row>
    <row r="199" spans="1:5" ht="15.75" x14ac:dyDescent="0.25">
      <c r="A199" s="76"/>
      <c r="B199" s="72" t="s">
        <v>158</v>
      </c>
      <c r="C199" s="80">
        <v>118.1</v>
      </c>
      <c r="D199" s="80">
        <v>118.1</v>
      </c>
      <c r="E199" s="80">
        <v>118.1</v>
      </c>
    </row>
    <row r="200" spans="1:5" ht="15.75" x14ac:dyDescent="0.25">
      <c r="A200" s="76"/>
      <c r="B200" s="72" t="s">
        <v>159</v>
      </c>
      <c r="C200" s="80">
        <v>115.2</v>
      </c>
      <c r="D200" s="80">
        <v>115.2</v>
      </c>
      <c r="E200" s="80">
        <v>115.2</v>
      </c>
    </row>
    <row r="201" spans="1:5" ht="15.75" x14ac:dyDescent="0.25">
      <c r="A201" s="76"/>
      <c r="B201" s="72" t="s">
        <v>155</v>
      </c>
      <c r="C201" s="80">
        <v>1705.7</v>
      </c>
      <c r="D201" s="80">
        <v>1705.7</v>
      </c>
      <c r="E201" s="80">
        <v>1705.7</v>
      </c>
    </row>
    <row r="202" spans="1:5" ht="15.75" x14ac:dyDescent="0.25">
      <c r="A202" s="76"/>
      <c r="B202" s="72" t="s">
        <v>160</v>
      </c>
      <c r="C202" s="80">
        <v>154.30000000000001</v>
      </c>
      <c r="D202" s="80">
        <v>154.30000000000001</v>
      </c>
      <c r="E202" s="80">
        <v>154.30000000000001</v>
      </c>
    </row>
    <row r="203" spans="1:5" ht="15.75" x14ac:dyDescent="0.25">
      <c r="A203" s="76"/>
      <c r="B203" s="72" t="s">
        <v>161</v>
      </c>
      <c r="C203" s="80">
        <v>81.2</v>
      </c>
      <c r="D203" s="80">
        <v>81.2</v>
      </c>
      <c r="E203" s="80">
        <v>81.2</v>
      </c>
    </row>
    <row r="204" spans="1:5" ht="15.75" x14ac:dyDescent="0.25">
      <c r="A204" s="76"/>
      <c r="B204" s="72" t="s">
        <v>162</v>
      </c>
      <c r="C204" s="80">
        <v>299.2</v>
      </c>
      <c r="D204" s="80">
        <v>299.2</v>
      </c>
      <c r="E204" s="80">
        <v>299.2</v>
      </c>
    </row>
    <row r="205" spans="1:5" ht="15.75" x14ac:dyDescent="0.25">
      <c r="A205" s="76"/>
      <c r="B205" s="72" t="s">
        <v>163</v>
      </c>
      <c r="C205" s="80">
        <v>161.19999999999999</v>
      </c>
      <c r="D205" s="80">
        <v>161.19999999999999</v>
      </c>
      <c r="E205" s="80">
        <v>161.19999999999999</v>
      </c>
    </row>
    <row r="206" spans="1:5" ht="15.75" x14ac:dyDescent="0.25">
      <c r="A206" s="76"/>
      <c r="B206" s="72" t="s">
        <v>164</v>
      </c>
      <c r="C206" s="80">
        <v>198.5</v>
      </c>
      <c r="D206" s="80">
        <v>198.5</v>
      </c>
      <c r="E206" s="80">
        <v>198.5</v>
      </c>
    </row>
    <row r="207" spans="1:5" ht="15.75" x14ac:dyDescent="0.25">
      <c r="A207" s="76"/>
      <c r="B207" s="72" t="s">
        <v>165</v>
      </c>
      <c r="C207" s="80">
        <v>291.8</v>
      </c>
      <c r="D207" s="80">
        <v>291.8</v>
      </c>
      <c r="E207" s="80">
        <v>291.8</v>
      </c>
    </row>
    <row r="208" spans="1:5" ht="15.75" x14ac:dyDescent="0.25">
      <c r="A208" s="76"/>
      <c r="B208" s="72" t="s">
        <v>166</v>
      </c>
      <c r="C208" s="80">
        <v>184.9</v>
      </c>
      <c r="D208" s="80">
        <v>184.9</v>
      </c>
      <c r="E208" s="80">
        <v>184.9</v>
      </c>
    </row>
    <row r="209" spans="1:5" ht="15.75" x14ac:dyDescent="0.25">
      <c r="A209" s="76"/>
      <c r="B209" s="72" t="s">
        <v>167</v>
      </c>
      <c r="C209" s="80">
        <v>187.7</v>
      </c>
      <c r="D209" s="80">
        <v>187.7</v>
      </c>
      <c r="E209" s="80">
        <v>187.7</v>
      </c>
    </row>
    <row r="210" spans="1:5" ht="15.75" x14ac:dyDescent="0.25">
      <c r="A210" s="76"/>
      <c r="B210" s="72" t="s">
        <v>168</v>
      </c>
      <c r="C210" s="80">
        <v>226.5</v>
      </c>
      <c r="D210" s="80">
        <v>226.5</v>
      </c>
      <c r="E210" s="80">
        <v>226.5</v>
      </c>
    </row>
    <row r="211" spans="1:5" ht="15.75" x14ac:dyDescent="0.25">
      <c r="A211" s="76"/>
      <c r="B211" s="72" t="s">
        <v>169</v>
      </c>
      <c r="C211" s="80">
        <v>106</v>
      </c>
      <c r="D211" s="80">
        <v>106</v>
      </c>
      <c r="E211" s="80">
        <v>106</v>
      </c>
    </row>
    <row r="212" spans="1:5" ht="15.75" x14ac:dyDescent="0.25">
      <c r="A212" s="76"/>
      <c r="B212" s="72" t="s">
        <v>170</v>
      </c>
      <c r="C212" s="80">
        <v>137.4</v>
      </c>
      <c r="D212" s="80">
        <v>137.4</v>
      </c>
      <c r="E212" s="80">
        <v>137.4</v>
      </c>
    </row>
    <row r="213" spans="1:5" ht="15.75" x14ac:dyDescent="0.25">
      <c r="A213" s="76"/>
      <c r="B213" s="72" t="s">
        <v>171</v>
      </c>
      <c r="C213" s="80">
        <v>354.4</v>
      </c>
      <c r="D213" s="80">
        <v>354.4</v>
      </c>
      <c r="E213" s="80">
        <v>354.4</v>
      </c>
    </row>
    <row r="214" spans="1:5" ht="15.75" x14ac:dyDescent="0.25">
      <c r="A214" s="76"/>
      <c r="B214" s="72" t="s">
        <v>172</v>
      </c>
      <c r="C214" s="80">
        <v>192.9</v>
      </c>
      <c r="D214" s="80">
        <v>192.9</v>
      </c>
      <c r="E214" s="80">
        <v>192.9</v>
      </c>
    </row>
    <row r="215" spans="1:5" ht="15.75" x14ac:dyDescent="0.25">
      <c r="A215" s="76"/>
      <c r="B215" s="72" t="s">
        <v>173</v>
      </c>
      <c r="C215" s="80">
        <v>296.10000000000002</v>
      </c>
      <c r="D215" s="80">
        <v>296.10000000000002</v>
      </c>
      <c r="E215" s="80">
        <v>296.10000000000002</v>
      </c>
    </row>
    <row r="216" spans="1:5" ht="15.75" x14ac:dyDescent="0.25">
      <c r="A216" s="76"/>
      <c r="B216" s="72" t="s">
        <v>174</v>
      </c>
      <c r="C216" s="80">
        <v>189.2</v>
      </c>
      <c r="D216" s="80">
        <v>189.2</v>
      </c>
      <c r="E216" s="80">
        <v>189.2</v>
      </c>
    </row>
    <row r="217" spans="1:5" ht="15.75" x14ac:dyDescent="0.25">
      <c r="A217" s="76"/>
      <c r="B217" s="72" t="s">
        <v>175</v>
      </c>
      <c r="C217" s="80">
        <v>284.7</v>
      </c>
      <c r="D217" s="80">
        <v>284.7</v>
      </c>
      <c r="E217" s="80">
        <v>284.7</v>
      </c>
    </row>
    <row r="218" spans="1:5" ht="15.75" x14ac:dyDescent="0.25">
      <c r="A218" s="76"/>
      <c r="B218" s="72" t="s">
        <v>176</v>
      </c>
      <c r="C218" s="80">
        <v>264.8</v>
      </c>
      <c r="D218" s="80">
        <v>264.8</v>
      </c>
      <c r="E218" s="80">
        <v>264.8</v>
      </c>
    </row>
    <row r="219" spans="1:5" ht="15.75" x14ac:dyDescent="0.25">
      <c r="A219" s="76"/>
      <c r="B219" s="72" t="s">
        <v>177</v>
      </c>
      <c r="C219" s="80">
        <v>842.4</v>
      </c>
      <c r="D219" s="80">
        <v>842.4</v>
      </c>
      <c r="E219" s="80">
        <v>842.4</v>
      </c>
    </row>
    <row r="220" spans="1:5" ht="15.75" x14ac:dyDescent="0.25">
      <c r="A220" s="76"/>
      <c r="B220" s="72" t="s">
        <v>178</v>
      </c>
      <c r="C220" s="80">
        <v>164.1</v>
      </c>
      <c r="D220" s="80">
        <v>164.1</v>
      </c>
      <c r="E220" s="80">
        <v>164.1</v>
      </c>
    </row>
    <row r="221" spans="1:5" ht="15.75" x14ac:dyDescent="0.25">
      <c r="A221" s="76"/>
      <c r="B221" s="72" t="s">
        <v>179</v>
      </c>
      <c r="C221" s="80">
        <v>266.10000000000002</v>
      </c>
      <c r="D221" s="80">
        <v>266.10000000000002</v>
      </c>
      <c r="E221" s="80">
        <v>266.10000000000002</v>
      </c>
    </row>
    <row r="222" spans="1:5" ht="15.75" x14ac:dyDescent="0.25">
      <c r="A222" s="76"/>
      <c r="B222" s="72" t="s">
        <v>180</v>
      </c>
      <c r="C222" s="80">
        <v>315.89999999999998</v>
      </c>
      <c r="D222" s="80">
        <v>315.89999999999998</v>
      </c>
      <c r="E222" s="80">
        <v>315.89999999999998</v>
      </c>
    </row>
    <row r="223" spans="1:5" ht="15.75" x14ac:dyDescent="0.25">
      <c r="A223" s="76"/>
      <c r="B223" s="72" t="s">
        <v>181</v>
      </c>
      <c r="C223" s="80">
        <v>475.1</v>
      </c>
      <c r="D223" s="80">
        <v>475.1</v>
      </c>
      <c r="E223" s="80">
        <v>475.1</v>
      </c>
    </row>
    <row r="224" spans="1:5" ht="15.75" x14ac:dyDescent="0.25">
      <c r="A224" s="76"/>
      <c r="B224" s="72" t="s">
        <v>182</v>
      </c>
      <c r="C224" s="80">
        <v>161.4</v>
      </c>
      <c r="D224" s="80">
        <v>161.4</v>
      </c>
      <c r="E224" s="80">
        <v>161.4</v>
      </c>
    </row>
    <row r="225" spans="1:5" ht="15.75" x14ac:dyDescent="0.25">
      <c r="A225" s="76"/>
      <c r="B225" s="73"/>
      <c r="C225" s="80"/>
      <c r="D225" s="81"/>
      <c r="E225" s="81"/>
    </row>
    <row r="226" spans="1:5" ht="15.75" x14ac:dyDescent="0.25">
      <c r="A226" s="75" t="s">
        <v>183</v>
      </c>
      <c r="B226" s="66" t="s">
        <v>867</v>
      </c>
      <c r="C226" s="65">
        <v>24555.200000000001</v>
      </c>
      <c r="D226" s="65">
        <v>25295.800000000003</v>
      </c>
      <c r="E226" s="65">
        <v>26029.600000000002</v>
      </c>
    </row>
    <row r="227" spans="1:5" ht="15.75" x14ac:dyDescent="0.25">
      <c r="A227" s="75"/>
      <c r="B227" s="67" t="s">
        <v>868</v>
      </c>
      <c r="C227" s="65">
        <v>14487.3</v>
      </c>
      <c r="D227" s="65">
        <v>15227.9</v>
      </c>
      <c r="E227" s="65">
        <v>15961.7</v>
      </c>
    </row>
    <row r="228" spans="1:5" ht="15.75" x14ac:dyDescent="0.25">
      <c r="A228" s="75"/>
      <c r="B228" s="67" t="s">
        <v>869</v>
      </c>
      <c r="C228" s="65">
        <v>10067.900000000001</v>
      </c>
      <c r="D228" s="65">
        <v>10067.900000000001</v>
      </c>
      <c r="E228" s="65">
        <v>10067.900000000001</v>
      </c>
    </row>
    <row r="229" spans="1:5" ht="15.75" x14ac:dyDescent="0.25">
      <c r="A229" s="76"/>
      <c r="B229" s="72" t="s">
        <v>32</v>
      </c>
      <c r="C229" s="84">
        <v>17238</v>
      </c>
      <c r="D229" s="84">
        <v>21417.1</v>
      </c>
      <c r="E229" s="84">
        <v>33356.1</v>
      </c>
    </row>
    <row r="230" spans="1:5" ht="15.75" x14ac:dyDescent="0.25">
      <c r="A230" s="76"/>
      <c r="B230" s="72" t="s">
        <v>184</v>
      </c>
      <c r="C230" s="80">
        <v>246.1</v>
      </c>
      <c r="D230" s="80">
        <v>246.1</v>
      </c>
      <c r="E230" s="80">
        <v>246.1</v>
      </c>
    </row>
    <row r="231" spans="1:5" ht="15.75" x14ac:dyDescent="0.25">
      <c r="A231" s="76"/>
      <c r="B231" s="72" t="s">
        <v>130</v>
      </c>
      <c r="C231" s="80">
        <v>272.7</v>
      </c>
      <c r="D231" s="80">
        <v>272.7</v>
      </c>
      <c r="E231" s="80">
        <v>272.7</v>
      </c>
    </row>
    <row r="232" spans="1:5" ht="15.75" x14ac:dyDescent="0.25">
      <c r="A232" s="76"/>
      <c r="B232" s="72" t="s">
        <v>185</v>
      </c>
      <c r="C232" s="80">
        <v>499.5</v>
      </c>
      <c r="D232" s="80">
        <v>499.5</v>
      </c>
      <c r="E232" s="80">
        <v>499.5</v>
      </c>
    </row>
    <row r="233" spans="1:5" ht="15.75" x14ac:dyDescent="0.25">
      <c r="A233" s="76"/>
      <c r="B233" s="72" t="s">
        <v>183</v>
      </c>
      <c r="C233" s="80">
        <v>2065.1</v>
      </c>
      <c r="D233" s="80">
        <v>2065.1</v>
      </c>
      <c r="E233" s="80">
        <v>2065.1</v>
      </c>
    </row>
    <row r="234" spans="1:5" ht="15.75" x14ac:dyDescent="0.25">
      <c r="A234" s="76"/>
      <c r="B234" s="72" t="s">
        <v>186</v>
      </c>
      <c r="C234" s="80">
        <v>385</v>
      </c>
      <c r="D234" s="80">
        <v>385</v>
      </c>
      <c r="E234" s="80">
        <v>385</v>
      </c>
    </row>
    <row r="235" spans="1:5" ht="15.75" x14ac:dyDescent="0.25">
      <c r="A235" s="76"/>
      <c r="B235" s="72" t="s">
        <v>187</v>
      </c>
      <c r="C235" s="80">
        <v>185.7</v>
      </c>
      <c r="D235" s="80">
        <v>185.7</v>
      </c>
      <c r="E235" s="80">
        <v>185.7</v>
      </c>
    </row>
    <row r="236" spans="1:5" ht="15.75" x14ac:dyDescent="0.25">
      <c r="A236" s="76"/>
      <c r="B236" s="72" t="s">
        <v>188</v>
      </c>
      <c r="C236" s="80">
        <v>130</v>
      </c>
      <c r="D236" s="80">
        <v>130</v>
      </c>
      <c r="E236" s="80">
        <v>130</v>
      </c>
    </row>
    <row r="237" spans="1:5" ht="15.75" x14ac:dyDescent="0.25">
      <c r="A237" s="76"/>
      <c r="B237" s="72" t="s">
        <v>189</v>
      </c>
      <c r="C237" s="80">
        <v>323.10000000000002</v>
      </c>
      <c r="D237" s="80">
        <v>323.10000000000002</v>
      </c>
      <c r="E237" s="80">
        <v>323.10000000000002</v>
      </c>
    </row>
    <row r="238" spans="1:5" ht="15.75" x14ac:dyDescent="0.25">
      <c r="A238" s="76"/>
      <c r="B238" s="72" t="s">
        <v>190</v>
      </c>
      <c r="C238" s="80">
        <v>181.1</v>
      </c>
      <c r="D238" s="80">
        <v>181.1</v>
      </c>
      <c r="E238" s="80">
        <v>181.1</v>
      </c>
    </row>
    <row r="239" spans="1:5" ht="15.75" x14ac:dyDescent="0.25">
      <c r="A239" s="76"/>
      <c r="B239" s="72" t="s">
        <v>191</v>
      </c>
      <c r="C239" s="80">
        <v>238</v>
      </c>
      <c r="D239" s="80">
        <v>238</v>
      </c>
      <c r="E239" s="80">
        <v>238</v>
      </c>
    </row>
    <row r="240" spans="1:5" ht="15.75" x14ac:dyDescent="0.25">
      <c r="A240" s="76"/>
      <c r="B240" s="72" t="s">
        <v>192</v>
      </c>
      <c r="C240" s="80">
        <v>589.1</v>
      </c>
      <c r="D240" s="80">
        <v>589.1</v>
      </c>
      <c r="E240" s="80">
        <v>589.1</v>
      </c>
    </row>
    <row r="241" spans="1:5" ht="15.75" x14ac:dyDescent="0.25">
      <c r="A241" s="76"/>
      <c r="B241" s="72" t="s">
        <v>193</v>
      </c>
      <c r="C241" s="80">
        <v>520</v>
      </c>
      <c r="D241" s="80">
        <v>520</v>
      </c>
      <c r="E241" s="80">
        <v>520</v>
      </c>
    </row>
    <row r="242" spans="1:5" ht="15.75" x14ac:dyDescent="0.25">
      <c r="A242" s="76"/>
      <c r="B242" s="72" t="s">
        <v>194</v>
      </c>
      <c r="C242" s="80">
        <v>130.6</v>
      </c>
      <c r="D242" s="80">
        <v>130.6</v>
      </c>
      <c r="E242" s="80">
        <v>130.6</v>
      </c>
    </row>
    <row r="243" spans="1:5" ht="15.75" x14ac:dyDescent="0.25">
      <c r="A243" s="76"/>
      <c r="B243" s="72" t="s">
        <v>195</v>
      </c>
      <c r="C243" s="80">
        <v>130.6</v>
      </c>
      <c r="D243" s="80">
        <v>130.6</v>
      </c>
      <c r="E243" s="80">
        <v>130.6</v>
      </c>
    </row>
    <row r="244" spans="1:5" ht="15.75" x14ac:dyDescent="0.25">
      <c r="A244" s="76"/>
      <c r="B244" s="72" t="s">
        <v>196</v>
      </c>
      <c r="C244" s="80">
        <v>334.1</v>
      </c>
      <c r="D244" s="80">
        <v>334.1</v>
      </c>
      <c r="E244" s="80">
        <v>334.1</v>
      </c>
    </row>
    <row r="245" spans="1:5" ht="15.75" x14ac:dyDescent="0.25">
      <c r="A245" s="76"/>
      <c r="B245" s="72" t="s">
        <v>197</v>
      </c>
      <c r="C245" s="80">
        <v>386.4</v>
      </c>
      <c r="D245" s="80">
        <v>386.4</v>
      </c>
      <c r="E245" s="80">
        <v>386.4</v>
      </c>
    </row>
    <row r="246" spans="1:5" ht="15.75" x14ac:dyDescent="0.25">
      <c r="A246" s="76"/>
      <c r="B246" s="72" t="s">
        <v>198</v>
      </c>
      <c r="C246" s="80">
        <v>156.9</v>
      </c>
      <c r="D246" s="80">
        <v>156.9</v>
      </c>
      <c r="E246" s="80">
        <v>156.9</v>
      </c>
    </row>
    <row r="247" spans="1:5" ht="15.75" x14ac:dyDescent="0.25">
      <c r="A247" s="76"/>
      <c r="B247" s="72" t="s">
        <v>199</v>
      </c>
      <c r="C247" s="80">
        <v>200.9</v>
      </c>
      <c r="D247" s="80">
        <v>200.9</v>
      </c>
      <c r="E247" s="80">
        <v>200.9</v>
      </c>
    </row>
    <row r="248" spans="1:5" ht="15.75" x14ac:dyDescent="0.25">
      <c r="A248" s="76"/>
      <c r="B248" s="72" t="s">
        <v>200</v>
      </c>
      <c r="C248" s="80">
        <v>241.5</v>
      </c>
      <c r="D248" s="80">
        <v>241.5</v>
      </c>
      <c r="E248" s="80">
        <v>241.5</v>
      </c>
    </row>
    <row r="249" spans="1:5" ht="15.75" x14ac:dyDescent="0.25">
      <c r="A249" s="76"/>
      <c r="B249" s="72" t="s">
        <v>201</v>
      </c>
      <c r="C249" s="80">
        <v>517.29999999999995</v>
      </c>
      <c r="D249" s="80">
        <v>517.29999999999995</v>
      </c>
      <c r="E249" s="80">
        <v>517.29999999999995</v>
      </c>
    </row>
    <row r="250" spans="1:5" ht="15.75" x14ac:dyDescent="0.25">
      <c r="A250" s="76"/>
      <c r="B250" s="72" t="s">
        <v>202</v>
      </c>
      <c r="C250" s="80">
        <v>307.39999999999998</v>
      </c>
      <c r="D250" s="80">
        <v>307.39999999999998</v>
      </c>
      <c r="E250" s="80">
        <v>307.39999999999998</v>
      </c>
    </row>
    <row r="251" spans="1:5" ht="15.75" x14ac:dyDescent="0.25">
      <c r="A251" s="76"/>
      <c r="B251" s="72" t="s">
        <v>203</v>
      </c>
      <c r="C251" s="80">
        <v>76.099999999999994</v>
      </c>
      <c r="D251" s="80">
        <v>76.099999999999994</v>
      </c>
      <c r="E251" s="80">
        <v>76.099999999999994</v>
      </c>
    </row>
    <row r="252" spans="1:5" ht="15.75" x14ac:dyDescent="0.25">
      <c r="A252" s="76"/>
      <c r="B252" s="72" t="s">
        <v>204</v>
      </c>
      <c r="C252" s="80">
        <v>468.5</v>
      </c>
      <c r="D252" s="80">
        <v>468.5</v>
      </c>
      <c r="E252" s="80">
        <v>468.5</v>
      </c>
    </row>
    <row r="253" spans="1:5" ht="15.75" x14ac:dyDescent="0.25">
      <c r="A253" s="76"/>
      <c r="B253" s="72" t="s">
        <v>205</v>
      </c>
      <c r="C253" s="80">
        <v>489.5</v>
      </c>
      <c r="D253" s="80">
        <v>489.5</v>
      </c>
      <c r="E253" s="80">
        <v>489.5</v>
      </c>
    </row>
    <row r="254" spans="1:5" ht="15.75" x14ac:dyDescent="0.25">
      <c r="A254" s="76"/>
      <c r="B254" s="72" t="s">
        <v>206</v>
      </c>
      <c r="C254" s="80">
        <v>186.5</v>
      </c>
      <c r="D254" s="80">
        <v>186.5</v>
      </c>
      <c r="E254" s="80">
        <v>186.5</v>
      </c>
    </row>
    <row r="255" spans="1:5" ht="15.75" x14ac:dyDescent="0.25">
      <c r="A255" s="76"/>
      <c r="B255" s="72" t="s">
        <v>207</v>
      </c>
      <c r="C255" s="80">
        <v>294.2</v>
      </c>
      <c r="D255" s="80">
        <v>294.2</v>
      </c>
      <c r="E255" s="80">
        <v>294.2</v>
      </c>
    </row>
    <row r="256" spans="1:5" ht="15.75" x14ac:dyDescent="0.25">
      <c r="A256" s="76"/>
      <c r="B256" s="72" t="s">
        <v>208</v>
      </c>
      <c r="C256" s="80">
        <v>512</v>
      </c>
      <c r="D256" s="80">
        <v>512</v>
      </c>
      <c r="E256" s="80">
        <v>512</v>
      </c>
    </row>
    <row r="257" spans="1:5" ht="15.75" x14ac:dyDescent="0.25">
      <c r="A257" s="76"/>
      <c r="B257" s="72"/>
      <c r="C257" s="80"/>
      <c r="D257" s="81"/>
      <c r="E257" s="81"/>
    </row>
    <row r="258" spans="1:5" ht="26.25" x14ac:dyDescent="0.25">
      <c r="A258" s="78" t="s">
        <v>209</v>
      </c>
      <c r="B258" s="66" t="s">
        <v>867</v>
      </c>
      <c r="C258" s="65">
        <v>42825.2</v>
      </c>
      <c r="D258" s="65">
        <v>48933.599999999999</v>
      </c>
      <c r="E258" s="65">
        <v>66384.5</v>
      </c>
    </row>
    <row r="259" spans="1:5" ht="15.75" x14ac:dyDescent="0.25">
      <c r="A259" s="76"/>
      <c r="B259" s="73"/>
      <c r="C259" s="80"/>
      <c r="D259" s="81"/>
      <c r="E259" s="81"/>
    </row>
    <row r="260" spans="1:5" ht="15.75" x14ac:dyDescent="0.25">
      <c r="A260" s="75" t="s">
        <v>237</v>
      </c>
      <c r="B260" s="66" t="s">
        <v>867</v>
      </c>
      <c r="C260" s="65">
        <v>20284.099999999999</v>
      </c>
      <c r="D260" s="65">
        <v>20989</v>
      </c>
      <c r="E260" s="65">
        <v>21687.200000000001</v>
      </c>
    </row>
    <row r="261" spans="1:5" ht="15.75" x14ac:dyDescent="0.25">
      <c r="A261" s="75"/>
      <c r="B261" s="67" t="s">
        <v>868</v>
      </c>
      <c r="C261" s="65">
        <v>13783.6</v>
      </c>
      <c r="D261" s="65">
        <v>14488.5</v>
      </c>
      <c r="E261" s="65">
        <v>15186.7</v>
      </c>
    </row>
    <row r="262" spans="1:5" ht="15.75" x14ac:dyDescent="0.25">
      <c r="A262" s="75"/>
      <c r="B262" s="67" t="s">
        <v>869</v>
      </c>
      <c r="C262" s="65">
        <v>6500.5</v>
      </c>
      <c r="D262" s="65">
        <v>6500.5</v>
      </c>
      <c r="E262" s="65">
        <v>6500.5</v>
      </c>
    </row>
    <row r="263" spans="1:5" ht="15.75" x14ac:dyDescent="0.25">
      <c r="A263" s="76"/>
      <c r="B263" s="72" t="s">
        <v>32</v>
      </c>
      <c r="C263" s="84">
        <v>16401</v>
      </c>
      <c r="D263" s="84">
        <v>20377.099999999999</v>
      </c>
      <c r="E263" s="84">
        <v>31736.400000000001</v>
      </c>
    </row>
    <row r="264" spans="1:5" ht="15.75" x14ac:dyDescent="0.25">
      <c r="A264" s="76"/>
      <c r="B264" s="72" t="s">
        <v>238</v>
      </c>
      <c r="C264" s="80">
        <v>222.7</v>
      </c>
      <c r="D264" s="80">
        <v>222.7</v>
      </c>
      <c r="E264" s="80">
        <v>222.7</v>
      </c>
    </row>
    <row r="265" spans="1:5" ht="15.75" x14ac:dyDescent="0.25">
      <c r="A265" s="76"/>
      <c r="B265" s="72" t="s">
        <v>239</v>
      </c>
      <c r="C265" s="80">
        <v>265.2</v>
      </c>
      <c r="D265" s="80">
        <v>265.2</v>
      </c>
      <c r="E265" s="80">
        <v>265.2</v>
      </c>
    </row>
    <row r="266" spans="1:5" ht="15.75" x14ac:dyDescent="0.25">
      <c r="A266" s="76"/>
      <c r="B266" s="72" t="s">
        <v>240</v>
      </c>
      <c r="C266" s="80">
        <v>219.5</v>
      </c>
      <c r="D266" s="80">
        <v>219.5</v>
      </c>
      <c r="E266" s="80">
        <v>219.5</v>
      </c>
    </row>
    <row r="267" spans="1:5" ht="15.75" x14ac:dyDescent="0.25">
      <c r="A267" s="76"/>
      <c r="B267" s="72" t="s">
        <v>237</v>
      </c>
      <c r="C267" s="80">
        <v>1640.6</v>
      </c>
      <c r="D267" s="80">
        <v>1640.6</v>
      </c>
      <c r="E267" s="80">
        <v>1640.6</v>
      </c>
    </row>
    <row r="268" spans="1:5" ht="15.75" x14ac:dyDescent="0.25">
      <c r="A268" s="76"/>
      <c r="B268" s="72" t="s">
        <v>241</v>
      </c>
      <c r="C268" s="80">
        <v>194.8</v>
      </c>
      <c r="D268" s="80">
        <v>194.8</v>
      </c>
      <c r="E268" s="80">
        <v>194.8</v>
      </c>
    </row>
    <row r="269" spans="1:5" ht="15.75" x14ac:dyDescent="0.25">
      <c r="A269" s="76"/>
      <c r="B269" s="72" t="s">
        <v>242</v>
      </c>
      <c r="C269" s="80">
        <v>78.400000000000006</v>
      </c>
      <c r="D269" s="80">
        <v>78.400000000000006</v>
      </c>
      <c r="E269" s="80">
        <v>78.400000000000006</v>
      </c>
    </row>
    <row r="270" spans="1:5" ht="15.75" x14ac:dyDescent="0.25">
      <c r="A270" s="76"/>
      <c r="B270" s="72" t="s">
        <v>243</v>
      </c>
      <c r="C270" s="80">
        <v>189.9</v>
      </c>
      <c r="D270" s="80">
        <v>189.9</v>
      </c>
      <c r="E270" s="80">
        <v>189.9</v>
      </c>
    </row>
    <row r="271" spans="1:5" ht="15.75" x14ac:dyDescent="0.25">
      <c r="A271" s="76"/>
      <c r="B271" s="72" t="s">
        <v>244</v>
      </c>
      <c r="C271" s="80">
        <v>268.2</v>
      </c>
      <c r="D271" s="80">
        <v>268.2</v>
      </c>
      <c r="E271" s="80">
        <v>268.2</v>
      </c>
    </row>
    <row r="272" spans="1:5" ht="15.75" x14ac:dyDescent="0.25">
      <c r="A272" s="76"/>
      <c r="B272" s="72" t="s">
        <v>245</v>
      </c>
      <c r="C272" s="80">
        <v>600.1</v>
      </c>
      <c r="D272" s="80">
        <v>600.1</v>
      </c>
      <c r="E272" s="80">
        <v>600.1</v>
      </c>
    </row>
    <row r="273" spans="1:5" ht="15.75" x14ac:dyDescent="0.25">
      <c r="A273" s="76"/>
      <c r="B273" s="72" t="s">
        <v>246</v>
      </c>
      <c r="C273" s="80">
        <v>249.2</v>
      </c>
      <c r="D273" s="80">
        <v>249.2</v>
      </c>
      <c r="E273" s="80">
        <v>249.2</v>
      </c>
    </row>
    <row r="274" spans="1:5" ht="15.75" x14ac:dyDescent="0.25">
      <c r="A274" s="76"/>
      <c r="B274" s="72" t="s">
        <v>247</v>
      </c>
      <c r="C274" s="80">
        <v>185.8</v>
      </c>
      <c r="D274" s="80">
        <v>185.8</v>
      </c>
      <c r="E274" s="80">
        <v>185.8</v>
      </c>
    </row>
    <row r="275" spans="1:5" ht="15.75" x14ac:dyDescent="0.25">
      <c r="A275" s="76"/>
      <c r="B275" s="72" t="s">
        <v>248</v>
      </c>
      <c r="C275" s="80">
        <v>91.1</v>
      </c>
      <c r="D275" s="80">
        <v>91.1</v>
      </c>
      <c r="E275" s="80">
        <v>91.1</v>
      </c>
    </row>
    <row r="276" spans="1:5" ht="15.75" x14ac:dyDescent="0.25">
      <c r="A276" s="76"/>
      <c r="B276" s="72" t="s">
        <v>249</v>
      </c>
      <c r="C276" s="80">
        <v>212.5</v>
      </c>
      <c r="D276" s="80">
        <v>212.5</v>
      </c>
      <c r="E276" s="80">
        <v>212.5</v>
      </c>
    </row>
    <row r="277" spans="1:5" ht="15.75" x14ac:dyDescent="0.25">
      <c r="A277" s="76"/>
      <c r="B277" s="72" t="s">
        <v>250</v>
      </c>
      <c r="C277" s="80">
        <v>219.7</v>
      </c>
      <c r="D277" s="80">
        <v>219.7</v>
      </c>
      <c r="E277" s="80">
        <v>219.7</v>
      </c>
    </row>
    <row r="278" spans="1:5" ht="15.75" x14ac:dyDescent="0.25">
      <c r="A278" s="76"/>
      <c r="B278" s="72" t="s">
        <v>251</v>
      </c>
      <c r="C278" s="80">
        <v>378</v>
      </c>
      <c r="D278" s="80">
        <v>378</v>
      </c>
      <c r="E278" s="80">
        <v>378</v>
      </c>
    </row>
    <row r="279" spans="1:5" ht="15.75" x14ac:dyDescent="0.25">
      <c r="A279" s="76"/>
      <c r="B279" s="72" t="s">
        <v>252</v>
      </c>
      <c r="C279" s="80">
        <v>176.7</v>
      </c>
      <c r="D279" s="80">
        <v>176.7</v>
      </c>
      <c r="E279" s="80">
        <v>176.7</v>
      </c>
    </row>
    <row r="280" spans="1:5" ht="15.75" x14ac:dyDescent="0.25">
      <c r="A280" s="76"/>
      <c r="B280" s="72" t="s">
        <v>253</v>
      </c>
      <c r="C280" s="80">
        <v>273.2</v>
      </c>
      <c r="D280" s="80">
        <v>273.2</v>
      </c>
      <c r="E280" s="80">
        <v>273.2</v>
      </c>
    </row>
    <row r="281" spans="1:5" ht="15.75" x14ac:dyDescent="0.25">
      <c r="A281" s="76"/>
      <c r="B281" s="72" t="s">
        <v>254</v>
      </c>
      <c r="C281" s="80">
        <v>231.8</v>
      </c>
      <c r="D281" s="80">
        <v>231.8</v>
      </c>
      <c r="E281" s="80">
        <v>231.8</v>
      </c>
    </row>
    <row r="282" spans="1:5" ht="15.75" x14ac:dyDescent="0.25">
      <c r="A282" s="76"/>
      <c r="B282" s="72" t="s">
        <v>255</v>
      </c>
      <c r="C282" s="80">
        <v>416.3</v>
      </c>
      <c r="D282" s="80">
        <v>416.3</v>
      </c>
      <c r="E282" s="80">
        <v>416.3</v>
      </c>
    </row>
    <row r="283" spans="1:5" ht="15.75" x14ac:dyDescent="0.25">
      <c r="A283" s="76"/>
      <c r="B283" s="72" t="s">
        <v>256</v>
      </c>
      <c r="C283" s="80">
        <v>93.5</v>
      </c>
      <c r="D283" s="80">
        <v>93.5</v>
      </c>
      <c r="E283" s="80">
        <v>93.5</v>
      </c>
    </row>
    <row r="284" spans="1:5" ht="15.75" x14ac:dyDescent="0.25">
      <c r="A284" s="76"/>
      <c r="B284" s="72" t="s">
        <v>257</v>
      </c>
      <c r="C284" s="80">
        <v>86.6</v>
      </c>
      <c r="D284" s="80">
        <v>86.6</v>
      </c>
      <c r="E284" s="80">
        <v>86.6</v>
      </c>
    </row>
    <row r="285" spans="1:5" ht="15.75" x14ac:dyDescent="0.25">
      <c r="A285" s="76"/>
      <c r="B285" s="72" t="s">
        <v>258</v>
      </c>
      <c r="C285" s="80">
        <v>123.2</v>
      </c>
      <c r="D285" s="80">
        <v>123.2</v>
      </c>
      <c r="E285" s="80">
        <v>123.2</v>
      </c>
    </row>
    <row r="286" spans="1:5" ht="15.75" x14ac:dyDescent="0.25">
      <c r="A286" s="76"/>
      <c r="B286" s="72" t="s">
        <v>259</v>
      </c>
      <c r="C286" s="80">
        <v>83.5</v>
      </c>
      <c r="D286" s="80">
        <v>83.5</v>
      </c>
      <c r="E286" s="80">
        <v>83.5</v>
      </c>
    </row>
    <row r="287" spans="1:5" ht="15.75" x14ac:dyDescent="0.25">
      <c r="A287" s="76"/>
      <c r="B287" s="73"/>
      <c r="C287" s="80"/>
      <c r="D287" s="81"/>
      <c r="E287" s="81"/>
    </row>
    <row r="288" spans="1:5" ht="15.75" x14ac:dyDescent="0.25">
      <c r="A288" s="75" t="s">
        <v>260</v>
      </c>
      <c r="B288" s="66" t="s">
        <v>867</v>
      </c>
      <c r="C288" s="65">
        <v>16725.399999999998</v>
      </c>
      <c r="D288" s="65">
        <v>17140.899999999998</v>
      </c>
      <c r="E288" s="65">
        <v>17552.399999999998</v>
      </c>
    </row>
    <row r="289" spans="1:5" ht="15.75" x14ac:dyDescent="0.25">
      <c r="A289" s="75"/>
      <c r="B289" s="67" t="s">
        <v>868</v>
      </c>
      <c r="C289" s="65">
        <v>8125</v>
      </c>
      <c r="D289" s="65">
        <v>8540.5</v>
      </c>
      <c r="E289" s="65">
        <v>8952</v>
      </c>
    </row>
    <row r="290" spans="1:5" ht="15.75" x14ac:dyDescent="0.25">
      <c r="A290" s="75"/>
      <c r="B290" s="67" t="s">
        <v>869</v>
      </c>
      <c r="C290" s="65">
        <v>8600.3999999999978</v>
      </c>
      <c r="D290" s="65">
        <v>8600.3999999999978</v>
      </c>
      <c r="E290" s="65">
        <v>8600.3999999999978</v>
      </c>
    </row>
    <row r="291" spans="1:5" ht="15.75" x14ac:dyDescent="0.25">
      <c r="A291" s="76"/>
      <c r="B291" s="72" t="s">
        <v>32</v>
      </c>
      <c r="C291" s="84">
        <v>9667.9</v>
      </c>
      <c r="D291" s="84">
        <v>12011.6</v>
      </c>
      <c r="E291" s="84">
        <v>18707.599999999999</v>
      </c>
    </row>
    <row r="292" spans="1:5" ht="15.75" x14ac:dyDescent="0.25">
      <c r="A292" s="76"/>
      <c r="B292" s="72" t="s">
        <v>261</v>
      </c>
      <c r="C292" s="80">
        <v>415.4</v>
      </c>
      <c r="D292" s="80">
        <v>415.4</v>
      </c>
      <c r="E292" s="80">
        <v>415.4</v>
      </c>
    </row>
    <row r="293" spans="1:5" ht="15.75" x14ac:dyDescent="0.25">
      <c r="A293" s="76"/>
      <c r="B293" s="72" t="s">
        <v>262</v>
      </c>
      <c r="C293" s="80">
        <v>206.5</v>
      </c>
      <c r="D293" s="80">
        <v>206.5</v>
      </c>
      <c r="E293" s="80">
        <v>206.5</v>
      </c>
    </row>
    <row r="294" spans="1:5" ht="15.75" x14ac:dyDescent="0.25">
      <c r="A294" s="76"/>
      <c r="B294" s="72" t="s">
        <v>263</v>
      </c>
      <c r="C294" s="80">
        <v>402.5</v>
      </c>
      <c r="D294" s="80">
        <v>402.5</v>
      </c>
      <c r="E294" s="80">
        <v>402.5</v>
      </c>
    </row>
    <row r="295" spans="1:5" ht="15.75" x14ac:dyDescent="0.25">
      <c r="A295" s="76"/>
      <c r="B295" s="72" t="s">
        <v>264</v>
      </c>
      <c r="C295" s="80">
        <v>319</v>
      </c>
      <c r="D295" s="80">
        <v>319</v>
      </c>
      <c r="E295" s="80">
        <v>319</v>
      </c>
    </row>
    <row r="296" spans="1:5" ht="15.75" x14ac:dyDescent="0.25">
      <c r="A296" s="76"/>
      <c r="B296" s="72" t="s">
        <v>265</v>
      </c>
      <c r="C296" s="80">
        <v>294.7</v>
      </c>
      <c r="D296" s="80">
        <v>294.7</v>
      </c>
      <c r="E296" s="80">
        <v>294.7</v>
      </c>
    </row>
    <row r="297" spans="1:5" ht="15.75" x14ac:dyDescent="0.25">
      <c r="A297" s="76"/>
      <c r="B297" s="72" t="s">
        <v>266</v>
      </c>
      <c r="C297" s="80">
        <v>176.6</v>
      </c>
      <c r="D297" s="80">
        <v>176.6</v>
      </c>
      <c r="E297" s="80">
        <v>176.6</v>
      </c>
    </row>
    <row r="298" spans="1:5" ht="15.75" x14ac:dyDescent="0.25">
      <c r="A298" s="76"/>
      <c r="B298" s="72" t="s">
        <v>260</v>
      </c>
      <c r="C298" s="80">
        <v>968</v>
      </c>
      <c r="D298" s="80">
        <v>968</v>
      </c>
      <c r="E298" s="80">
        <v>968</v>
      </c>
    </row>
    <row r="299" spans="1:5" ht="15.75" x14ac:dyDescent="0.25">
      <c r="A299" s="76"/>
      <c r="B299" s="72" t="s">
        <v>267</v>
      </c>
      <c r="C299" s="80">
        <v>304.60000000000002</v>
      </c>
      <c r="D299" s="80">
        <v>304.60000000000002</v>
      </c>
      <c r="E299" s="80">
        <v>304.60000000000002</v>
      </c>
    </row>
    <row r="300" spans="1:5" ht="15.75" x14ac:dyDescent="0.25">
      <c r="A300" s="76"/>
      <c r="B300" s="72" t="s">
        <v>268</v>
      </c>
      <c r="C300" s="80">
        <v>136.6</v>
      </c>
      <c r="D300" s="80">
        <v>136.6</v>
      </c>
      <c r="E300" s="80">
        <v>136.6</v>
      </c>
    </row>
    <row r="301" spans="1:5" ht="15.75" x14ac:dyDescent="0.25">
      <c r="A301" s="76"/>
      <c r="B301" s="72" t="s">
        <v>269</v>
      </c>
      <c r="C301" s="80">
        <v>380.6</v>
      </c>
      <c r="D301" s="80">
        <v>380.6</v>
      </c>
      <c r="E301" s="80">
        <v>380.6</v>
      </c>
    </row>
    <row r="302" spans="1:5" ht="15.75" x14ac:dyDescent="0.25">
      <c r="A302" s="76"/>
      <c r="B302" s="72" t="s">
        <v>270</v>
      </c>
      <c r="C302" s="80">
        <v>703.3</v>
      </c>
      <c r="D302" s="80">
        <v>703.3</v>
      </c>
      <c r="E302" s="80">
        <v>703.3</v>
      </c>
    </row>
    <row r="303" spans="1:5" ht="15.75" x14ac:dyDescent="0.25">
      <c r="A303" s="76"/>
      <c r="B303" s="72" t="s">
        <v>271</v>
      </c>
      <c r="C303" s="80">
        <v>471.8</v>
      </c>
      <c r="D303" s="80">
        <v>471.8</v>
      </c>
      <c r="E303" s="80">
        <v>471.8</v>
      </c>
    </row>
    <row r="304" spans="1:5" ht="15.75" x14ac:dyDescent="0.25">
      <c r="A304" s="76"/>
      <c r="B304" s="72" t="s">
        <v>272</v>
      </c>
      <c r="C304" s="80">
        <v>295.10000000000002</v>
      </c>
      <c r="D304" s="80">
        <v>295.10000000000002</v>
      </c>
      <c r="E304" s="80">
        <v>295.10000000000002</v>
      </c>
    </row>
    <row r="305" spans="1:5" ht="15.75" x14ac:dyDescent="0.25">
      <c r="A305" s="76"/>
      <c r="B305" s="72" t="s">
        <v>273</v>
      </c>
      <c r="C305" s="80">
        <v>178.3</v>
      </c>
      <c r="D305" s="80">
        <v>178.3</v>
      </c>
      <c r="E305" s="80">
        <v>178.3</v>
      </c>
    </row>
    <row r="306" spans="1:5" ht="15.75" x14ac:dyDescent="0.25">
      <c r="A306" s="76"/>
      <c r="B306" s="72" t="s">
        <v>274</v>
      </c>
      <c r="C306" s="80">
        <v>332.4</v>
      </c>
      <c r="D306" s="80">
        <v>332.4</v>
      </c>
      <c r="E306" s="80">
        <v>332.4</v>
      </c>
    </row>
    <row r="307" spans="1:5" ht="15.75" x14ac:dyDescent="0.25">
      <c r="A307" s="76"/>
      <c r="B307" s="72" t="s">
        <v>275</v>
      </c>
      <c r="C307" s="80">
        <v>177.2</v>
      </c>
      <c r="D307" s="80">
        <v>177.2</v>
      </c>
      <c r="E307" s="80">
        <v>177.2</v>
      </c>
    </row>
    <row r="308" spans="1:5" ht="15.75" x14ac:dyDescent="0.25">
      <c r="A308" s="76"/>
      <c r="B308" s="72" t="s">
        <v>276</v>
      </c>
      <c r="C308" s="80">
        <v>489.9</v>
      </c>
      <c r="D308" s="80">
        <v>489.9</v>
      </c>
      <c r="E308" s="80">
        <v>489.9</v>
      </c>
    </row>
    <row r="309" spans="1:5" ht="15.75" x14ac:dyDescent="0.25">
      <c r="A309" s="76"/>
      <c r="B309" s="72" t="s">
        <v>277</v>
      </c>
      <c r="C309" s="80">
        <v>632.5</v>
      </c>
      <c r="D309" s="80">
        <v>632.5</v>
      </c>
      <c r="E309" s="80">
        <v>632.5</v>
      </c>
    </row>
    <row r="310" spans="1:5" ht="15.75" x14ac:dyDescent="0.25">
      <c r="A310" s="76"/>
      <c r="B310" s="72" t="s">
        <v>278</v>
      </c>
      <c r="C310" s="80">
        <v>262.89999999999998</v>
      </c>
      <c r="D310" s="80">
        <v>262.89999999999998</v>
      </c>
      <c r="E310" s="80">
        <v>262.89999999999998</v>
      </c>
    </row>
    <row r="311" spans="1:5" ht="15.75" x14ac:dyDescent="0.25">
      <c r="A311" s="76"/>
      <c r="B311" s="72" t="s">
        <v>279</v>
      </c>
      <c r="C311" s="80">
        <v>259.7</v>
      </c>
      <c r="D311" s="80">
        <v>259.7</v>
      </c>
      <c r="E311" s="80">
        <v>259.7</v>
      </c>
    </row>
    <row r="312" spans="1:5" ht="15.75" x14ac:dyDescent="0.25">
      <c r="A312" s="76"/>
      <c r="B312" s="72" t="s">
        <v>280</v>
      </c>
      <c r="C312" s="80">
        <v>295.5</v>
      </c>
      <c r="D312" s="80">
        <v>295.5</v>
      </c>
      <c r="E312" s="80">
        <v>295.5</v>
      </c>
    </row>
    <row r="313" spans="1:5" ht="15.75" x14ac:dyDescent="0.25">
      <c r="A313" s="76"/>
      <c r="B313" s="72" t="s">
        <v>281</v>
      </c>
      <c r="C313" s="80">
        <v>194.8</v>
      </c>
      <c r="D313" s="80">
        <v>194.8</v>
      </c>
      <c r="E313" s="80">
        <v>194.8</v>
      </c>
    </row>
    <row r="314" spans="1:5" ht="15.75" x14ac:dyDescent="0.25">
      <c r="A314" s="76"/>
      <c r="B314" s="72" t="s">
        <v>282</v>
      </c>
      <c r="C314" s="80">
        <v>137.9</v>
      </c>
      <c r="D314" s="80">
        <v>137.9</v>
      </c>
      <c r="E314" s="80">
        <v>137.9</v>
      </c>
    </row>
    <row r="315" spans="1:5" ht="15.75" x14ac:dyDescent="0.25">
      <c r="A315" s="76"/>
      <c r="B315" s="72" t="s">
        <v>283</v>
      </c>
      <c r="C315" s="80">
        <v>347.2</v>
      </c>
      <c r="D315" s="80">
        <v>347.2</v>
      </c>
      <c r="E315" s="80">
        <v>347.2</v>
      </c>
    </row>
    <row r="316" spans="1:5" ht="15.75" x14ac:dyDescent="0.25">
      <c r="A316" s="76"/>
      <c r="B316" s="72" t="s">
        <v>284</v>
      </c>
      <c r="C316" s="80">
        <v>217.4</v>
      </c>
      <c r="D316" s="80">
        <v>217.4</v>
      </c>
      <c r="E316" s="80">
        <v>217.4</v>
      </c>
    </row>
    <row r="317" spans="1:5" ht="15.75" x14ac:dyDescent="0.25">
      <c r="A317" s="76"/>
      <c r="B317" s="73"/>
      <c r="C317" s="80"/>
      <c r="D317" s="81"/>
      <c r="E317" s="81"/>
    </row>
    <row r="318" spans="1:5" ht="15.75" x14ac:dyDescent="0.25">
      <c r="A318" s="75" t="s">
        <v>285</v>
      </c>
      <c r="B318" s="66" t="s">
        <v>867</v>
      </c>
      <c r="C318" s="65">
        <v>13200.099999999999</v>
      </c>
      <c r="D318" s="65">
        <v>13630.599999999999</v>
      </c>
      <c r="E318" s="65">
        <v>14057.099999999999</v>
      </c>
    </row>
    <row r="319" spans="1:5" ht="15.75" x14ac:dyDescent="0.25">
      <c r="A319" s="75"/>
      <c r="B319" s="67" t="s">
        <v>868</v>
      </c>
      <c r="C319" s="65">
        <v>8419.2999999999993</v>
      </c>
      <c r="D319" s="65">
        <v>8849.7999999999993</v>
      </c>
      <c r="E319" s="65">
        <v>9276.2999999999993</v>
      </c>
    </row>
    <row r="320" spans="1:5" ht="15.75" x14ac:dyDescent="0.25">
      <c r="A320" s="75"/>
      <c r="B320" s="67" t="s">
        <v>869</v>
      </c>
      <c r="C320" s="65">
        <v>4780.7999999999993</v>
      </c>
      <c r="D320" s="65">
        <v>4780.7999999999993</v>
      </c>
      <c r="E320" s="65">
        <v>4780.7999999999993</v>
      </c>
    </row>
    <row r="321" spans="1:5" ht="15.75" x14ac:dyDescent="0.25">
      <c r="A321" s="76"/>
      <c r="B321" s="72" t="s">
        <v>32</v>
      </c>
      <c r="C321" s="84">
        <v>10018.1</v>
      </c>
      <c r="D321" s="84">
        <v>12446.8</v>
      </c>
      <c r="E321" s="84">
        <v>19385.2</v>
      </c>
    </row>
    <row r="322" spans="1:5" ht="15.75" x14ac:dyDescent="0.25">
      <c r="A322" s="76"/>
      <c r="B322" s="72" t="s">
        <v>286</v>
      </c>
      <c r="C322" s="80">
        <v>158.69999999999999</v>
      </c>
      <c r="D322" s="80">
        <v>158.69999999999999</v>
      </c>
      <c r="E322" s="80">
        <v>158.69999999999999</v>
      </c>
    </row>
    <row r="323" spans="1:5" ht="15.75" x14ac:dyDescent="0.25">
      <c r="A323" s="76"/>
      <c r="B323" s="72" t="s">
        <v>287</v>
      </c>
      <c r="C323" s="80">
        <v>365.4</v>
      </c>
      <c r="D323" s="80">
        <v>365.4</v>
      </c>
      <c r="E323" s="80">
        <v>365.4</v>
      </c>
    </row>
    <row r="324" spans="1:5" ht="15.75" x14ac:dyDescent="0.25">
      <c r="A324" s="76"/>
      <c r="B324" s="72" t="s">
        <v>65</v>
      </c>
      <c r="C324" s="80">
        <v>83.9</v>
      </c>
      <c r="D324" s="80">
        <v>83.9</v>
      </c>
      <c r="E324" s="80">
        <v>83.9</v>
      </c>
    </row>
    <row r="325" spans="1:5" ht="15.75" x14ac:dyDescent="0.25">
      <c r="A325" s="76"/>
      <c r="B325" s="72" t="s">
        <v>288</v>
      </c>
      <c r="C325" s="80">
        <v>198</v>
      </c>
      <c r="D325" s="80">
        <v>198</v>
      </c>
      <c r="E325" s="80">
        <v>198</v>
      </c>
    </row>
    <row r="326" spans="1:5" ht="15.75" x14ac:dyDescent="0.25">
      <c r="A326" s="76"/>
      <c r="B326" s="72" t="s">
        <v>289</v>
      </c>
      <c r="C326" s="80">
        <v>121.3</v>
      </c>
      <c r="D326" s="80">
        <v>121.3</v>
      </c>
      <c r="E326" s="80">
        <v>121.3</v>
      </c>
    </row>
    <row r="327" spans="1:5" ht="15.75" x14ac:dyDescent="0.25">
      <c r="A327" s="76"/>
      <c r="B327" s="72" t="s">
        <v>290</v>
      </c>
      <c r="C327" s="80">
        <v>161.30000000000001</v>
      </c>
      <c r="D327" s="80">
        <v>161.30000000000001</v>
      </c>
      <c r="E327" s="80">
        <v>161.30000000000001</v>
      </c>
    </row>
    <row r="328" spans="1:5" ht="15.75" x14ac:dyDescent="0.25">
      <c r="A328" s="76"/>
      <c r="B328" s="72" t="s">
        <v>291</v>
      </c>
      <c r="C328" s="80">
        <v>127.9</v>
      </c>
      <c r="D328" s="80">
        <v>127.9</v>
      </c>
      <c r="E328" s="80">
        <v>127.9</v>
      </c>
    </row>
    <row r="329" spans="1:5" ht="15.75" x14ac:dyDescent="0.25">
      <c r="A329" s="76"/>
      <c r="B329" s="72" t="s">
        <v>285</v>
      </c>
      <c r="C329" s="80">
        <v>180.8</v>
      </c>
      <c r="D329" s="80">
        <v>180.8</v>
      </c>
      <c r="E329" s="80">
        <v>180.8</v>
      </c>
    </row>
    <row r="330" spans="1:5" ht="15.75" x14ac:dyDescent="0.25">
      <c r="A330" s="76"/>
      <c r="B330" s="72" t="s">
        <v>292</v>
      </c>
      <c r="C330" s="80">
        <v>61.8</v>
      </c>
      <c r="D330" s="80">
        <v>61.8</v>
      </c>
      <c r="E330" s="80">
        <v>61.8</v>
      </c>
    </row>
    <row r="331" spans="1:5" ht="15.75" x14ac:dyDescent="0.25">
      <c r="A331" s="76"/>
      <c r="B331" s="72" t="s">
        <v>293</v>
      </c>
      <c r="C331" s="80">
        <v>202.2</v>
      </c>
      <c r="D331" s="80">
        <v>202.2</v>
      </c>
      <c r="E331" s="80">
        <v>202.2</v>
      </c>
    </row>
    <row r="332" spans="1:5" ht="15.75" x14ac:dyDescent="0.25">
      <c r="A332" s="76"/>
      <c r="B332" s="72" t="s">
        <v>165</v>
      </c>
      <c r="C332" s="80">
        <v>95.5</v>
      </c>
      <c r="D332" s="80">
        <v>95.5</v>
      </c>
      <c r="E332" s="80">
        <v>95.5</v>
      </c>
    </row>
    <row r="333" spans="1:5" ht="15.75" x14ac:dyDescent="0.25">
      <c r="A333" s="76"/>
      <c r="B333" s="72" t="s">
        <v>294</v>
      </c>
      <c r="C333" s="80">
        <v>194.4</v>
      </c>
      <c r="D333" s="80">
        <v>194.4</v>
      </c>
      <c r="E333" s="80">
        <v>194.4</v>
      </c>
    </row>
    <row r="334" spans="1:5" ht="15.75" x14ac:dyDescent="0.25">
      <c r="A334" s="76"/>
      <c r="B334" s="72" t="s">
        <v>295</v>
      </c>
      <c r="C334" s="80">
        <v>1072.4000000000001</v>
      </c>
      <c r="D334" s="80">
        <v>1072.4000000000001</v>
      </c>
      <c r="E334" s="80">
        <v>1072.4000000000001</v>
      </c>
    </row>
    <row r="335" spans="1:5" ht="15.75" x14ac:dyDescent="0.25">
      <c r="A335" s="76"/>
      <c r="B335" s="72" t="s">
        <v>296</v>
      </c>
      <c r="C335" s="80">
        <v>69.2</v>
      </c>
      <c r="D335" s="80">
        <v>69.2</v>
      </c>
      <c r="E335" s="80">
        <v>69.2</v>
      </c>
    </row>
    <row r="336" spans="1:5" ht="15.75" x14ac:dyDescent="0.25">
      <c r="A336" s="76"/>
      <c r="B336" s="72" t="s">
        <v>297</v>
      </c>
      <c r="C336" s="80">
        <v>158.9</v>
      </c>
      <c r="D336" s="80">
        <v>158.9</v>
      </c>
      <c r="E336" s="80">
        <v>158.9</v>
      </c>
    </row>
    <row r="337" spans="1:5" ht="15.75" x14ac:dyDescent="0.25">
      <c r="A337" s="76"/>
      <c r="B337" s="72" t="s">
        <v>298</v>
      </c>
      <c r="C337" s="80">
        <v>124.7</v>
      </c>
      <c r="D337" s="80">
        <v>124.7</v>
      </c>
      <c r="E337" s="80">
        <v>124.7</v>
      </c>
    </row>
    <row r="338" spans="1:5" ht="15.75" x14ac:dyDescent="0.25">
      <c r="A338" s="76"/>
      <c r="B338" s="72" t="s">
        <v>299</v>
      </c>
      <c r="C338" s="80">
        <v>110.5</v>
      </c>
      <c r="D338" s="80">
        <v>110.5</v>
      </c>
      <c r="E338" s="80">
        <v>110.5</v>
      </c>
    </row>
    <row r="339" spans="1:5" ht="15.75" x14ac:dyDescent="0.25">
      <c r="A339" s="76"/>
      <c r="B339" s="72" t="s">
        <v>300</v>
      </c>
      <c r="C339" s="80">
        <v>194.5</v>
      </c>
      <c r="D339" s="80">
        <v>194.5</v>
      </c>
      <c r="E339" s="80">
        <v>194.5</v>
      </c>
    </row>
    <row r="340" spans="1:5" ht="15.75" x14ac:dyDescent="0.25">
      <c r="A340" s="76"/>
      <c r="B340" s="72" t="s">
        <v>301</v>
      </c>
      <c r="C340" s="80">
        <v>206.6</v>
      </c>
      <c r="D340" s="80">
        <v>206.6</v>
      </c>
      <c r="E340" s="80">
        <v>206.6</v>
      </c>
    </row>
    <row r="341" spans="1:5" ht="15.75" x14ac:dyDescent="0.25">
      <c r="A341" s="76"/>
      <c r="B341" s="72" t="s">
        <v>302</v>
      </c>
      <c r="C341" s="80">
        <v>365.7</v>
      </c>
      <c r="D341" s="80">
        <v>365.7</v>
      </c>
      <c r="E341" s="80">
        <v>365.7</v>
      </c>
    </row>
    <row r="342" spans="1:5" ht="15.75" x14ac:dyDescent="0.25">
      <c r="A342" s="76"/>
      <c r="B342" s="72" t="s">
        <v>303</v>
      </c>
      <c r="C342" s="80">
        <v>72.400000000000006</v>
      </c>
      <c r="D342" s="80">
        <v>72.400000000000006</v>
      </c>
      <c r="E342" s="80">
        <v>72.400000000000006</v>
      </c>
    </row>
    <row r="343" spans="1:5" ht="15.75" x14ac:dyDescent="0.25">
      <c r="A343" s="76"/>
      <c r="B343" s="72" t="s">
        <v>304</v>
      </c>
      <c r="C343" s="80">
        <v>454.7</v>
      </c>
      <c r="D343" s="80">
        <v>454.7</v>
      </c>
      <c r="E343" s="80">
        <v>454.7</v>
      </c>
    </row>
    <row r="344" spans="1:5" ht="15.75" x14ac:dyDescent="0.25">
      <c r="A344" s="76"/>
      <c r="B344" s="73"/>
      <c r="C344" s="80"/>
      <c r="D344" s="81"/>
      <c r="E344" s="81"/>
    </row>
    <row r="345" spans="1:5" ht="15.75" x14ac:dyDescent="0.25">
      <c r="A345" s="75" t="s">
        <v>305</v>
      </c>
      <c r="B345" s="66" t="s">
        <v>867</v>
      </c>
      <c r="C345" s="65">
        <v>23497.199999999997</v>
      </c>
      <c r="D345" s="65">
        <v>24215.299999999996</v>
      </c>
      <c r="E345" s="65">
        <v>24926.499999999996</v>
      </c>
    </row>
    <row r="346" spans="1:5" ht="15.75" x14ac:dyDescent="0.25">
      <c r="A346" s="75"/>
      <c r="B346" s="67" t="s">
        <v>868</v>
      </c>
      <c r="C346" s="65">
        <v>14040.6</v>
      </c>
      <c r="D346" s="65">
        <v>14758.7</v>
      </c>
      <c r="E346" s="65">
        <v>15469.9</v>
      </c>
    </row>
    <row r="347" spans="1:5" ht="15.75" x14ac:dyDescent="0.25">
      <c r="A347" s="75"/>
      <c r="B347" s="67" t="s">
        <v>869</v>
      </c>
      <c r="C347" s="65">
        <v>9456.5999999999967</v>
      </c>
      <c r="D347" s="65">
        <v>9456.5999999999967</v>
      </c>
      <c r="E347" s="65">
        <v>9456.5999999999967</v>
      </c>
    </row>
    <row r="348" spans="1:5" ht="15.75" x14ac:dyDescent="0.25">
      <c r="A348" s="76"/>
      <c r="B348" s="72" t="s">
        <v>32</v>
      </c>
      <c r="C348" s="84">
        <v>16706.8</v>
      </c>
      <c r="D348" s="84">
        <v>20757.099999999999</v>
      </c>
      <c r="E348" s="84">
        <v>32328.2</v>
      </c>
    </row>
    <row r="349" spans="1:5" ht="15.75" x14ac:dyDescent="0.25">
      <c r="A349" s="76"/>
      <c r="B349" s="72" t="s">
        <v>306</v>
      </c>
      <c r="C349" s="80">
        <v>57.4</v>
      </c>
      <c r="D349" s="80">
        <v>57.4</v>
      </c>
      <c r="E349" s="80">
        <v>57.4</v>
      </c>
    </row>
    <row r="350" spans="1:5" ht="15.75" x14ac:dyDescent="0.25">
      <c r="A350" s="76"/>
      <c r="B350" s="72" t="s">
        <v>307</v>
      </c>
      <c r="C350" s="80">
        <v>176.6</v>
      </c>
      <c r="D350" s="80">
        <v>176.6</v>
      </c>
      <c r="E350" s="80">
        <v>176.6</v>
      </c>
    </row>
    <row r="351" spans="1:5" ht="15.75" x14ac:dyDescent="0.25">
      <c r="A351" s="76"/>
      <c r="B351" s="72" t="s">
        <v>36</v>
      </c>
      <c r="C351" s="80">
        <v>571.29999999999995</v>
      </c>
      <c r="D351" s="80">
        <v>571.29999999999995</v>
      </c>
      <c r="E351" s="80">
        <v>571.29999999999995</v>
      </c>
    </row>
    <row r="352" spans="1:5" ht="15.75" x14ac:dyDescent="0.25">
      <c r="A352" s="76"/>
      <c r="B352" s="72" t="s">
        <v>308</v>
      </c>
      <c r="C352" s="80">
        <v>360.8</v>
      </c>
      <c r="D352" s="80">
        <v>360.8</v>
      </c>
      <c r="E352" s="80">
        <v>360.8</v>
      </c>
    </row>
    <row r="353" spans="1:5" ht="15.75" x14ac:dyDescent="0.25">
      <c r="A353" s="76"/>
      <c r="B353" s="72" t="s">
        <v>309</v>
      </c>
      <c r="C353" s="80">
        <v>140.30000000000001</v>
      </c>
      <c r="D353" s="80">
        <v>140.30000000000001</v>
      </c>
      <c r="E353" s="80">
        <v>140.30000000000001</v>
      </c>
    </row>
    <row r="354" spans="1:5" ht="15.75" x14ac:dyDescent="0.25">
      <c r="A354" s="76"/>
      <c r="B354" s="72" t="s">
        <v>305</v>
      </c>
      <c r="C354" s="80">
        <v>316.39999999999998</v>
      </c>
      <c r="D354" s="80">
        <v>316.39999999999998</v>
      </c>
      <c r="E354" s="80">
        <v>316.39999999999998</v>
      </c>
    </row>
    <row r="355" spans="1:5" ht="15.75" x14ac:dyDescent="0.25">
      <c r="A355" s="76"/>
      <c r="B355" s="72" t="s">
        <v>310</v>
      </c>
      <c r="C355" s="80">
        <v>138.19999999999999</v>
      </c>
      <c r="D355" s="80">
        <v>138.19999999999999</v>
      </c>
      <c r="E355" s="80">
        <v>138.19999999999999</v>
      </c>
    </row>
    <row r="356" spans="1:5" ht="15.75" x14ac:dyDescent="0.25">
      <c r="A356" s="76"/>
      <c r="B356" s="72" t="s">
        <v>311</v>
      </c>
      <c r="C356" s="80">
        <v>241.3</v>
      </c>
      <c r="D356" s="80">
        <v>241.3</v>
      </c>
      <c r="E356" s="80">
        <v>241.3</v>
      </c>
    </row>
    <row r="357" spans="1:5" ht="15.75" x14ac:dyDescent="0.25">
      <c r="A357" s="76"/>
      <c r="B357" s="72" t="s">
        <v>312</v>
      </c>
      <c r="C357" s="80">
        <v>184.8</v>
      </c>
      <c r="D357" s="80">
        <v>184.8</v>
      </c>
      <c r="E357" s="80">
        <v>184.8</v>
      </c>
    </row>
    <row r="358" spans="1:5" ht="15.75" x14ac:dyDescent="0.25">
      <c r="A358" s="76"/>
      <c r="B358" s="72" t="s">
        <v>313</v>
      </c>
      <c r="C358" s="80">
        <v>190.7</v>
      </c>
      <c r="D358" s="80">
        <v>190.7</v>
      </c>
      <c r="E358" s="80">
        <v>190.7</v>
      </c>
    </row>
    <row r="359" spans="1:5" ht="15.75" x14ac:dyDescent="0.25">
      <c r="A359" s="76"/>
      <c r="B359" s="72" t="s">
        <v>314</v>
      </c>
      <c r="C359" s="80">
        <v>257.2</v>
      </c>
      <c r="D359" s="80">
        <v>257.2</v>
      </c>
      <c r="E359" s="80">
        <v>257.2</v>
      </c>
    </row>
    <row r="360" spans="1:5" ht="15.75" x14ac:dyDescent="0.25">
      <c r="A360" s="76"/>
      <c r="B360" s="72" t="s">
        <v>315</v>
      </c>
      <c r="C360" s="80">
        <v>176.6</v>
      </c>
      <c r="D360" s="80">
        <v>176.6</v>
      </c>
      <c r="E360" s="80">
        <v>176.6</v>
      </c>
    </row>
    <row r="361" spans="1:5" ht="15.75" x14ac:dyDescent="0.25">
      <c r="A361" s="76"/>
      <c r="B361" s="72" t="s">
        <v>316</v>
      </c>
      <c r="C361" s="80">
        <v>355.8</v>
      </c>
      <c r="D361" s="80">
        <v>355.8</v>
      </c>
      <c r="E361" s="80">
        <v>355.8</v>
      </c>
    </row>
    <row r="362" spans="1:5" ht="15.75" x14ac:dyDescent="0.25">
      <c r="A362" s="76"/>
      <c r="B362" s="72" t="s">
        <v>317</v>
      </c>
      <c r="C362" s="80">
        <v>159.4</v>
      </c>
      <c r="D362" s="80">
        <v>159.4</v>
      </c>
      <c r="E362" s="80">
        <v>159.4</v>
      </c>
    </row>
    <row r="363" spans="1:5" ht="15.75" x14ac:dyDescent="0.25">
      <c r="A363" s="76"/>
      <c r="B363" s="72" t="s">
        <v>318</v>
      </c>
      <c r="C363" s="80">
        <v>363.7</v>
      </c>
      <c r="D363" s="80">
        <v>363.7</v>
      </c>
      <c r="E363" s="80">
        <v>363.7</v>
      </c>
    </row>
    <row r="364" spans="1:5" ht="15.75" x14ac:dyDescent="0.25">
      <c r="A364" s="76"/>
      <c r="B364" s="72" t="s">
        <v>319</v>
      </c>
      <c r="C364" s="80">
        <v>326.2</v>
      </c>
      <c r="D364" s="80">
        <v>326.2</v>
      </c>
      <c r="E364" s="80">
        <v>326.2</v>
      </c>
    </row>
    <row r="365" spans="1:5" ht="15.75" x14ac:dyDescent="0.25">
      <c r="A365" s="76"/>
      <c r="B365" s="72" t="s">
        <v>320</v>
      </c>
      <c r="C365" s="80">
        <v>2010.4</v>
      </c>
      <c r="D365" s="80">
        <v>2010.4</v>
      </c>
      <c r="E365" s="80">
        <v>2010.4</v>
      </c>
    </row>
    <row r="366" spans="1:5" ht="15.75" x14ac:dyDescent="0.25">
      <c r="A366" s="76"/>
      <c r="B366" s="72" t="s">
        <v>321</v>
      </c>
      <c r="C366" s="80">
        <v>83.8</v>
      </c>
      <c r="D366" s="80">
        <v>83.8</v>
      </c>
      <c r="E366" s="80">
        <v>83.8</v>
      </c>
    </row>
    <row r="367" spans="1:5" ht="15.75" x14ac:dyDescent="0.25">
      <c r="A367" s="76"/>
      <c r="B367" s="72" t="s">
        <v>322</v>
      </c>
      <c r="C367" s="80">
        <v>880.9</v>
      </c>
      <c r="D367" s="80">
        <v>880.9</v>
      </c>
      <c r="E367" s="80">
        <v>880.9</v>
      </c>
    </row>
    <row r="368" spans="1:5" ht="15.75" x14ac:dyDescent="0.25">
      <c r="A368" s="76"/>
      <c r="B368" s="72" t="s">
        <v>323</v>
      </c>
      <c r="C368" s="80">
        <v>101.2</v>
      </c>
      <c r="D368" s="80">
        <v>101.2</v>
      </c>
      <c r="E368" s="80">
        <v>101.2</v>
      </c>
    </row>
    <row r="369" spans="1:5" ht="15.75" x14ac:dyDescent="0.25">
      <c r="A369" s="76"/>
      <c r="B369" s="72" t="s">
        <v>324</v>
      </c>
      <c r="C369" s="80">
        <v>117.8</v>
      </c>
      <c r="D369" s="80">
        <v>117.8</v>
      </c>
      <c r="E369" s="80">
        <v>117.8</v>
      </c>
    </row>
    <row r="370" spans="1:5" ht="15.75" x14ac:dyDescent="0.25">
      <c r="A370" s="76"/>
      <c r="B370" s="72" t="s">
        <v>325</v>
      </c>
      <c r="C370" s="80">
        <v>207.2</v>
      </c>
      <c r="D370" s="80">
        <v>207.2</v>
      </c>
      <c r="E370" s="80">
        <v>207.2</v>
      </c>
    </row>
    <row r="371" spans="1:5" ht="15.75" x14ac:dyDescent="0.25">
      <c r="A371" s="76"/>
      <c r="B371" s="72" t="s">
        <v>326</v>
      </c>
      <c r="C371" s="80">
        <v>175.2</v>
      </c>
      <c r="D371" s="80">
        <v>175.2</v>
      </c>
      <c r="E371" s="80">
        <v>175.2</v>
      </c>
    </row>
    <row r="372" spans="1:5" ht="15.75" x14ac:dyDescent="0.25">
      <c r="A372" s="76"/>
      <c r="B372" s="72" t="s">
        <v>327</v>
      </c>
      <c r="C372" s="80">
        <v>93.9</v>
      </c>
      <c r="D372" s="80">
        <v>93.9</v>
      </c>
      <c r="E372" s="80">
        <v>93.9</v>
      </c>
    </row>
    <row r="373" spans="1:5" ht="15.75" x14ac:dyDescent="0.25">
      <c r="A373" s="76"/>
      <c r="B373" s="72" t="s">
        <v>328</v>
      </c>
      <c r="C373" s="80">
        <v>508.4</v>
      </c>
      <c r="D373" s="80">
        <v>508.4</v>
      </c>
      <c r="E373" s="80">
        <v>508.4</v>
      </c>
    </row>
    <row r="374" spans="1:5" ht="15.75" x14ac:dyDescent="0.25">
      <c r="A374" s="76"/>
      <c r="B374" s="72" t="s">
        <v>329</v>
      </c>
      <c r="C374" s="80">
        <v>493</v>
      </c>
      <c r="D374" s="80">
        <v>493</v>
      </c>
      <c r="E374" s="80">
        <v>493</v>
      </c>
    </row>
    <row r="375" spans="1:5" ht="15.75" x14ac:dyDescent="0.25">
      <c r="A375" s="76"/>
      <c r="B375" s="72" t="s">
        <v>330</v>
      </c>
      <c r="C375" s="80">
        <v>491.3</v>
      </c>
      <c r="D375" s="80">
        <v>491.3</v>
      </c>
      <c r="E375" s="80">
        <v>491.3</v>
      </c>
    </row>
    <row r="376" spans="1:5" ht="15.75" x14ac:dyDescent="0.25">
      <c r="A376" s="76"/>
      <c r="B376" s="72" t="s">
        <v>331</v>
      </c>
      <c r="C376" s="80">
        <v>276.8</v>
      </c>
      <c r="D376" s="80">
        <v>276.8</v>
      </c>
      <c r="E376" s="80">
        <v>276.8</v>
      </c>
    </row>
    <row r="377" spans="1:5" ht="15.75" x14ac:dyDescent="0.25">
      <c r="A377" s="76"/>
      <c r="B377" s="73"/>
      <c r="C377" s="80"/>
      <c r="D377" s="80"/>
      <c r="E377" s="80"/>
    </row>
    <row r="378" spans="1:5" ht="15.75" x14ac:dyDescent="0.25">
      <c r="A378" s="75" t="s">
        <v>332</v>
      </c>
      <c r="B378" s="66" t="s">
        <v>867</v>
      </c>
      <c r="C378" s="65">
        <v>11776.3</v>
      </c>
      <c r="D378" s="65">
        <v>12167.8</v>
      </c>
      <c r="E378" s="65">
        <v>12555.5</v>
      </c>
    </row>
    <row r="379" spans="1:5" ht="15.75" x14ac:dyDescent="0.25">
      <c r="A379" s="75"/>
      <c r="B379" s="67" t="s">
        <v>868</v>
      </c>
      <c r="C379" s="65">
        <v>7654.4</v>
      </c>
      <c r="D379" s="65">
        <v>8045.9</v>
      </c>
      <c r="E379" s="65">
        <v>8433.6</v>
      </c>
    </row>
    <row r="380" spans="1:5" ht="15.75" x14ac:dyDescent="0.25">
      <c r="A380" s="75"/>
      <c r="B380" s="67" t="s">
        <v>869</v>
      </c>
      <c r="C380" s="65">
        <v>4121.9000000000005</v>
      </c>
      <c r="D380" s="65">
        <v>4121.9000000000005</v>
      </c>
      <c r="E380" s="65">
        <v>4121.9000000000005</v>
      </c>
    </row>
    <row r="381" spans="1:5" ht="15.75" x14ac:dyDescent="0.25">
      <c r="A381" s="76"/>
      <c r="B381" s="72" t="s">
        <v>32</v>
      </c>
      <c r="C381" s="84">
        <v>9107.9</v>
      </c>
      <c r="D381" s="84">
        <v>11316</v>
      </c>
      <c r="E381" s="84">
        <v>17624.099999999999</v>
      </c>
    </row>
    <row r="382" spans="1:5" ht="15.75" x14ac:dyDescent="0.25">
      <c r="A382" s="76"/>
      <c r="B382" s="72" t="s">
        <v>333</v>
      </c>
      <c r="C382" s="80">
        <v>471.9</v>
      </c>
      <c r="D382" s="80">
        <v>471.9</v>
      </c>
      <c r="E382" s="80">
        <v>471.9</v>
      </c>
    </row>
    <row r="383" spans="1:5" ht="15.75" x14ac:dyDescent="0.25">
      <c r="A383" s="76"/>
      <c r="B383" s="72" t="s">
        <v>265</v>
      </c>
      <c r="C383" s="80">
        <v>447.1</v>
      </c>
      <c r="D383" s="80">
        <v>447.1</v>
      </c>
      <c r="E383" s="80">
        <v>447.1</v>
      </c>
    </row>
    <row r="384" spans="1:5" ht="15.75" x14ac:dyDescent="0.25">
      <c r="A384" s="76"/>
      <c r="B384" s="72" t="s">
        <v>334</v>
      </c>
      <c r="C384" s="80">
        <v>693.1</v>
      </c>
      <c r="D384" s="80">
        <v>693.1</v>
      </c>
      <c r="E384" s="80">
        <v>693.1</v>
      </c>
    </row>
    <row r="385" spans="1:5" ht="15.75" x14ac:dyDescent="0.25">
      <c r="A385" s="76"/>
      <c r="B385" s="72" t="s">
        <v>335</v>
      </c>
      <c r="C385" s="80">
        <v>384.5</v>
      </c>
      <c r="D385" s="80">
        <v>384.5</v>
      </c>
      <c r="E385" s="80">
        <v>384.5</v>
      </c>
    </row>
    <row r="386" spans="1:5" ht="15.75" x14ac:dyDescent="0.25">
      <c r="A386" s="76"/>
      <c r="B386" s="72" t="s">
        <v>336</v>
      </c>
      <c r="C386" s="80">
        <v>277.39999999999998</v>
      </c>
      <c r="D386" s="80">
        <v>277.39999999999998</v>
      </c>
      <c r="E386" s="80">
        <v>277.39999999999998</v>
      </c>
    </row>
    <row r="387" spans="1:5" ht="15.75" x14ac:dyDescent="0.25">
      <c r="A387" s="76"/>
      <c r="B387" s="72" t="s">
        <v>337</v>
      </c>
      <c r="C387" s="80">
        <v>83.4</v>
      </c>
      <c r="D387" s="80">
        <v>83.4</v>
      </c>
      <c r="E387" s="80">
        <v>83.4</v>
      </c>
    </row>
    <row r="388" spans="1:5" ht="15.75" x14ac:dyDescent="0.25">
      <c r="A388" s="76"/>
      <c r="B388" s="72" t="s">
        <v>338</v>
      </c>
      <c r="C388" s="80">
        <v>309.8</v>
      </c>
      <c r="D388" s="80">
        <v>309.8</v>
      </c>
      <c r="E388" s="80">
        <v>309.8</v>
      </c>
    </row>
    <row r="389" spans="1:5" ht="15.75" x14ac:dyDescent="0.25">
      <c r="A389" s="76"/>
      <c r="B389" s="72" t="s">
        <v>339</v>
      </c>
      <c r="C389" s="80">
        <v>322.8</v>
      </c>
      <c r="D389" s="80">
        <v>322.8</v>
      </c>
      <c r="E389" s="80">
        <v>322.8</v>
      </c>
    </row>
    <row r="390" spans="1:5" ht="15.75" x14ac:dyDescent="0.25">
      <c r="A390" s="76"/>
      <c r="B390" s="72" t="s">
        <v>340</v>
      </c>
      <c r="C390" s="80">
        <v>307.7</v>
      </c>
      <c r="D390" s="80">
        <v>307.7</v>
      </c>
      <c r="E390" s="80">
        <v>307.7</v>
      </c>
    </row>
    <row r="391" spans="1:5" ht="15.75" x14ac:dyDescent="0.25">
      <c r="A391" s="76"/>
      <c r="B391" s="72" t="s">
        <v>341</v>
      </c>
      <c r="C391" s="80">
        <v>412.1</v>
      </c>
      <c r="D391" s="80">
        <v>412.1</v>
      </c>
      <c r="E391" s="80">
        <v>412.1</v>
      </c>
    </row>
    <row r="392" spans="1:5" ht="15.75" x14ac:dyDescent="0.25">
      <c r="A392" s="76"/>
      <c r="B392" s="72" t="s">
        <v>342</v>
      </c>
      <c r="C392" s="80">
        <v>412.1</v>
      </c>
      <c r="D392" s="80">
        <v>412.1</v>
      </c>
      <c r="E392" s="80">
        <v>412.1</v>
      </c>
    </row>
    <row r="393" spans="1:5" ht="15.75" x14ac:dyDescent="0.25">
      <c r="A393" s="76"/>
      <c r="B393" s="73"/>
      <c r="C393" s="80"/>
      <c r="D393" s="80"/>
      <c r="E393" s="80"/>
    </row>
    <row r="394" spans="1:5" ht="15.75" x14ac:dyDescent="0.25">
      <c r="A394" s="75" t="s">
        <v>343</v>
      </c>
      <c r="B394" s="66" t="s">
        <v>867</v>
      </c>
      <c r="C394" s="65">
        <v>27005.653827246082</v>
      </c>
      <c r="D394" s="65">
        <v>27916.453827246078</v>
      </c>
      <c r="E394" s="65">
        <v>28818.353827246079</v>
      </c>
    </row>
    <row r="395" spans="1:5" ht="15.75" x14ac:dyDescent="0.25">
      <c r="A395" s="75"/>
      <c r="B395" s="67" t="s">
        <v>868</v>
      </c>
      <c r="C395" s="65">
        <v>17807.400000000001</v>
      </c>
      <c r="D395" s="65">
        <v>18718.2</v>
      </c>
      <c r="E395" s="65">
        <v>19620.099999999999</v>
      </c>
    </row>
    <row r="396" spans="1:5" ht="15.75" x14ac:dyDescent="0.25">
      <c r="A396" s="75"/>
      <c r="B396" s="67" t="s">
        <v>869</v>
      </c>
      <c r="C396" s="65">
        <v>9198.2538272460788</v>
      </c>
      <c r="D396" s="65">
        <v>9198.2538272460788</v>
      </c>
      <c r="E396" s="65">
        <v>9198.2538272460788</v>
      </c>
    </row>
    <row r="397" spans="1:5" ht="15.75" x14ac:dyDescent="0.25">
      <c r="A397" s="76"/>
      <c r="B397" s="72" t="s">
        <v>32</v>
      </c>
      <c r="C397" s="84">
        <v>21188.9</v>
      </c>
      <c r="D397" s="84">
        <v>26325.8</v>
      </c>
      <c r="E397" s="84">
        <v>41001.199999999997</v>
      </c>
    </row>
    <row r="398" spans="1:5" ht="15.75" x14ac:dyDescent="0.25">
      <c r="A398" s="76"/>
      <c r="B398" s="72" t="s">
        <v>344</v>
      </c>
      <c r="C398" s="80">
        <v>74.099999999999994</v>
      </c>
      <c r="D398" s="80">
        <v>74.099999999999994</v>
      </c>
      <c r="E398" s="80">
        <v>74.099999999999994</v>
      </c>
    </row>
    <row r="399" spans="1:5" ht="15.75" x14ac:dyDescent="0.25">
      <c r="A399" s="76"/>
      <c r="B399" s="72" t="s">
        <v>345</v>
      </c>
      <c r="C399" s="80">
        <v>127.1</v>
      </c>
      <c r="D399" s="80">
        <v>127.1</v>
      </c>
      <c r="E399" s="80">
        <v>127.1</v>
      </c>
    </row>
    <row r="400" spans="1:5" ht="15.75" x14ac:dyDescent="0.25">
      <c r="A400" s="76"/>
      <c r="B400" s="72" t="s">
        <v>346</v>
      </c>
      <c r="C400" s="80">
        <v>78.599999999999994</v>
      </c>
      <c r="D400" s="80">
        <v>78.599999999999994</v>
      </c>
      <c r="E400" s="80">
        <v>78.599999999999994</v>
      </c>
    </row>
    <row r="401" spans="1:5" ht="15.75" x14ac:dyDescent="0.25">
      <c r="A401" s="76"/>
      <c r="B401" s="72" t="s">
        <v>347</v>
      </c>
      <c r="C401" s="80">
        <v>180.3</v>
      </c>
      <c r="D401" s="80">
        <v>180.3</v>
      </c>
      <c r="E401" s="80">
        <v>180.3</v>
      </c>
    </row>
    <row r="402" spans="1:5" ht="15.75" x14ac:dyDescent="0.25">
      <c r="A402" s="76"/>
      <c r="B402" s="72" t="s">
        <v>348</v>
      </c>
      <c r="C402" s="80">
        <v>572</v>
      </c>
      <c r="D402" s="80">
        <v>572</v>
      </c>
      <c r="E402" s="80">
        <v>572</v>
      </c>
    </row>
    <row r="403" spans="1:5" ht="15.75" x14ac:dyDescent="0.25">
      <c r="A403" s="76"/>
      <c r="B403" s="72" t="s">
        <v>349</v>
      </c>
      <c r="C403" s="80">
        <v>176.6</v>
      </c>
      <c r="D403" s="80">
        <v>176.6</v>
      </c>
      <c r="E403" s="80">
        <v>176.6</v>
      </c>
    </row>
    <row r="404" spans="1:5" ht="15.75" x14ac:dyDescent="0.25">
      <c r="A404" s="76"/>
      <c r="B404" s="72" t="s">
        <v>350</v>
      </c>
      <c r="C404" s="80">
        <v>192.1</v>
      </c>
      <c r="D404" s="80">
        <v>192.1</v>
      </c>
      <c r="E404" s="80">
        <v>192.1</v>
      </c>
    </row>
    <row r="405" spans="1:5" ht="15.75" x14ac:dyDescent="0.25">
      <c r="A405" s="76"/>
      <c r="B405" s="72" t="s">
        <v>351</v>
      </c>
      <c r="C405" s="80">
        <v>143.5</v>
      </c>
      <c r="D405" s="80">
        <v>143.5</v>
      </c>
      <c r="E405" s="80">
        <v>143.5</v>
      </c>
    </row>
    <row r="406" spans="1:5" ht="15.75" x14ac:dyDescent="0.25">
      <c r="A406" s="76"/>
      <c r="B406" s="72" t="s">
        <v>352</v>
      </c>
      <c r="C406" s="80">
        <v>125.9</v>
      </c>
      <c r="D406" s="80">
        <v>125.9</v>
      </c>
      <c r="E406" s="80">
        <v>125.9</v>
      </c>
    </row>
    <row r="407" spans="1:5" ht="15.75" x14ac:dyDescent="0.25">
      <c r="A407" s="76"/>
      <c r="B407" s="72" t="s">
        <v>353</v>
      </c>
      <c r="C407" s="80">
        <v>63.3</v>
      </c>
      <c r="D407" s="80">
        <v>63.3</v>
      </c>
      <c r="E407" s="80">
        <v>63.3</v>
      </c>
    </row>
    <row r="408" spans="1:5" ht="15.75" x14ac:dyDescent="0.25">
      <c r="A408" s="76"/>
      <c r="B408" s="72" t="s">
        <v>354</v>
      </c>
      <c r="C408" s="80">
        <v>134.5</v>
      </c>
      <c r="D408" s="80">
        <v>134.5</v>
      </c>
      <c r="E408" s="80">
        <v>134.5</v>
      </c>
    </row>
    <row r="409" spans="1:5" ht="15.75" x14ac:dyDescent="0.25">
      <c r="A409" s="76"/>
      <c r="B409" s="72" t="s">
        <v>355</v>
      </c>
      <c r="C409" s="80">
        <v>223.8</v>
      </c>
      <c r="D409" s="80">
        <v>223.8</v>
      </c>
      <c r="E409" s="80">
        <v>223.8</v>
      </c>
    </row>
    <row r="410" spans="1:5" ht="15.75" x14ac:dyDescent="0.25">
      <c r="A410" s="76"/>
      <c r="B410" s="72" t="s">
        <v>356</v>
      </c>
      <c r="C410" s="80">
        <v>1033.7</v>
      </c>
      <c r="D410" s="80">
        <v>1033.7</v>
      </c>
      <c r="E410" s="80">
        <v>1033.7</v>
      </c>
    </row>
    <row r="411" spans="1:5" ht="15.75" x14ac:dyDescent="0.25">
      <c r="A411" s="76"/>
      <c r="B411" s="72" t="s">
        <v>343</v>
      </c>
      <c r="C411" s="80">
        <v>2334</v>
      </c>
      <c r="D411" s="80">
        <v>2334</v>
      </c>
      <c r="E411" s="80">
        <v>2334</v>
      </c>
    </row>
    <row r="412" spans="1:5" ht="15.75" x14ac:dyDescent="0.25">
      <c r="A412" s="76"/>
      <c r="B412" s="72" t="s">
        <v>357</v>
      </c>
      <c r="C412" s="80">
        <v>310.39999999999998</v>
      </c>
      <c r="D412" s="80">
        <v>310.39999999999998</v>
      </c>
      <c r="E412" s="80">
        <v>310.39999999999998</v>
      </c>
    </row>
    <row r="413" spans="1:5" ht="15.75" x14ac:dyDescent="0.25">
      <c r="A413" s="76"/>
      <c r="B413" s="72" t="s">
        <v>358</v>
      </c>
      <c r="C413" s="80">
        <v>149.4</v>
      </c>
      <c r="D413" s="80">
        <v>149.4</v>
      </c>
      <c r="E413" s="80">
        <v>149.4</v>
      </c>
    </row>
    <row r="414" spans="1:5" ht="15.75" x14ac:dyDescent="0.25">
      <c r="A414" s="76"/>
      <c r="B414" s="72" t="s">
        <v>359</v>
      </c>
      <c r="C414" s="80">
        <v>115.2</v>
      </c>
      <c r="D414" s="80">
        <v>115.2</v>
      </c>
      <c r="E414" s="80">
        <v>115.2</v>
      </c>
    </row>
    <row r="415" spans="1:5" ht="15.75" x14ac:dyDescent="0.25">
      <c r="A415" s="76"/>
      <c r="B415" s="72" t="s">
        <v>360</v>
      </c>
      <c r="C415" s="80">
        <v>363.9</v>
      </c>
      <c r="D415" s="80">
        <v>363.9</v>
      </c>
      <c r="E415" s="80">
        <v>363.9</v>
      </c>
    </row>
    <row r="416" spans="1:5" ht="15.75" x14ac:dyDescent="0.25">
      <c r="A416" s="76"/>
      <c r="B416" s="72" t="s">
        <v>361</v>
      </c>
      <c r="C416" s="80">
        <v>118.2</v>
      </c>
      <c r="D416" s="80">
        <v>118.2</v>
      </c>
      <c r="E416" s="80">
        <v>118.2</v>
      </c>
    </row>
    <row r="417" spans="1:5" ht="15.75" x14ac:dyDescent="0.25">
      <c r="A417" s="76"/>
      <c r="B417" s="72" t="s">
        <v>362</v>
      </c>
      <c r="C417" s="80">
        <v>176.6</v>
      </c>
      <c r="D417" s="80">
        <v>176.6</v>
      </c>
      <c r="E417" s="80">
        <v>176.6</v>
      </c>
    </row>
    <row r="418" spans="1:5" ht="15.75" x14ac:dyDescent="0.25">
      <c r="A418" s="76"/>
      <c r="B418" s="72" t="s">
        <v>363</v>
      </c>
      <c r="C418" s="80">
        <v>204.8</v>
      </c>
      <c r="D418" s="80">
        <v>204.8</v>
      </c>
      <c r="E418" s="80">
        <v>204.8</v>
      </c>
    </row>
    <row r="419" spans="1:5" ht="15.75" x14ac:dyDescent="0.25">
      <c r="A419" s="76"/>
      <c r="B419" s="72" t="s">
        <v>364</v>
      </c>
      <c r="C419" s="80">
        <v>150.30000000000001</v>
      </c>
      <c r="D419" s="80">
        <v>150.30000000000001</v>
      </c>
      <c r="E419" s="80">
        <v>150.30000000000001</v>
      </c>
    </row>
    <row r="420" spans="1:5" ht="15.75" x14ac:dyDescent="0.25">
      <c r="A420" s="76"/>
      <c r="B420" s="72" t="s">
        <v>365</v>
      </c>
      <c r="C420" s="80">
        <v>257</v>
      </c>
      <c r="D420" s="80">
        <v>257</v>
      </c>
      <c r="E420" s="80">
        <v>257</v>
      </c>
    </row>
    <row r="421" spans="1:5" ht="15.75" x14ac:dyDescent="0.25">
      <c r="A421" s="76"/>
      <c r="B421" s="72" t="s">
        <v>366</v>
      </c>
      <c r="C421" s="80">
        <v>143.6</v>
      </c>
      <c r="D421" s="80">
        <v>143.6</v>
      </c>
      <c r="E421" s="80">
        <v>143.6</v>
      </c>
    </row>
    <row r="422" spans="1:5" ht="15.75" x14ac:dyDescent="0.25">
      <c r="A422" s="76"/>
      <c r="B422" s="72" t="s">
        <v>367</v>
      </c>
      <c r="C422" s="80">
        <v>241.9</v>
      </c>
      <c r="D422" s="80">
        <v>241.9</v>
      </c>
      <c r="E422" s="80">
        <v>241.9</v>
      </c>
    </row>
    <row r="423" spans="1:5" ht="15.75" x14ac:dyDescent="0.25">
      <c r="A423" s="76"/>
      <c r="B423" s="72" t="s">
        <v>368</v>
      </c>
      <c r="C423" s="80">
        <v>145.4</v>
      </c>
      <c r="D423" s="80">
        <v>145.4</v>
      </c>
      <c r="E423" s="80">
        <v>145.4</v>
      </c>
    </row>
    <row r="424" spans="1:5" ht="15.75" x14ac:dyDescent="0.25">
      <c r="A424" s="76"/>
      <c r="B424" s="72" t="s">
        <v>369</v>
      </c>
      <c r="C424" s="80">
        <v>220.8</v>
      </c>
      <c r="D424" s="80">
        <v>220.8</v>
      </c>
      <c r="E424" s="80">
        <v>220.8</v>
      </c>
    </row>
    <row r="425" spans="1:5" ht="15.75" x14ac:dyDescent="0.25">
      <c r="A425" s="76"/>
      <c r="B425" s="72" t="s">
        <v>370</v>
      </c>
      <c r="C425" s="80">
        <v>154.6</v>
      </c>
      <c r="D425" s="80">
        <v>154.6</v>
      </c>
      <c r="E425" s="80">
        <v>154.6</v>
      </c>
    </row>
    <row r="426" spans="1:5" ht="15.75" x14ac:dyDescent="0.25">
      <c r="A426" s="76"/>
      <c r="B426" s="72" t="s">
        <v>304</v>
      </c>
      <c r="C426" s="80">
        <v>236</v>
      </c>
      <c r="D426" s="80">
        <v>236</v>
      </c>
      <c r="E426" s="80">
        <v>236</v>
      </c>
    </row>
    <row r="427" spans="1:5" ht="15.75" x14ac:dyDescent="0.25">
      <c r="A427" s="76"/>
      <c r="B427" s="72" t="s">
        <v>371</v>
      </c>
      <c r="C427" s="80">
        <v>340.95382724607879</v>
      </c>
      <c r="D427" s="80">
        <v>340.95382724607879</v>
      </c>
      <c r="E427" s="80">
        <v>340.95382724607879</v>
      </c>
    </row>
    <row r="428" spans="1:5" ht="15.75" x14ac:dyDescent="0.25">
      <c r="A428" s="76"/>
      <c r="B428" s="72" t="s">
        <v>372</v>
      </c>
      <c r="C428" s="80">
        <v>158</v>
      </c>
      <c r="D428" s="80">
        <v>158</v>
      </c>
      <c r="E428" s="80">
        <v>158</v>
      </c>
    </row>
    <row r="429" spans="1:5" ht="15.75" x14ac:dyDescent="0.25">
      <c r="A429" s="76"/>
      <c r="B429" s="72" t="s">
        <v>373</v>
      </c>
      <c r="C429" s="80">
        <v>251.7</v>
      </c>
      <c r="D429" s="80">
        <v>251.7</v>
      </c>
      <c r="E429" s="80">
        <v>251.7</v>
      </c>
    </row>
    <row r="430" spans="1:5" ht="15.75" x14ac:dyDescent="0.25">
      <c r="A430" s="76"/>
      <c r="B430" s="73"/>
      <c r="C430" s="80"/>
      <c r="D430" s="80"/>
      <c r="E430" s="80"/>
    </row>
    <row r="431" spans="1:5" ht="15.75" x14ac:dyDescent="0.25">
      <c r="A431" s="75" t="s">
        <v>374</v>
      </c>
      <c r="B431" s="66" t="s">
        <v>867</v>
      </c>
      <c r="C431" s="65">
        <v>26531.5</v>
      </c>
      <c r="D431" s="65">
        <v>27380.2</v>
      </c>
      <c r="E431" s="65">
        <v>28220.7</v>
      </c>
    </row>
    <row r="432" spans="1:5" ht="15.75" x14ac:dyDescent="0.25">
      <c r="A432" s="75"/>
      <c r="B432" s="67" t="s">
        <v>868</v>
      </c>
      <c r="C432" s="65">
        <v>16594.099999999999</v>
      </c>
      <c r="D432" s="65">
        <v>17442.8</v>
      </c>
      <c r="E432" s="65">
        <v>18283.3</v>
      </c>
    </row>
    <row r="433" spans="1:5" ht="15.75" x14ac:dyDescent="0.25">
      <c r="A433" s="75"/>
      <c r="B433" s="67" t="s">
        <v>869</v>
      </c>
      <c r="C433" s="65">
        <v>9937.4000000000015</v>
      </c>
      <c r="D433" s="65">
        <v>9937.4000000000015</v>
      </c>
      <c r="E433" s="65">
        <v>9937.4000000000015</v>
      </c>
    </row>
    <row r="434" spans="1:5" ht="15.75" x14ac:dyDescent="0.25">
      <c r="A434" s="76"/>
      <c r="B434" s="72" t="s">
        <v>32</v>
      </c>
      <c r="C434" s="84">
        <v>19745.3</v>
      </c>
      <c r="D434" s="84">
        <v>24532.1</v>
      </c>
      <c r="E434" s="84">
        <v>38207.599999999999</v>
      </c>
    </row>
    <row r="435" spans="1:5" ht="15.75" x14ac:dyDescent="0.25">
      <c r="A435" s="76"/>
      <c r="B435" s="72" t="s">
        <v>375</v>
      </c>
      <c r="C435" s="80">
        <v>295.5</v>
      </c>
      <c r="D435" s="80">
        <v>295.5</v>
      </c>
      <c r="E435" s="80">
        <v>295.5</v>
      </c>
    </row>
    <row r="436" spans="1:5" ht="15.75" x14ac:dyDescent="0.25">
      <c r="A436" s="76"/>
      <c r="B436" s="72" t="s">
        <v>376</v>
      </c>
      <c r="C436" s="80">
        <v>142.5</v>
      </c>
      <c r="D436" s="80">
        <v>142.5</v>
      </c>
      <c r="E436" s="80">
        <v>142.5</v>
      </c>
    </row>
    <row r="437" spans="1:5" ht="15.75" x14ac:dyDescent="0.25">
      <c r="A437" s="76"/>
      <c r="B437" s="72" t="s">
        <v>377</v>
      </c>
      <c r="C437" s="80">
        <v>146.69999999999999</v>
      </c>
      <c r="D437" s="80">
        <v>146.69999999999999</v>
      </c>
      <c r="E437" s="80">
        <v>146.69999999999999</v>
      </c>
    </row>
    <row r="438" spans="1:5" ht="15.75" x14ac:dyDescent="0.25">
      <c r="A438" s="76"/>
      <c r="B438" s="72" t="s">
        <v>378</v>
      </c>
      <c r="C438" s="80">
        <v>301.39999999999998</v>
      </c>
      <c r="D438" s="80">
        <v>301.39999999999998</v>
      </c>
      <c r="E438" s="80">
        <v>301.39999999999998</v>
      </c>
    </row>
    <row r="439" spans="1:5" ht="15.75" x14ac:dyDescent="0.25">
      <c r="A439" s="76"/>
      <c r="B439" s="72" t="s">
        <v>379</v>
      </c>
      <c r="C439" s="80">
        <v>318.7</v>
      </c>
      <c r="D439" s="80">
        <v>318.7</v>
      </c>
      <c r="E439" s="80">
        <v>318.7</v>
      </c>
    </row>
    <row r="440" spans="1:5" ht="15.75" x14ac:dyDescent="0.25">
      <c r="A440" s="76"/>
      <c r="B440" s="72" t="s">
        <v>380</v>
      </c>
      <c r="C440" s="80">
        <v>176.6</v>
      </c>
      <c r="D440" s="80">
        <v>176.6</v>
      </c>
      <c r="E440" s="80">
        <v>176.6</v>
      </c>
    </row>
    <row r="441" spans="1:5" ht="15.75" x14ac:dyDescent="0.25">
      <c r="A441" s="76"/>
      <c r="B441" s="72" t="s">
        <v>381</v>
      </c>
      <c r="C441" s="80">
        <v>353.1</v>
      </c>
      <c r="D441" s="80">
        <v>353.1</v>
      </c>
      <c r="E441" s="80">
        <v>353.1</v>
      </c>
    </row>
    <row r="442" spans="1:5" ht="15.75" x14ac:dyDescent="0.25">
      <c r="A442" s="76"/>
      <c r="B442" s="72" t="s">
        <v>382</v>
      </c>
      <c r="C442" s="80">
        <v>199.8</v>
      </c>
      <c r="D442" s="80">
        <v>199.8</v>
      </c>
      <c r="E442" s="80">
        <v>199.8</v>
      </c>
    </row>
    <row r="443" spans="1:5" ht="15.75" x14ac:dyDescent="0.25">
      <c r="A443" s="76"/>
      <c r="B443" s="72" t="s">
        <v>374</v>
      </c>
      <c r="C443" s="80">
        <v>1921.8</v>
      </c>
      <c r="D443" s="80">
        <v>1921.8</v>
      </c>
      <c r="E443" s="80">
        <v>1921.8</v>
      </c>
    </row>
    <row r="444" spans="1:5" ht="15.75" x14ac:dyDescent="0.25">
      <c r="A444" s="76"/>
      <c r="B444" s="72" t="s">
        <v>383</v>
      </c>
      <c r="C444" s="80">
        <v>255.5</v>
      </c>
      <c r="D444" s="80">
        <v>255.5</v>
      </c>
      <c r="E444" s="80">
        <v>255.5</v>
      </c>
    </row>
    <row r="445" spans="1:5" ht="15.75" x14ac:dyDescent="0.25">
      <c r="A445" s="76"/>
      <c r="B445" s="72" t="s">
        <v>384</v>
      </c>
      <c r="C445" s="80">
        <v>384</v>
      </c>
      <c r="D445" s="80">
        <v>384</v>
      </c>
      <c r="E445" s="80">
        <v>384</v>
      </c>
    </row>
    <row r="446" spans="1:5" ht="15.75" x14ac:dyDescent="0.25">
      <c r="A446" s="76"/>
      <c r="B446" s="72" t="s">
        <v>385</v>
      </c>
      <c r="C446" s="80">
        <v>237.4</v>
      </c>
      <c r="D446" s="80">
        <v>237.4</v>
      </c>
      <c r="E446" s="80">
        <v>237.4</v>
      </c>
    </row>
    <row r="447" spans="1:5" ht="15.75" x14ac:dyDescent="0.25">
      <c r="A447" s="76"/>
      <c r="B447" s="72" t="s">
        <v>386</v>
      </c>
      <c r="C447" s="80">
        <v>120.3</v>
      </c>
      <c r="D447" s="80">
        <v>120.3</v>
      </c>
      <c r="E447" s="80">
        <v>120.3</v>
      </c>
    </row>
    <row r="448" spans="1:5" ht="15.75" x14ac:dyDescent="0.25">
      <c r="A448" s="76"/>
      <c r="B448" s="72" t="s">
        <v>387</v>
      </c>
      <c r="C448" s="80">
        <v>129.80000000000001</v>
      </c>
      <c r="D448" s="80">
        <v>129.80000000000001</v>
      </c>
      <c r="E448" s="80">
        <v>129.80000000000001</v>
      </c>
    </row>
    <row r="449" spans="1:5" ht="15.75" x14ac:dyDescent="0.25">
      <c r="A449" s="76"/>
      <c r="B449" s="72" t="s">
        <v>388</v>
      </c>
      <c r="C449" s="80">
        <v>171.8</v>
      </c>
      <c r="D449" s="80">
        <v>171.8</v>
      </c>
      <c r="E449" s="80">
        <v>171.8</v>
      </c>
    </row>
    <row r="450" spans="1:5" ht="15.75" x14ac:dyDescent="0.25">
      <c r="A450" s="76"/>
      <c r="B450" s="72" t="s">
        <v>389</v>
      </c>
      <c r="C450" s="80">
        <v>289.2</v>
      </c>
      <c r="D450" s="80">
        <v>289.2</v>
      </c>
      <c r="E450" s="80">
        <v>289.2</v>
      </c>
    </row>
    <row r="451" spans="1:5" ht="15.75" x14ac:dyDescent="0.25">
      <c r="A451" s="76"/>
      <c r="B451" s="72" t="s">
        <v>390</v>
      </c>
      <c r="C451" s="80">
        <v>228.4</v>
      </c>
      <c r="D451" s="80">
        <v>228.4</v>
      </c>
      <c r="E451" s="80">
        <v>228.4</v>
      </c>
    </row>
    <row r="452" spans="1:5" ht="15.75" x14ac:dyDescent="0.25">
      <c r="A452" s="76"/>
      <c r="B452" s="72" t="s">
        <v>391</v>
      </c>
      <c r="C452" s="80">
        <v>143.30000000000001</v>
      </c>
      <c r="D452" s="80">
        <v>143.30000000000001</v>
      </c>
      <c r="E452" s="80">
        <v>143.30000000000001</v>
      </c>
    </row>
    <row r="453" spans="1:5" ht="15.75" x14ac:dyDescent="0.25">
      <c r="A453" s="76"/>
      <c r="B453" s="72" t="s">
        <v>392</v>
      </c>
      <c r="C453" s="80">
        <v>296.8</v>
      </c>
      <c r="D453" s="80">
        <v>296.8</v>
      </c>
      <c r="E453" s="80">
        <v>296.8</v>
      </c>
    </row>
    <row r="454" spans="1:5" ht="15.75" x14ac:dyDescent="0.25">
      <c r="A454" s="76"/>
      <c r="B454" s="72" t="s">
        <v>393</v>
      </c>
      <c r="C454" s="80">
        <v>173.1</v>
      </c>
      <c r="D454" s="80">
        <v>173.1</v>
      </c>
      <c r="E454" s="80">
        <v>173.1</v>
      </c>
    </row>
    <row r="455" spans="1:5" ht="15.75" x14ac:dyDescent="0.25">
      <c r="A455" s="76"/>
      <c r="B455" s="72" t="s">
        <v>394</v>
      </c>
      <c r="C455" s="80">
        <v>233.1</v>
      </c>
      <c r="D455" s="80">
        <v>233.1</v>
      </c>
      <c r="E455" s="80">
        <v>233.1</v>
      </c>
    </row>
    <row r="456" spans="1:5" ht="15.75" x14ac:dyDescent="0.25">
      <c r="A456" s="76"/>
      <c r="B456" s="72" t="s">
        <v>395</v>
      </c>
      <c r="C456" s="80">
        <v>294.8</v>
      </c>
      <c r="D456" s="80">
        <v>294.8</v>
      </c>
      <c r="E456" s="80">
        <v>294.8</v>
      </c>
    </row>
    <row r="457" spans="1:5" ht="15.75" x14ac:dyDescent="0.25">
      <c r="A457" s="76"/>
      <c r="B457" s="72" t="s">
        <v>396</v>
      </c>
      <c r="C457" s="80">
        <v>292.39999999999998</v>
      </c>
      <c r="D457" s="80">
        <v>292.39999999999998</v>
      </c>
      <c r="E457" s="80">
        <v>292.39999999999998</v>
      </c>
    </row>
    <row r="458" spans="1:5" ht="15.75" x14ac:dyDescent="0.25">
      <c r="A458" s="76"/>
      <c r="B458" s="72" t="s">
        <v>397</v>
      </c>
      <c r="C458" s="80">
        <v>95.4</v>
      </c>
      <c r="D458" s="80">
        <v>95.4</v>
      </c>
      <c r="E458" s="80">
        <v>95.4</v>
      </c>
    </row>
    <row r="459" spans="1:5" ht="15.75" x14ac:dyDescent="0.25">
      <c r="A459" s="76"/>
      <c r="B459" s="72" t="s">
        <v>398</v>
      </c>
      <c r="C459" s="80">
        <v>153.1</v>
      </c>
      <c r="D459" s="80">
        <v>153.1</v>
      </c>
      <c r="E459" s="80">
        <v>153.1</v>
      </c>
    </row>
    <row r="460" spans="1:5" ht="15.75" x14ac:dyDescent="0.25">
      <c r="A460" s="76"/>
      <c r="B460" s="72" t="s">
        <v>399</v>
      </c>
      <c r="C460" s="80">
        <v>394.8</v>
      </c>
      <c r="D460" s="80">
        <v>394.8</v>
      </c>
      <c r="E460" s="80">
        <v>394.8</v>
      </c>
    </row>
    <row r="461" spans="1:5" ht="15.75" x14ac:dyDescent="0.25">
      <c r="A461" s="76"/>
      <c r="B461" s="72" t="s">
        <v>400</v>
      </c>
      <c r="C461" s="80">
        <v>121.8</v>
      </c>
      <c r="D461" s="80">
        <v>121.8</v>
      </c>
      <c r="E461" s="80">
        <v>121.8</v>
      </c>
    </row>
    <row r="462" spans="1:5" ht="15.75" x14ac:dyDescent="0.25">
      <c r="A462" s="76"/>
      <c r="B462" s="72" t="s">
        <v>401</v>
      </c>
      <c r="C462" s="80">
        <v>272.60000000000002</v>
      </c>
      <c r="D462" s="80">
        <v>272.60000000000002</v>
      </c>
      <c r="E462" s="80">
        <v>272.60000000000002</v>
      </c>
    </row>
    <row r="463" spans="1:5" ht="15.75" x14ac:dyDescent="0.25">
      <c r="A463" s="76"/>
      <c r="B463" s="72" t="s">
        <v>402</v>
      </c>
      <c r="C463" s="80">
        <v>471.5</v>
      </c>
      <c r="D463" s="80">
        <v>471.5</v>
      </c>
      <c r="E463" s="80">
        <v>471.5</v>
      </c>
    </row>
    <row r="464" spans="1:5" ht="15.75" x14ac:dyDescent="0.25">
      <c r="A464" s="76"/>
      <c r="B464" s="72" t="s">
        <v>403</v>
      </c>
      <c r="C464" s="80">
        <v>226</v>
      </c>
      <c r="D464" s="80">
        <v>226</v>
      </c>
      <c r="E464" s="80">
        <v>226</v>
      </c>
    </row>
    <row r="465" spans="1:5" ht="15.75" x14ac:dyDescent="0.25">
      <c r="A465" s="76"/>
      <c r="B465" s="72" t="s">
        <v>404</v>
      </c>
      <c r="C465" s="80">
        <v>521.70000000000005</v>
      </c>
      <c r="D465" s="80">
        <v>521.70000000000005</v>
      </c>
      <c r="E465" s="80">
        <v>521.70000000000005</v>
      </c>
    </row>
    <row r="466" spans="1:5" ht="15.75" x14ac:dyDescent="0.25">
      <c r="A466" s="76"/>
      <c r="B466" s="72" t="s">
        <v>405</v>
      </c>
      <c r="C466" s="80">
        <v>397.8</v>
      </c>
      <c r="D466" s="80">
        <v>397.8</v>
      </c>
      <c r="E466" s="80">
        <v>397.8</v>
      </c>
    </row>
    <row r="467" spans="1:5" ht="15.75" x14ac:dyDescent="0.25">
      <c r="A467" s="76"/>
      <c r="B467" s="72" t="s">
        <v>406</v>
      </c>
      <c r="C467" s="80">
        <v>176.7</v>
      </c>
      <c r="D467" s="80">
        <v>176.7</v>
      </c>
      <c r="E467" s="80">
        <v>176.7</v>
      </c>
    </row>
    <row r="468" spans="1:5" ht="15.75" x14ac:dyDescent="0.25">
      <c r="A468" s="76"/>
      <c r="B468" s="73"/>
      <c r="C468" s="80"/>
      <c r="D468" s="80"/>
      <c r="E468" s="80"/>
    </row>
    <row r="469" spans="1:5" ht="15.75" x14ac:dyDescent="0.25">
      <c r="A469" s="75" t="s">
        <v>407</v>
      </c>
      <c r="B469" s="66" t="s">
        <v>867</v>
      </c>
      <c r="C469" s="65">
        <v>25702.6</v>
      </c>
      <c r="D469" s="65">
        <v>26530.699999999997</v>
      </c>
      <c r="E469" s="65">
        <v>27350.899999999998</v>
      </c>
    </row>
    <row r="470" spans="1:5" ht="15.75" x14ac:dyDescent="0.25">
      <c r="A470" s="75"/>
      <c r="B470" s="67" t="s">
        <v>868</v>
      </c>
      <c r="C470" s="65">
        <v>16192.2</v>
      </c>
      <c r="D470" s="65">
        <v>17020.3</v>
      </c>
      <c r="E470" s="65">
        <v>17840.5</v>
      </c>
    </row>
    <row r="471" spans="1:5" ht="15.75" x14ac:dyDescent="0.25">
      <c r="A471" s="75"/>
      <c r="B471" s="67" t="s">
        <v>869</v>
      </c>
      <c r="C471" s="65">
        <v>9510.3999999999978</v>
      </c>
      <c r="D471" s="65">
        <v>9510.3999999999978</v>
      </c>
      <c r="E471" s="65">
        <v>9510.3999999999978</v>
      </c>
    </row>
    <row r="472" spans="1:5" ht="15.75" x14ac:dyDescent="0.25">
      <c r="A472" s="76"/>
      <c r="B472" s="72" t="s">
        <v>32</v>
      </c>
      <c r="C472" s="84">
        <v>19267</v>
      </c>
      <c r="D472" s="84">
        <v>23937.9</v>
      </c>
      <c r="E472" s="84">
        <v>37282.199999999997</v>
      </c>
    </row>
    <row r="473" spans="1:5" ht="15.75" x14ac:dyDescent="0.25">
      <c r="A473" s="76"/>
      <c r="B473" s="72" t="s">
        <v>344</v>
      </c>
      <c r="C473" s="80">
        <v>147.19999999999999</v>
      </c>
      <c r="D473" s="80">
        <v>147.19999999999999</v>
      </c>
      <c r="E473" s="80">
        <v>147.19999999999999</v>
      </c>
    </row>
    <row r="474" spans="1:5" ht="15.75" x14ac:dyDescent="0.25">
      <c r="A474" s="76"/>
      <c r="B474" s="72" t="s">
        <v>408</v>
      </c>
      <c r="C474" s="80">
        <v>247.7</v>
      </c>
      <c r="D474" s="80">
        <v>247.7</v>
      </c>
      <c r="E474" s="80">
        <v>247.7</v>
      </c>
    </row>
    <row r="475" spans="1:5" ht="15.75" x14ac:dyDescent="0.25">
      <c r="A475" s="76"/>
      <c r="B475" s="72" t="s">
        <v>409</v>
      </c>
      <c r="C475" s="80">
        <v>211.7</v>
      </c>
      <c r="D475" s="80">
        <v>211.7</v>
      </c>
      <c r="E475" s="80">
        <v>211.7</v>
      </c>
    </row>
    <row r="476" spans="1:5" ht="15.75" x14ac:dyDescent="0.25">
      <c r="A476" s="76"/>
      <c r="B476" s="72" t="s">
        <v>410</v>
      </c>
      <c r="C476" s="80">
        <v>111.4</v>
      </c>
      <c r="D476" s="80">
        <v>111.4</v>
      </c>
      <c r="E476" s="80">
        <v>111.4</v>
      </c>
    </row>
    <row r="477" spans="1:5" ht="15.75" x14ac:dyDescent="0.25">
      <c r="A477" s="76"/>
      <c r="B477" s="72" t="s">
        <v>411</v>
      </c>
      <c r="C477" s="80">
        <v>130.1</v>
      </c>
      <c r="D477" s="80">
        <v>130.1</v>
      </c>
      <c r="E477" s="80">
        <v>130.1</v>
      </c>
    </row>
    <row r="478" spans="1:5" ht="15.75" x14ac:dyDescent="0.25">
      <c r="A478" s="76"/>
      <c r="B478" s="72" t="s">
        <v>412</v>
      </c>
      <c r="C478" s="80">
        <v>353.7</v>
      </c>
      <c r="D478" s="80">
        <v>353.7</v>
      </c>
      <c r="E478" s="80">
        <v>353.7</v>
      </c>
    </row>
    <row r="479" spans="1:5" ht="15.75" x14ac:dyDescent="0.25">
      <c r="A479" s="76"/>
      <c r="B479" s="72" t="s">
        <v>266</v>
      </c>
      <c r="C479" s="80">
        <v>182.7</v>
      </c>
      <c r="D479" s="80">
        <v>182.7</v>
      </c>
      <c r="E479" s="80">
        <v>182.7</v>
      </c>
    </row>
    <row r="480" spans="1:5" ht="15.75" x14ac:dyDescent="0.25">
      <c r="A480" s="76"/>
      <c r="B480" s="72" t="s">
        <v>413</v>
      </c>
      <c r="C480" s="80">
        <v>235.3</v>
      </c>
      <c r="D480" s="80">
        <v>235.3</v>
      </c>
      <c r="E480" s="80">
        <v>235.3</v>
      </c>
    </row>
    <row r="481" spans="1:5" ht="15.75" x14ac:dyDescent="0.25">
      <c r="A481" s="76"/>
      <c r="B481" s="72" t="s">
        <v>414</v>
      </c>
      <c r="C481" s="80">
        <v>259.2</v>
      </c>
      <c r="D481" s="80">
        <v>259.2</v>
      </c>
      <c r="E481" s="80">
        <v>259.2</v>
      </c>
    </row>
    <row r="482" spans="1:5" ht="15.75" x14ac:dyDescent="0.25">
      <c r="A482" s="76"/>
      <c r="B482" s="72" t="s">
        <v>415</v>
      </c>
      <c r="C482" s="80">
        <v>374.2</v>
      </c>
      <c r="D482" s="80">
        <v>374.2</v>
      </c>
      <c r="E482" s="80">
        <v>374.2</v>
      </c>
    </row>
    <row r="483" spans="1:5" ht="15.75" x14ac:dyDescent="0.25">
      <c r="A483" s="76"/>
      <c r="B483" s="72" t="s">
        <v>416</v>
      </c>
      <c r="C483" s="80">
        <v>162.69999999999999</v>
      </c>
      <c r="D483" s="80">
        <v>162.69999999999999</v>
      </c>
      <c r="E483" s="80">
        <v>162.69999999999999</v>
      </c>
    </row>
    <row r="484" spans="1:5" ht="15.75" x14ac:dyDescent="0.25">
      <c r="A484" s="76"/>
      <c r="B484" s="72" t="s">
        <v>407</v>
      </c>
      <c r="C484" s="80">
        <v>1527.1</v>
      </c>
      <c r="D484" s="80">
        <v>1527.1</v>
      </c>
      <c r="E484" s="80">
        <v>1527.1</v>
      </c>
    </row>
    <row r="485" spans="1:5" ht="15.75" x14ac:dyDescent="0.25">
      <c r="A485" s="76"/>
      <c r="B485" s="72" t="s">
        <v>417</v>
      </c>
      <c r="C485" s="80">
        <v>182.8</v>
      </c>
      <c r="D485" s="80">
        <v>182.8</v>
      </c>
      <c r="E485" s="80">
        <v>182.8</v>
      </c>
    </row>
    <row r="486" spans="1:5" ht="15.75" x14ac:dyDescent="0.25">
      <c r="A486" s="76"/>
      <c r="B486" s="72" t="s">
        <v>418</v>
      </c>
      <c r="C486" s="80">
        <v>262.5</v>
      </c>
      <c r="D486" s="80">
        <v>262.5</v>
      </c>
      <c r="E486" s="80">
        <v>262.5</v>
      </c>
    </row>
    <row r="487" spans="1:5" ht="15.75" x14ac:dyDescent="0.25">
      <c r="A487" s="76"/>
      <c r="B487" s="72" t="s">
        <v>419</v>
      </c>
      <c r="C487" s="80">
        <v>375.9</v>
      </c>
      <c r="D487" s="80">
        <v>375.9</v>
      </c>
      <c r="E487" s="80">
        <v>375.9</v>
      </c>
    </row>
    <row r="488" spans="1:5" ht="15.75" x14ac:dyDescent="0.25">
      <c r="A488" s="76"/>
      <c r="B488" s="72" t="s">
        <v>420</v>
      </c>
      <c r="C488" s="80">
        <v>206.1</v>
      </c>
      <c r="D488" s="80">
        <v>206.1</v>
      </c>
      <c r="E488" s="80">
        <v>206.1</v>
      </c>
    </row>
    <row r="489" spans="1:5" ht="15.75" x14ac:dyDescent="0.25">
      <c r="A489" s="76"/>
      <c r="B489" s="72" t="s">
        <v>421</v>
      </c>
      <c r="C489" s="80">
        <v>167.9</v>
      </c>
      <c r="D489" s="80">
        <v>167.9</v>
      </c>
      <c r="E489" s="80">
        <v>167.9</v>
      </c>
    </row>
    <row r="490" spans="1:5" ht="15.75" x14ac:dyDescent="0.25">
      <c r="A490" s="76"/>
      <c r="B490" s="72" t="s">
        <v>390</v>
      </c>
      <c r="C490" s="80">
        <v>186.6</v>
      </c>
      <c r="D490" s="80">
        <v>186.6</v>
      </c>
      <c r="E490" s="80">
        <v>186.6</v>
      </c>
    </row>
    <row r="491" spans="1:5" ht="15.75" x14ac:dyDescent="0.25">
      <c r="A491" s="76"/>
      <c r="B491" s="72" t="s">
        <v>422</v>
      </c>
      <c r="C491" s="80">
        <v>176.7</v>
      </c>
      <c r="D491" s="80">
        <v>176.7</v>
      </c>
      <c r="E491" s="80">
        <v>176.7</v>
      </c>
    </row>
    <row r="492" spans="1:5" ht="15.75" x14ac:dyDescent="0.25">
      <c r="A492" s="76"/>
      <c r="B492" s="72" t="s">
        <v>423</v>
      </c>
      <c r="C492" s="80">
        <v>198.5</v>
      </c>
      <c r="D492" s="80">
        <v>198.5</v>
      </c>
      <c r="E492" s="80">
        <v>198.5</v>
      </c>
    </row>
    <row r="493" spans="1:5" ht="15.75" x14ac:dyDescent="0.25">
      <c r="A493" s="76"/>
      <c r="B493" s="72" t="s">
        <v>424</v>
      </c>
      <c r="C493" s="80">
        <v>100.2</v>
      </c>
      <c r="D493" s="80">
        <v>100.2</v>
      </c>
      <c r="E493" s="80">
        <v>100.2</v>
      </c>
    </row>
    <row r="494" spans="1:5" ht="15.75" x14ac:dyDescent="0.25">
      <c r="A494" s="76"/>
      <c r="B494" s="72" t="s">
        <v>425</v>
      </c>
      <c r="C494" s="80">
        <v>221.7</v>
      </c>
      <c r="D494" s="80">
        <v>221.7</v>
      </c>
      <c r="E494" s="80">
        <v>221.7</v>
      </c>
    </row>
    <row r="495" spans="1:5" ht="15.75" x14ac:dyDescent="0.25">
      <c r="A495" s="76"/>
      <c r="B495" s="72" t="s">
        <v>426</v>
      </c>
      <c r="C495" s="80">
        <v>228.9</v>
      </c>
      <c r="D495" s="80">
        <v>228.9</v>
      </c>
      <c r="E495" s="80">
        <v>228.9</v>
      </c>
    </row>
    <row r="496" spans="1:5" ht="15.75" x14ac:dyDescent="0.25">
      <c r="A496" s="76"/>
      <c r="B496" s="72" t="s">
        <v>427</v>
      </c>
      <c r="C496" s="80">
        <v>116.1</v>
      </c>
      <c r="D496" s="80">
        <v>116.1</v>
      </c>
      <c r="E496" s="80">
        <v>116.1</v>
      </c>
    </row>
    <row r="497" spans="1:5" ht="15.75" x14ac:dyDescent="0.25">
      <c r="A497" s="76"/>
      <c r="B497" s="72" t="s">
        <v>428</v>
      </c>
      <c r="C497" s="80">
        <v>116.8</v>
      </c>
      <c r="D497" s="80">
        <v>116.8</v>
      </c>
      <c r="E497" s="80">
        <v>116.8</v>
      </c>
    </row>
    <row r="498" spans="1:5" ht="15.75" x14ac:dyDescent="0.25">
      <c r="A498" s="76"/>
      <c r="B498" s="72" t="s">
        <v>429</v>
      </c>
      <c r="C498" s="80">
        <v>337.7</v>
      </c>
      <c r="D498" s="80">
        <v>337.7</v>
      </c>
      <c r="E498" s="80">
        <v>337.7</v>
      </c>
    </row>
    <row r="499" spans="1:5" ht="15.75" x14ac:dyDescent="0.25">
      <c r="A499" s="76"/>
      <c r="B499" s="72" t="s">
        <v>430</v>
      </c>
      <c r="C499" s="80">
        <v>213.3</v>
      </c>
      <c r="D499" s="80">
        <v>213.3</v>
      </c>
      <c r="E499" s="80">
        <v>213.3</v>
      </c>
    </row>
    <row r="500" spans="1:5" ht="15.75" x14ac:dyDescent="0.25">
      <c r="A500" s="76"/>
      <c r="B500" s="72" t="s">
        <v>431</v>
      </c>
      <c r="C500" s="80">
        <v>192.2</v>
      </c>
      <c r="D500" s="80">
        <v>192.2</v>
      </c>
      <c r="E500" s="80">
        <v>192.2</v>
      </c>
    </row>
    <row r="501" spans="1:5" ht="15.75" x14ac:dyDescent="0.25">
      <c r="A501" s="76"/>
      <c r="B501" s="72" t="s">
        <v>432</v>
      </c>
      <c r="C501" s="80">
        <v>158.5</v>
      </c>
      <c r="D501" s="80">
        <v>158.5</v>
      </c>
      <c r="E501" s="80">
        <v>158.5</v>
      </c>
    </row>
    <row r="502" spans="1:5" ht="15.75" x14ac:dyDescent="0.25">
      <c r="A502" s="76"/>
      <c r="B502" s="72" t="s">
        <v>433</v>
      </c>
      <c r="C502" s="80">
        <v>258</v>
      </c>
      <c r="D502" s="80">
        <v>258</v>
      </c>
      <c r="E502" s="80">
        <v>258</v>
      </c>
    </row>
    <row r="503" spans="1:5" ht="15.75" x14ac:dyDescent="0.25">
      <c r="A503" s="76"/>
      <c r="B503" s="72" t="s">
        <v>434</v>
      </c>
      <c r="C503" s="80">
        <v>308.39999999999998</v>
      </c>
      <c r="D503" s="80">
        <v>308.39999999999998</v>
      </c>
      <c r="E503" s="80">
        <v>308.39999999999998</v>
      </c>
    </row>
    <row r="504" spans="1:5" ht="15.75" x14ac:dyDescent="0.25">
      <c r="A504" s="76"/>
      <c r="B504" s="72" t="s">
        <v>435</v>
      </c>
      <c r="C504" s="80">
        <v>140.80000000000001</v>
      </c>
      <c r="D504" s="80">
        <v>140.80000000000001</v>
      </c>
      <c r="E504" s="80">
        <v>140.80000000000001</v>
      </c>
    </row>
    <row r="505" spans="1:5" ht="15.75" x14ac:dyDescent="0.25">
      <c r="A505" s="76"/>
      <c r="B505" s="72" t="s">
        <v>436</v>
      </c>
      <c r="C505" s="80">
        <v>275.10000000000002</v>
      </c>
      <c r="D505" s="80">
        <v>275.10000000000002</v>
      </c>
      <c r="E505" s="80">
        <v>275.10000000000002</v>
      </c>
    </row>
    <row r="506" spans="1:5" ht="15.75" x14ac:dyDescent="0.25">
      <c r="A506" s="76"/>
      <c r="B506" s="72" t="s">
        <v>178</v>
      </c>
      <c r="C506" s="80">
        <v>130.1</v>
      </c>
      <c r="D506" s="80">
        <v>130.1</v>
      </c>
      <c r="E506" s="80">
        <v>130.1</v>
      </c>
    </row>
    <row r="507" spans="1:5" ht="15.75" x14ac:dyDescent="0.25">
      <c r="A507" s="76"/>
      <c r="B507" s="72" t="s">
        <v>437</v>
      </c>
      <c r="C507" s="80">
        <v>110.8</v>
      </c>
      <c r="D507" s="80">
        <v>110.8</v>
      </c>
      <c r="E507" s="80">
        <v>110.8</v>
      </c>
    </row>
    <row r="508" spans="1:5" ht="15.75" x14ac:dyDescent="0.25">
      <c r="A508" s="76"/>
      <c r="B508" s="72" t="s">
        <v>438</v>
      </c>
      <c r="C508" s="80">
        <v>143.5</v>
      </c>
      <c r="D508" s="80">
        <v>143.5</v>
      </c>
      <c r="E508" s="80">
        <v>143.5</v>
      </c>
    </row>
    <row r="509" spans="1:5" ht="15.75" x14ac:dyDescent="0.25">
      <c r="A509" s="76"/>
      <c r="B509" s="72" t="s">
        <v>439</v>
      </c>
      <c r="C509" s="80">
        <v>351</v>
      </c>
      <c r="D509" s="80">
        <v>351</v>
      </c>
      <c r="E509" s="80">
        <v>351</v>
      </c>
    </row>
    <row r="510" spans="1:5" ht="15.75" x14ac:dyDescent="0.25">
      <c r="A510" s="76"/>
      <c r="B510" s="72" t="s">
        <v>440</v>
      </c>
      <c r="C510" s="80">
        <v>116.8</v>
      </c>
      <c r="D510" s="80">
        <v>116.8</v>
      </c>
      <c r="E510" s="80">
        <v>116.8</v>
      </c>
    </row>
    <row r="511" spans="1:5" ht="15.75" x14ac:dyDescent="0.25">
      <c r="A511" s="76"/>
      <c r="B511" s="72" t="s">
        <v>441</v>
      </c>
      <c r="C511" s="80">
        <v>194.5</v>
      </c>
      <c r="D511" s="80">
        <v>194.5</v>
      </c>
      <c r="E511" s="80">
        <v>194.5</v>
      </c>
    </row>
    <row r="512" spans="1:5" ht="15.75" x14ac:dyDescent="0.25">
      <c r="A512" s="76"/>
      <c r="B512" s="72" t="s">
        <v>442</v>
      </c>
      <c r="C512" s="80">
        <v>96</v>
      </c>
      <c r="D512" s="80">
        <v>96</v>
      </c>
      <c r="E512" s="80">
        <v>96</v>
      </c>
    </row>
    <row r="513" spans="1:5" ht="15.75" x14ac:dyDescent="0.25">
      <c r="A513" s="76"/>
      <c r="B513" s="74"/>
      <c r="C513" s="80"/>
      <c r="D513" s="80"/>
      <c r="E513" s="80"/>
    </row>
    <row r="514" spans="1:5" ht="15.75" x14ac:dyDescent="0.25">
      <c r="A514" s="75" t="s">
        <v>443</v>
      </c>
      <c r="B514" s="66" t="s">
        <v>867</v>
      </c>
      <c r="C514" s="65">
        <v>18460.5</v>
      </c>
      <c r="D514" s="65">
        <v>19075.5</v>
      </c>
      <c r="E514" s="65">
        <v>19684.5</v>
      </c>
    </row>
    <row r="515" spans="1:5" ht="15.75" x14ac:dyDescent="0.25">
      <c r="A515" s="75"/>
      <c r="B515" s="67" t="s">
        <v>868</v>
      </c>
      <c r="C515" s="65">
        <v>12023.9</v>
      </c>
      <c r="D515" s="65">
        <v>12638.9</v>
      </c>
      <c r="E515" s="65">
        <v>13247.9</v>
      </c>
    </row>
    <row r="516" spans="1:5" ht="15.75" x14ac:dyDescent="0.25">
      <c r="A516" s="75"/>
      <c r="B516" s="67" t="s">
        <v>869</v>
      </c>
      <c r="C516" s="65">
        <v>6436.6000000000013</v>
      </c>
      <c r="D516" s="65">
        <v>6436.6000000000013</v>
      </c>
      <c r="E516" s="65">
        <v>6436.6000000000013</v>
      </c>
    </row>
    <row r="517" spans="1:5" ht="15.75" x14ac:dyDescent="0.25">
      <c r="A517" s="76"/>
      <c r="B517" s="72" t="s">
        <v>32</v>
      </c>
      <c r="C517" s="84">
        <v>14307.2</v>
      </c>
      <c r="D517" s="84">
        <v>17775.8</v>
      </c>
      <c r="E517" s="84">
        <v>27684.9</v>
      </c>
    </row>
    <row r="518" spans="1:5" ht="15.75" x14ac:dyDescent="0.25">
      <c r="A518" s="76"/>
      <c r="B518" s="72" t="s">
        <v>444</v>
      </c>
      <c r="C518" s="80">
        <v>593</v>
      </c>
      <c r="D518" s="80">
        <v>593</v>
      </c>
      <c r="E518" s="80">
        <v>593</v>
      </c>
    </row>
    <row r="519" spans="1:5" ht="15.75" x14ac:dyDescent="0.25">
      <c r="A519" s="76"/>
      <c r="B519" s="72" t="s">
        <v>445</v>
      </c>
      <c r="C519" s="80">
        <v>177.3</v>
      </c>
      <c r="D519" s="80">
        <v>177.3</v>
      </c>
      <c r="E519" s="80">
        <v>177.3</v>
      </c>
    </row>
    <row r="520" spans="1:5" ht="15.75" x14ac:dyDescent="0.25">
      <c r="A520" s="76"/>
      <c r="B520" s="72" t="s">
        <v>446</v>
      </c>
      <c r="C520" s="80">
        <v>223.4</v>
      </c>
      <c r="D520" s="80">
        <v>223.4</v>
      </c>
      <c r="E520" s="80">
        <v>223.4</v>
      </c>
    </row>
    <row r="521" spans="1:5" ht="15.75" x14ac:dyDescent="0.25">
      <c r="A521" s="76"/>
      <c r="B521" s="72" t="s">
        <v>447</v>
      </c>
      <c r="C521" s="80">
        <v>379.8</v>
      </c>
      <c r="D521" s="80">
        <v>379.8</v>
      </c>
      <c r="E521" s="80">
        <v>379.8</v>
      </c>
    </row>
    <row r="522" spans="1:5" ht="15.75" x14ac:dyDescent="0.25">
      <c r="A522" s="76"/>
      <c r="B522" s="72" t="s">
        <v>448</v>
      </c>
      <c r="C522" s="80">
        <v>278.39999999999998</v>
      </c>
      <c r="D522" s="80">
        <v>278.39999999999998</v>
      </c>
      <c r="E522" s="80">
        <v>278.39999999999998</v>
      </c>
    </row>
    <row r="523" spans="1:5" ht="15.75" x14ac:dyDescent="0.25">
      <c r="A523" s="76"/>
      <c r="B523" s="72" t="s">
        <v>449</v>
      </c>
      <c r="C523" s="80">
        <v>314.8</v>
      </c>
      <c r="D523" s="80">
        <v>314.8</v>
      </c>
      <c r="E523" s="80">
        <v>314.8</v>
      </c>
    </row>
    <row r="524" spans="1:5" ht="15.75" x14ac:dyDescent="0.25">
      <c r="A524" s="76"/>
      <c r="B524" s="72" t="s">
        <v>450</v>
      </c>
      <c r="C524" s="80">
        <v>362.1</v>
      </c>
      <c r="D524" s="80">
        <v>362.1</v>
      </c>
      <c r="E524" s="80">
        <v>362.1</v>
      </c>
    </row>
    <row r="525" spans="1:5" ht="15.75" x14ac:dyDescent="0.25">
      <c r="A525" s="76"/>
      <c r="B525" s="72" t="s">
        <v>451</v>
      </c>
      <c r="C525" s="80">
        <v>215.7</v>
      </c>
      <c r="D525" s="80">
        <v>215.7</v>
      </c>
      <c r="E525" s="80">
        <v>215.7</v>
      </c>
    </row>
    <row r="526" spans="1:5" ht="15.75" x14ac:dyDescent="0.25">
      <c r="A526" s="76"/>
      <c r="B526" s="72" t="s">
        <v>452</v>
      </c>
      <c r="C526" s="80">
        <v>89.4</v>
      </c>
      <c r="D526" s="80">
        <v>89.4</v>
      </c>
      <c r="E526" s="80">
        <v>89.4</v>
      </c>
    </row>
    <row r="527" spans="1:5" ht="15.75" x14ac:dyDescent="0.25">
      <c r="A527" s="76"/>
      <c r="B527" s="72" t="s">
        <v>453</v>
      </c>
      <c r="C527" s="80">
        <v>351.2</v>
      </c>
      <c r="D527" s="80">
        <v>351.2</v>
      </c>
      <c r="E527" s="80">
        <v>351.2</v>
      </c>
    </row>
    <row r="528" spans="1:5" ht="15.75" x14ac:dyDescent="0.25">
      <c r="A528" s="76"/>
      <c r="B528" s="72" t="s">
        <v>443</v>
      </c>
      <c r="C528" s="80">
        <v>1184.5</v>
      </c>
      <c r="D528" s="80">
        <v>1184.5</v>
      </c>
      <c r="E528" s="80">
        <v>1184.5</v>
      </c>
    </row>
    <row r="529" spans="1:5" ht="15.75" x14ac:dyDescent="0.25">
      <c r="A529" s="76"/>
      <c r="B529" s="72" t="s">
        <v>454</v>
      </c>
      <c r="C529" s="80">
        <v>412.5</v>
      </c>
      <c r="D529" s="80">
        <v>412.5</v>
      </c>
      <c r="E529" s="80">
        <v>412.5</v>
      </c>
    </row>
    <row r="530" spans="1:5" ht="15.75" x14ac:dyDescent="0.25">
      <c r="A530" s="76"/>
      <c r="B530" s="72" t="s">
        <v>455</v>
      </c>
      <c r="C530" s="80">
        <v>291.7</v>
      </c>
      <c r="D530" s="80">
        <v>291.7</v>
      </c>
      <c r="E530" s="80">
        <v>291.7</v>
      </c>
    </row>
    <row r="531" spans="1:5" ht="15.75" x14ac:dyDescent="0.25">
      <c r="A531" s="76"/>
      <c r="B531" s="72" t="s">
        <v>456</v>
      </c>
      <c r="C531" s="80">
        <v>184.8</v>
      </c>
      <c r="D531" s="80">
        <v>184.8</v>
      </c>
      <c r="E531" s="80">
        <v>184.8</v>
      </c>
    </row>
    <row r="532" spans="1:5" ht="15.75" x14ac:dyDescent="0.25">
      <c r="A532" s="76"/>
      <c r="B532" s="72" t="s">
        <v>457</v>
      </c>
      <c r="C532" s="80">
        <v>197.3</v>
      </c>
      <c r="D532" s="80">
        <v>197.3</v>
      </c>
      <c r="E532" s="80">
        <v>197.3</v>
      </c>
    </row>
    <row r="533" spans="1:5" ht="15.75" x14ac:dyDescent="0.25">
      <c r="A533" s="76"/>
      <c r="B533" s="72" t="s">
        <v>458</v>
      </c>
      <c r="C533" s="80">
        <v>243.5</v>
      </c>
      <c r="D533" s="80">
        <v>243.5</v>
      </c>
      <c r="E533" s="80">
        <v>243.5</v>
      </c>
    </row>
    <row r="534" spans="1:5" ht="15.75" x14ac:dyDescent="0.25">
      <c r="A534" s="76"/>
      <c r="B534" s="72" t="s">
        <v>459</v>
      </c>
      <c r="C534" s="80">
        <v>504.3</v>
      </c>
      <c r="D534" s="80">
        <v>504.3</v>
      </c>
      <c r="E534" s="80">
        <v>504.3</v>
      </c>
    </row>
    <row r="535" spans="1:5" ht="15.75" x14ac:dyDescent="0.25">
      <c r="A535" s="76"/>
      <c r="B535" s="72" t="s">
        <v>342</v>
      </c>
      <c r="C535" s="80">
        <v>210.8</v>
      </c>
      <c r="D535" s="80">
        <v>210.8</v>
      </c>
      <c r="E535" s="80">
        <v>210.8</v>
      </c>
    </row>
    <row r="536" spans="1:5" ht="15.75" x14ac:dyDescent="0.25">
      <c r="A536" s="76"/>
      <c r="B536" s="72" t="s">
        <v>372</v>
      </c>
      <c r="C536" s="80">
        <v>222.1</v>
      </c>
      <c r="D536" s="80">
        <v>222.1</v>
      </c>
      <c r="E536" s="80">
        <v>222.1</v>
      </c>
    </row>
    <row r="537" spans="1:5" ht="15.75" x14ac:dyDescent="0.25">
      <c r="A537" s="76"/>
      <c r="B537" s="74"/>
      <c r="C537" s="80"/>
      <c r="D537" s="80"/>
      <c r="E537" s="80"/>
    </row>
    <row r="538" spans="1:5" ht="15.75" x14ac:dyDescent="0.25">
      <c r="A538" s="75" t="s">
        <v>386</v>
      </c>
      <c r="B538" s="66" t="s">
        <v>867</v>
      </c>
      <c r="C538" s="65">
        <v>30896.300000000003</v>
      </c>
      <c r="D538" s="65">
        <v>31799.300000000003</v>
      </c>
      <c r="E538" s="65">
        <v>32693.500000000004</v>
      </c>
    </row>
    <row r="539" spans="1:5" ht="15.75" x14ac:dyDescent="0.25">
      <c r="A539" s="75"/>
      <c r="B539" s="67" t="s">
        <v>868</v>
      </c>
      <c r="C539" s="65">
        <v>17655.2</v>
      </c>
      <c r="D539" s="65">
        <v>18558.2</v>
      </c>
      <c r="E539" s="65">
        <v>19452.400000000001</v>
      </c>
    </row>
    <row r="540" spans="1:5" ht="15.75" x14ac:dyDescent="0.25">
      <c r="A540" s="75"/>
      <c r="B540" s="67" t="s">
        <v>869</v>
      </c>
      <c r="C540" s="65">
        <v>13241.100000000002</v>
      </c>
      <c r="D540" s="65">
        <v>13241.100000000002</v>
      </c>
      <c r="E540" s="65">
        <v>13241.100000000002</v>
      </c>
    </row>
    <row r="541" spans="1:5" ht="15.75" x14ac:dyDescent="0.25">
      <c r="A541" s="76"/>
      <c r="B541" s="72" t="s">
        <v>32</v>
      </c>
      <c r="C541" s="84">
        <v>21007.8</v>
      </c>
      <c r="D541" s="84">
        <v>26100.799999999999</v>
      </c>
      <c r="E541" s="84">
        <v>40650.699999999997</v>
      </c>
    </row>
    <row r="542" spans="1:5" ht="15.75" x14ac:dyDescent="0.25">
      <c r="A542" s="76"/>
      <c r="B542" s="72" t="s">
        <v>460</v>
      </c>
      <c r="C542" s="80">
        <v>190.4</v>
      </c>
      <c r="D542" s="80">
        <v>190.4</v>
      </c>
      <c r="E542" s="80">
        <v>190.4</v>
      </c>
    </row>
    <row r="543" spans="1:5" ht="15.75" x14ac:dyDescent="0.25">
      <c r="A543" s="76"/>
      <c r="B543" s="72" t="s">
        <v>461</v>
      </c>
      <c r="C543" s="80">
        <v>319.39999999999998</v>
      </c>
      <c r="D543" s="80">
        <v>319.39999999999998</v>
      </c>
      <c r="E543" s="80">
        <v>319.39999999999998</v>
      </c>
    </row>
    <row r="544" spans="1:5" ht="15.75" x14ac:dyDescent="0.25">
      <c r="A544" s="76"/>
      <c r="B544" s="72" t="s">
        <v>462</v>
      </c>
      <c r="C544" s="80">
        <v>303.39999999999998</v>
      </c>
      <c r="D544" s="80">
        <v>303.39999999999998</v>
      </c>
      <c r="E544" s="80">
        <v>303.39999999999998</v>
      </c>
    </row>
    <row r="545" spans="1:5" ht="15.75" x14ac:dyDescent="0.25">
      <c r="A545" s="76"/>
      <c r="B545" s="72" t="s">
        <v>463</v>
      </c>
      <c r="C545" s="80">
        <v>294.2</v>
      </c>
      <c r="D545" s="80">
        <v>294.2</v>
      </c>
      <c r="E545" s="80">
        <v>294.2</v>
      </c>
    </row>
    <row r="546" spans="1:5" ht="15.75" x14ac:dyDescent="0.25">
      <c r="A546" s="76"/>
      <c r="B546" s="72" t="s">
        <v>464</v>
      </c>
      <c r="C546" s="80">
        <v>420</v>
      </c>
      <c r="D546" s="80">
        <v>420</v>
      </c>
      <c r="E546" s="80">
        <v>420</v>
      </c>
    </row>
    <row r="547" spans="1:5" ht="15.75" x14ac:dyDescent="0.25">
      <c r="A547" s="76"/>
      <c r="B547" s="72" t="s">
        <v>465</v>
      </c>
      <c r="C547" s="80">
        <v>411.9</v>
      </c>
      <c r="D547" s="80">
        <v>411.9</v>
      </c>
      <c r="E547" s="80">
        <v>411.9</v>
      </c>
    </row>
    <row r="548" spans="1:5" ht="15.75" x14ac:dyDescent="0.25">
      <c r="A548" s="76"/>
      <c r="B548" s="72" t="s">
        <v>466</v>
      </c>
      <c r="C548" s="80">
        <v>281.7</v>
      </c>
      <c r="D548" s="80">
        <v>281.7</v>
      </c>
      <c r="E548" s="80">
        <v>281.7</v>
      </c>
    </row>
    <row r="549" spans="1:5" ht="15.75" x14ac:dyDescent="0.25">
      <c r="A549" s="76"/>
      <c r="B549" s="72" t="s">
        <v>467</v>
      </c>
      <c r="C549" s="80">
        <v>190.9</v>
      </c>
      <c r="D549" s="80">
        <v>190.9</v>
      </c>
      <c r="E549" s="80">
        <v>190.9</v>
      </c>
    </row>
    <row r="550" spans="1:5" ht="15.75" x14ac:dyDescent="0.25">
      <c r="A550" s="76"/>
      <c r="B550" s="72" t="s">
        <v>468</v>
      </c>
      <c r="C550" s="80">
        <v>1179</v>
      </c>
      <c r="D550" s="80">
        <v>1179</v>
      </c>
      <c r="E550" s="80">
        <v>1179</v>
      </c>
    </row>
    <row r="551" spans="1:5" ht="15.75" x14ac:dyDescent="0.25">
      <c r="A551" s="76"/>
      <c r="B551" s="72" t="s">
        <v>469</v>
      </c>
      <c r="C551" s="80">
        <v>152.80000000000001</v>
      </c>
      <c r="D551" s="80">
        <v>152.80000000000001</v>
      </c>
      <c r="E551" s="80">
        <v>152.80000000000001</v>
      </c>
    </row>
    <row r="552" spans="1:5" ht="15.75" x14ac:dyDescent="0.25">
      <c r="A552" s="76"/>
      <c r="B552" s="72" t="s">
        <v>470</v>
      </c>
      <c r="C552" s="80">
        <v>254.8</v>
      </c>
      <c r="D552" s="80">
        <v>254.8</v>
      </c>
      <c r="E552" s="80">
        <v>254.8</v>
      </c>
    </row>
    <row r="553" spans="1:5" ht="15.75" x14ac:dyDescent="0.25">
      <c r="A553" s="76"/>
      <c r="B553" s="72" t="s">
        <v>471</v>
      </c>
      <c r="C553" s="80">
        <v>539.1</v>
      </c>
      <c r="D553" s="80">
        <v>539.1</v>
      </c>
      <c r="E553" s="80">
        <v>539.1</v>
      </c>
    </row>
    <row r="554" spans="1:5" ht="15.75" x14ac:dyDescent="0.25">
      <c r="A554" s="76"/>
      <c r="B554" s="72" t="s">
        <v>472</v>
      </c>
      <c r="C554" s="80">
        <v>212.7</v>
      </c>
      <c r="D554" s="80">
        <v>212.7</v>
      </c>
      <c r="E554" s="80">
        <v>212.7</v>
      </c>
    </row>
    <row r="555" spans="1:5" ht="15.75" x14ac:dyDescent="0.25">
      <c r="A555" s="76"/>
      <c r="B555" s="72" t="s">
        <v>473</v>
      </c>
      <c r="C555" s="80">
        <v>497</v>
      </c>
      <c r="D555" s="80">
        <v>497</v>
      </c>
      <c r="E555" s="80">
        <v>497</v>
      </c>
    </row>
    <row r="556" spans="1:5" ht="15.75" x14ac:dyDescent="0.25">
      <c r="A556" s="76"/>
      <c r="B556" s="72" t="s">
        <v>474</v>
      </c>
      <c r="C556" s="80">
        <v>173.7</v>
      </c>
      <c r="D556" s="80">
        <v>173.7</v>
      </c>
      <c r="E556" s="80">
        <v>173.7</v>
      </c>
    </row>
    <row r="557" spans="1:5" ht="15.75" x14ac:dyDescent="0.25">
      <c r="A557" s="76"/>
      <c r="B557" s="72" t="s">
        <v>475</v>
      </c>
      <c r="C557" s="80">
        <v>231.3</v>
      </c>
      <c r="D557" s="80">
        <v>231.3</v>
      </c>
      <c r="E557" s="80">
        <v>231.3</v>
      </c>
    </row>
    <row r="558" spans="1:5" ht="15.75" x14ac:dyDescent="0.25">
      <c r="A558" s="76"/>
      <c r="B558" s="72" t="s">
        <v>193</v>
      </c>
      <c r="C558" s="80">
        <v>111.2</v>
      </c>
      <c r="D558" s="80">
        <v>111.2</v>
      </c>
      <c r="E558" s="80">
        <v>111.2</v>
      </c>
    </row>
    <row r="559" spans="1:5" ht="15.75" x14ac:dyDescent="0.25">
      <c r="A559" s="76"/>
      <c r="B559" s="72" t="s">
        <v>476</v>
      </c>
      <c r="C559" s="80">
        <v>294.5</v>
      </c>
      <c r="D559" s="80">
        <v>294.5</v>
      </c>
      <c r="E559" s="80">
        <v>294.5</v>
      </c>
    </row>
    <row r="560" spans="1:5" ht="15.75" x14ac:dyDescent="0.25">
      <c r="A560" s="76"/>
      <c r="B560" s="72" t="s">
        <v>386</v>
      </c>
      <c r="C560" s="80">
        <v>1762.8</v>
      </c>
      <c r="D560" s="80">
        <v>1762.8</v>
      </c>
      <c r="E560" s="80">
        <v>1762.8</v>
      </c>
    </row>
    <row r="561" spans="1:5" ht="15.75" x14ac:dyDescent="0.25">
      <c r="A561" s="76"/>
      <c r="B561" s="72" t="s">
        <v>477</v>
      </c>
      <c r="C561" s="80">
        <v>118.6</v>
      </c>
      <c r="D561" s="80">
        <v>118.6</v>
      </c>
      <c r="E561" s="80">
        <v>118.6</v>
      </c>
    </row>
    <row r="562" spans="1:5" ht="15.75" x14ac:dyDescent="0.25">
      <c r="A562" s="76"/>
      <c r="B562" s="72" t="s">
        <v>478</v>
      </c>
      <c r="C562" s="80">
        <v>655.20000000000005</v>
      </c>
      <c r="D562" s="80">
        <v>655.20000000000005</v>
      </c>
      <c r="E562" s="80">
        <v>655.20000000000005</v>
      </c>
    </row>
    <row r="563" spans="1:5" ht="15.75" x14ac:dyDescent="0.25">
      <c r="A563" s="76"/>
      <c r="B563" s="72" t="s">
        <v>479</v>
      </c>
      <c r="C563" s="80">
        <v>244.7</v>
      </c>
      <c r="D563" s="80">
        <v>244.7</v>
      </c>
      <c r="E563" s="80">
        <v>244.7</v>
      </c>
    </row>
    <row r="564" spans="1:5" ht="15.75" x14ac:dyDescent="0.25">
      <c r="A564" s="76"/>
      <c r="B564" s="72" t="s">
        <v>480</v>
      </c>
      <c r="C564" s="80">
        <v>443</v>
      </c>
      <c r="D564" s="80">
        <v>443</v>
      </c>
      <c r="E564" s="80">
        <v>443</v>
      </c>
    </row>
    <row r="565" spans="1:5" ht="15.75" x14ac:dyDescent="0.25">
      <c r="A565" s="76"/>
      <c r="B565" s="72" t="s">
        <v>481</v>
      </c>
      <c r="C565" s="80">
        <v>295.3</v>
      </c>
      <c r="D565" s="80">
        <v>295.3</v>
      </c>
      <c r="E565" s="80">
        <v>295.3</v>
      </c>
    </row>
    <row r="566" spans="1:5" ht="15.75" x14ac:dyDescent="0.25">
      <c r="A566" s="76"/>
      <c r="B566" s="72" t="s">
        <v>482</v>
      </c>
      <c r="C566" s="80">
        <v>588.5</v>
      </c>
      <c r="D566" s="80">
        <v>588.5</v>
      </c>
      <c r="E566" s="80">
        <v>588.5</v>
      </c>
    </row>
    <row r="567" spans="1:5" ht="15.75" x14ac:dyDescent="0.25">
      <c r="A567" s="76"/>
      <c r="B567" s="72" t="s">
        <v>483</v>
      </c>
      <c r="C567" s="80">
        <v>147.1</v>
      </c>
      <c r="D567" s="80">
        <v>147.1</v>
      </c>
      <c r="E567" s="80">
        <v>147.1</v>
      </c>
    </row>
    <row r="568" spans="1:5" ht="15.75" x14ac:dyDescent="0.25">
      <c r="A568" s="76"/>
      <c r="B568" s="72" t="s">
        <v>484</v>
      </c>
      <c r="C568" s="80">
        <v>213.4</v>
      </c>
      <c r="D568" s="80">
        <v>213.4</v>
      </c>
      <c r="E568" s="80">
        <v>213.4</v>
      </c>
    </row>
    <row r="569" spans="1:5" ht="15.75" x14ac:dyDescent="0.25">
      <c r="A569" s="76"/>
      <c r="B569" s="72" t="s">
        <v>485</v>
      </c>
      <c r="C569" s="80">
        <v>203.1</v>
      </c>
      <c r="D569" s="80">
        <v>203.1</v>
      </c>
      <c r="E569" s="80">
        <v>203.1</v>
      </c>
    </row>
    <row r="570" spans="1:5" ht="15.75" x14ac:dyDescent="0.25">
      <c r="A570" s="76"/>
      <c r="B570" s="72" t="s">
        <v>486</v>
      </c>
      <c r="C570" s="80">
        <v>176.6</v>
      </c>
      <c r="D570" s="80">
        <v>176.6</v>
      </c>
      <c r="E570" s="80">
        <v>176.6</v>
      </c>
    </row>
    <row r="571" spans="1:5" ht="15.75" x14ac:dyDescent="0.25">
      <c r="A571" s="76"/>
      <c r="B571" s="72" t="s">
        <v>487</v>
      </c>
      <c r="C571" s="80">
        <v>176.7</v>
      </c>
      <c r="D571" s="80">
        <v>176.7</v>
      </c>
      <c r="E571" s="80">
        <v>176.7</v>
      </c>
    </row>
    <row r="572" spans="1:5" ht="15.75" x14ac:dyDescent="0.25">
      <c r="A572" s="76"/>
      <c r="B572" s="72" t="s">
        <v>280</v>
      </c>
      <c r="C572" s="80">
        <v>294.2</v>
      </c>
      <c r="D572" s="80">
        <v>294.2</v>
      </c>
      <c r="E572" s="80">
        <v>294.2</v>
      </c>
    </row>
    <row r="573" spans="1:5" ht="15.75" x14ac:dyDescent="0.25">
      <c r="A573" s="76"/>
      <c r="B573" s="72" t="s">
        <v>323</v>
      </c>
      <c r="C573" s="80">
        <v>80</v>
      </c>
      <c r="D573" s="80">
        <v>80</v>
      </c>
      <c r="E573" s="80">
        <v>80</v>
      </c>
    </row>
    <row r="574" spans="1:5" ht="15.75" x14ac:dyDescent="0.25">
      <c r="A574" s="76"/>
      <c r="B574" s="72" t="s">
        <v>488</v>
      </c>
      <c r="C574" s="80">
        <v>175.1</v>
      </c>
      <c r="D574" s="80">
        <v>175.1</v>
      </c>
      <c r="E574" s="80">
        <v>175.1</v>
      </c>
    </row>
    <row r="575" spans="1:5" ht="15.75" x14ac:dyDescent="0.25">
      <c r="A575" s="76"/>
      <c r="B575" s="72" t="s">
        <v>489</v>
      </c>
      <c r="C575" s="80">
        <v>639.29999999999995</v>
      </c>
      <c r="D575" s="80">
        <v>639.29999999999995</v>
      </c>
      <c r="E575" s="80">
        <v>639.29999999999995</v>
      </c>
    </row>
    <row r="576" spans="1:5" ht="15.75" x14ac:dyDescent="0.25">
      <c r="A576" s="76"/>
      <c r="B576" s="72" t="s">
        <v>490</v>
      </c>
      <c r="C576" s="80">
        <v>197.2</v>
      </c>
      <c r="D576" s="80">
        <v>197.2</v>
      </c>
      <c r="E576" s="80">
        <v>197.2</v>
      </c>
    </row>
    <row r="577" spans="1:5" ht="15.75" x14ac:dyDescent="0.25">
      <c r="A577" s="76"/>
      <c r="B577" s="72" t="s">
        <v>328</v>
      </c>
      <c r="C577" s="80">
        <v>176.6</v>
      </c>
      <c r="D577" s="80">
        <v>176.6</v>
      </c>
      <c r="E577" s="80">
        <v>176.6</v>
      </c>
    </row>
    <row r="578" spans="1:5" ht="15.75" x14ac:dyDescent="0.25">
      <c r="A578" s="76"/>
      <c r="B578" s="72" t="s">
        <v>368</v>
      </c>
      <c r="C578" s="80">
        <v>202.4</v>
      </c>
      <c r="D578" s="80">
        <v>202.4</v>
      </c>
      <c r="E578" s="80">
        <v>202.4</v>
      </c>
    </row>
    <row r="579" spans="1:5" ht="15.75" x14ac:dyDescent="0.25">
      <c r="A579" s="76"/>
      <c r="B579" s="72" t="s">
        <v>491</v>
      </c>
      <c r="C579" s="80">
        <v>96.8</v>
      </c>
      <c r="D579" s="80">
        <v>96.8</v>
      </c>
      <c r="E579" s="80">
        <v>96.8</v>
      </c>
    </row>
    <row r="580" spans="1:5" ht="15.75" x14ac:dyDescent="0.25">
      <c r="A580" s="76"/>
      <c r="B580" s="72" t="s">
        <v>492</v>
      </c>
      <c r="C580" s="80">
        <v>296.5</v>
      </c>
      <c r="D580" s="80">
        <v>296.5</v>
      </c>
      <c r="E580" s="80">
        <v>296.5</v>
      </c>
    </row>
    <row r="581" spans="1:5" ht="15.75" x14ac:dyDescent="0.25">
      <c r="A581" s="76"/>
      <c r="B581" s="74"/>
      <c r="C581" s="80"/>
      <c r="D581" s="80"/>
      <c r="E581" s="80"/>
    </row>
    <row r="582" spans="1:5" ht="15.75" x14ac:dyDescent="0.25">
      <c r="A582" s="75" t="s">
        <v>493</v>
      </c>
      <c r="B582" s="66" t="s">
        <v>867</v>
      </c>
      <c r="C582" s="65">
        <v>24057.699999999997</v>
      </c>
      <c r="D582" s="65">
        <v>24692.699999999997</v>
      </c>
      <c r="E582" s="65">
        <v>25321.599999999999</v>
      </c>
    </row>
    <row r="583" spans="1:5" ht="15.75" x14ac:dyDescent="0.25">
      <c r="A583" s="75"/>
      <c r="B583" s="67" t="s">
        <v>868</v>
      </c>
      <c r="C583" s="65">
        <v>12416.6</v>
      </c>
      <c r="D583" s="65">
        <v>13051.6</v>
      </c>
      <c r="E583" s="65">
        <v>13680.5</v>
      </c>
    </row>
    <row r="584" spans="1:5" ht="15.75" x14ac:dyDescent="0.25">
      <c r="A584" s="75"/>
      <c r="B584" s="67" t="s">
        <v>869</v>
      </c>
      <c r="C584" s="65">
        <v>11641.099999999999</v>
      </c>
      <c r="D584" s="65">
        <v>11641.099999999999</v>
      </c>
      <c r="E584" s="65">
        <v>11641.099999999999</v>
      </c>
    </row>
    <row r="585" spans="1:5" ht="15.75" x14ac:dyDescent="0.25">
      <c r="A585" s="76"/>
      <c r="B585" s="72" t="s">
        <v>32</v>
      </c>
      <c r="C585" s="84">
        <v>14774.4</v>
      </c>
      <c r="D585" s="84">
        <v>18356.2</v>
      </c>
      <c r="E585" s="84">
        <v>28589</v>
      </c>
    </row>
    <row r="586" spans="1:5" ht="15.75" x14ac:dyDescent="0.25">
      <c r="A586" s="76"/>
      <c r="B586" s="72" t="s">
        <v>494</v>
      </c>
      <c r="C586" s="80">
        <v>579.6</v>
      </c>
      <c r="D586" s="80">
        <v>579.6</v>
      </c>
      <c r="E586" s="80">
        <v>579.6</v>
      </c>
    </row>
    <row r="587" spans="1:5" ht="15.75" x14ac:dyDescent="0.25">
      <c r="A587" s="76"/>
      <c r="B587" s="72" t="s">
        <v>495</v>
      </c>
      <c r="C587" s="80">
        <v>217.8</v>
      </c>
      <c r="D587" s="80">
        <v>217.8</v>
      </c>
      <c r="E587" s="80">
        <v>217.8</v>
      </c>
    </row>
    <row r="588" spans="1:5" ht="15.75" x14ac:dyDescent="0.25">
      <c r="A588" s="76"/>
      <c r="B588" s="72" t="s">
        <v>496</v>
      </c>
      <c r="C588" s="80">
        <v>283.10000000000002</v>
      </c>
      <c r="D588" s="80">
        <v>283.10000000000002</v>
      </c>
      <c r="E588" s="80">
        <v>283.10000000000002</v>
      </c>
    </row>
    <row r="589" spans="1:5" ht="15.75" x14ac:dyDescent="0.25">
      <c r="A589" s="76"/>
      <c r="B589" s="72" t="s">
        <v>497</v>
      </c>
      <c r="C589" s="80">
        <v>1303.3</v>
      </c>
      <c r="D589" s="80">
        <v>1303.3</v>
      </c>
      <c r="E589" s="80">
        <v>1303.3</v>
      </c>
    </row>
    <row r="590" spans="1:5" ht="15.75" x14ac:dyDescent="0.25">
      <c r="A590" s="76"/>
      <c r="B590" s="72" t="s">
        <v>498</v>
      </c>
      <c r="C590" s="80">
        <v>305.8</v>
      </c>
      <c r="D590" s="80">
        <v>305.8</v>
      </c>
      <c r="E590" s="80">
        <v>305.8</v>
      </c>
    </row>
    <row r="591" spans="1:5" ht="15.75" x14ac:dyDescent="0.25">
      <c r="A591" s="76"/>
      <c r="B591" s="72" t="s">
        <v>499</v>
      </c>
      <c r="C591" s="80">
        <v>256.60000000000002</v>
      </c>
      <c r="D591" s="80">
        <v>256.60000000000002</v>
      </c>
      <c r="E591" s="80">
        <v>256.60000000000002</v>
      </c>
    </row>
    <row r="592" spans="1:5" ht="15.75" x14ac:dyDescent="0.25">
      <c r="A592" s="76"/>
      <c r="B592" s="72" t="s">
        <v>500</v>
      </c>
      <c r="C592" s="80">
        <v>131.19999999999999</v>
      </c>
      <c r="D592" s="80">
        <v>131.19999999999999</v>
      </c>
      <c r="E592" s="80">
        <v>131.19999999999999</v>
      </c>
    </row>
    <row r="593" spans="1:5" ht="15.75" x14ac:dyDescent="0.25">
      <c r="A593" s="76"/>
      <c r="B593" s="72" t="s">
        <v>387</v>
      </c>
      <c r="C593" s="80">
        <v>425</v>
      </c>
      <c r="D593" s="80">
        <v>425</v>
      </c>
      <c r="E593" s="80">
        <v>425</v>
      </c>
    </row>
    <row r="594" spans="1:5" ht="15.75" x14ac:dyDescent="0.25">
      <c r="A594" s="76"/>
      <c r="B594" s="72" t="s">
        <v>501</v>
      </c>
      <c r="C594" s="80">
        <v>137.4</v>
      </c>
      <c r="D594" s="80">
        <v>137.4</v>
      </c>
      <c r="E594" s="80">
        <v>137.4</v>
      </c>
    </row>
    <row r="595" spans="1:5" ht="15.75" x14ac:dyDescent="0.25">
      <c r="A595" s="76"/>
      <c r="B595" s="72" t="s">
        <v>493</v>
      </c>
      <c r="C595" s="80">
        <v>1846.4</v>
      </c>
      <c r="D595" s="80">
        <v>1846.4</v>
      </c>
      <c r="E595" s="80">
        <v>1846.4</v>
      </c>
    </row>
    <row r="596" spans="1:5" ht="15.75" x14ac:dyDescent="0.25">
      <c r="A596" s="76"/>
      <c r="B596" s="72" t="s">
        <v>502</v>
      </c>
      <c r="C596" s="80">
        <v>294.2</v>
      </c>
      <c r="D596" s="80">
        <v>294.2</v>
      </c>
      <c r="E596" s="80">
        <v>294.2</v>
      </c>
    </row>
    <row r="597" spans="1:5" ht="15.75" x14ac:dyDescent="0.25">
      <c r="A597" s="76"/>
      <c r="B597" s="72" t="s">
        <v>503</v>
      </c>
      <c r="C597" s="80">
        <v>589.79999999999995</v>
      </c>
      <c r="D597" s="80">
        <v>589.79999999999995</v>
      </c>
      <c r="E597" s="80">
        <v>589.79999999999995</v>
      </c>
    </row>
    <row r="598" spans="1:5" ht="15.75" x14ac:dyDescent="0.25">
      <c r="A598" s="76"/>
      <c r="B598" s="72" t="s">
        <v>504</v>
      </c>
      <c r="C598" s="80">
        <v>352.5</v>
      </c>
      <c r="D598" s="80">
        <v>352.5</v>
      </c>
      <c r="E598" s="80">
        <v>352.5</v>
      </c>
    </row>
    <row r="599" spans="1:5" ht="15.75" x14ac:dyDescent="0.25">
      <c r="A599" s="76"/>
      <c r="B599" s="72" t="s">
        <v>505</v>
      </c>
      <c r="C599" s="80">
        <v>266.60000000000002</v>
      </c>
      <c r="D599" s="80">
        <v>266.60000000000002</v>
      </c>
      <c r="E599" s="80">
        <v>266.60000000000002</v>
      </c>
    </row>
    <row r="600" spans="1:5" ht="15.75" x14ac:dyDescent="0.25">
      <c r="A600" s="76"/>
      <c r="B600" s="72" t="s">
        <v>506</v>
      </c>
      <c r="C600" s="80">
        <v>117.9</v>
      </c>
      <c r="D600" s="80">
        <v>117.9</v>
      </c>
      <c r="E600" s="80">
        <v>117.9</v>
      </c>
    </row>
    <row r="601" spans="1:5" ht="15.75" x14ac:dyDescent="0.25">
      <c r="A601" s="76"/>
      <c r="B601" s="72" t="s">
        <v>507</v>
      </c>
      <c r="C601" s="80">
        <v>657.3</v>
      </c>
      <c r="D601" s="80">
        <v>657.3</v>
      </c>
      <c r="E601" s="80">
        <v>657.3</v>
      </c>
    </row>
    <row r="602" spans="1:5" ht="15.75" x14ac:dyDescent="0.25">
      <c r="A602" s="76"/>
      <c r="B602" s="72" t="s">
        <v>508</v>
      </c>
      <c r="C602" s="80">
        <v>880.4</v>
      </c>
      <c r="D602" s="80">
        <v>880.4</v>
      </c>
      <c r="E602" s="80">
        <v>880.4</v>
      </c>
    </row>
    <row r="603" spans="1:5" ht="15.75" x14ac:dyDescent="0.25">
      <c r="A603" s="76"/>
      <c r="B603" s="72" t="s">
        <v>509</v>
      </c>
      <c r="C603" s="80">
        <v>658.8</v>
      </c>
      <c r="D603" s="80">
        <v>658.8</v>
      </c>
      <c r="E603" s="80">
        <v>658.8</v>
      </c>
    </row>
    <row r="604" spans="1:5" ht="15.75" x14ac:dyDescent="0.25">
      <c r="A604" s="76"/>
      <c r="B604" s="72" t="s">
        <v>510</v>
      </c>
      <c r="C604" s="80">
        <v>206.9</v>
      </c>
      <c r="D604" s="80">
        <v>206.9</v>
      </c>
      <c r="E604" s="80">
        <v>206.9</v>
      </c>
    </row>
    <row r="605" spans="1:5" ht="15.75" x14ac:dyDescent="0.25">
      <c r="A605" s="76"/>
      <c r="B605" s="72" t="s">
        <v>511</v>
      </c>
      <c r="C605" s="80">
        <v>355.8</v>
      </c>
      <c r="D605" s="80">
        <v>355.8</v>
      </c>
      <c r="E605" s="80">
        <v>355.8</v>
      </c>
    </row>
    <row r="606" spans="1:5" ht="15.75" x14ac:dyDescent="0.25">
      <c r="A606" s="76"/>
      <c r="B606" s="72" t="s">
        <v>512</v>
      </c>
      <c r="C606" s="80">
        <v>509.5</v>
      </c>
      <c r="D606" s="80">
        <v>509.5</v>
      </c>
      <c r="E606" s="80">
        <v>509.5</v>
      </c>
    </row>
    <row r="607" spans="1:5" ht="15.75" x14ac:dyDescent="0.25">
      <c r="A607" s="76"/>
      <c r="B607" s="72" t="s">
        <v>513</v>
      </c>
      <c r="C607" s="80">
        <v>350.1</v>
      </c>
      <c r="D607" s="80">
        <v>350.1</v>
      </c>
      <c r="E607" s="80">
        <v>350.1</v>
      </c>
    </row>
    <row r="608" spans="1:5" ht="15.75" x14ac:dyDescent="0.25">
      <c r="A608" s="76"/>
      <c r="B608" s="72" t="s">
        <v>514</v>
      </c>
      <c r="C608" s="80">
        <v>468.3</v>
      </c>
      <c r="D608" s="80">
        <v>468.3</v>
      </c>
      <c r="E608" s="80">
        <v>468.3</v>
      </c>
    </row>
    <row r="609" spans="1:5" ht="15.75" x14ac:dyDescent="0.25">
      <c r="A609" s="76"/>
      <c r="B609" s="72" t="s">
        <v>515</v>
      </c>
      <c r="C609" s="80">
        <v>138</v>
      </c>
      <c r="D609" s="80">
        <v>138</v>
      </c>
      <c r="E609" s="80">
        <v>138</v>
      </c>
    </row>
    <row r="610" spans="1:5" ht="15.75" x14ac:dyDescent="0.25">
      <c r="A610" s="76"/>
      <c r="B610" s="72" t="s">
        <v>516</v>
      </c>
      <c r="C610" s="80">
        <v>308.8</v>
      </c>
      <c r="D610" s="80">
        <v>308.8</v>
      </c>
      <c r="E610" s="80">
        <v>308.8</v>
      </c>
    </row>
    <row r="611" spans="1:5" ht="15.75" x14ac:dyDescent="0.25">
      <c r="A611" s="76"/>
      <c r="B611" s="74"/>
      <c r="C611" s="80"/>
      <c r="D611" s="80"/>
      <c r="E611" s="80"/>
    </row>
    <row r="612" spans="1:5" ht="15.75" x14ac:dyDescent="0.25">
      <c r="A612" s="75" t="s">
        <v>517</v>
      </c>
      <c r="B612" s="66" t="s">
        <v>867</v>
      </c>
      <c r="C612" s="65">
        <v>14716.499999999998</v>
      </c>
      <c r="D612" s="65">
        <v>15171.4</v>
      </c>
      <c r="E612" s="65">
        <v>15621.9</v>
      </c>
    </row>
    <row r="613" spans="1:5" ht="15.75" x14ac:dyDescent="0.25">
      <c r="A613" s="75"/>
      <c r="B613" s="67" t="s">
        <v>868</v>
      </c>
      <c r="C613" s="65">
        <v>8894.2999999999993</v>
      </c>
      <c r="D613" s="65">
        <v>9349.2000000000007</v>
      </c>
      <c r="E613" s="65">
        <v>9799.7000000000007</v>
      </c>
    </row>
    <row r="614" spans="1:5" ht="15.75" x14ac:dyDescent="0.25">
      <c r="A614" s="75"/>
      <c r="B614" s="67" t="s">
        <v>869</v>
      </c>
      <c r="C614" s="65">
        <v>5822.1999999999989</v>
      </c>
      <c r="D614" s="65">
        <v>5822.1999999999989</v>
      </c>
      <c r="E614" s="65">
        <v>5822.1999999999989</v>
      </c>
    </row>
    <row r="615" spans="1:5" ht="15.75" x14ac:dyDescent="0.25">
      <c r="A615" s="76"/>
      <c r="B615" s="72" t="s">
        <v>32</v>
      </c>
      <c r="C615" s="84">
        <v>10583.3</v>
      </c>
      <c r="D615" s="84">
        <v>13149</v>
      </c>
      <c r="E615" s="84">
        <v>20478.900000000001</v>
      </c>
    </row>
    <row r="616" spans="1:5" ht="15.75" x14ac:dyDescent="0.25">
      <c r="A616" s="76"/>
      <c r="B616" s="72" t="s">
        <v>518</v>
      </c>
      <c r="C616" s="80">
        <v>134.19999999999999</v>
      </c>
      <c r="D616" s="80">
        <v>134.19999999999999</v>
      </c>
      <c r="E616" s="80">
        <v>134.19999999999999</v>
      </c>
    </row>
    <row r="617" spans="1:5" ht="15.75" x14ac:dyDescent="0.25">
      <c r="A617" s="76"/>
      <c r="B617" s="72" t="s">
        <v>519</v>
      </c>
      <c r="C617" s="80">
        <v>111.5</v>
      </c>
      <c r="D617" s="80">
        <v>111.5</v>
      </c>
      <c r="E617" s="80">
        <v>111.5</v>
      </c>
    </row>
    <row r="618" spans="1:5" ht="15.75" x14ac:dyDescent="0.25">
      <c r="A618" s="76"/>
      <c r="B618" s="72" t="s">
        <v>520</v>
      </c>
      <c r="C618" s="80">
        <v>472</v>
      </c>
      <c r="D618" s="80">
        <v>472</v>
      </c>
      <c r="E618" s="80">
        <v>472</v>
      </c>
    </row>
    <row r="619" spans="1:5" ht="15.75" x14ac:dyDescent="0.25">
      <c r="A619" s="76"/>
      <c r="B619" s="72" t="s">
        <v>521</v>
      </c>
      <c r="C619" s="80">
        <v>198.1</v>
      </c>
      <c r="D619" s="80">
        <v>198.1</v>
      </c>
      <c r="E619" s="80">
        <v>198.1</v>
      </c>
    </row>
    <row r="620" spans="1:5" ht="15.75" x14ac:dyDescent="0.25">
      <c r="A620" s="76"/>
      <c r="B620" s="72" t="s">
        <v>522</v>
      </c>
      <c r="C620" s="80">
        <v>138.9</v>
      </c>
      <c r="D620" s="80">
        <v>138.9</v>
      </c>
      <c r="E620" s="80">
        <v>138.9</v>
      </c>
    </row>
    <row r="621" spans="1:5" ht="15.75" x14ac:dyDescent="0.25">
      <c r="A621" s="76"/>
      <c r="B621" s="72" t="s">
        <v>523</v>
      </c>
      <c r="C621" s="80">
        <v>115.1</v>
      </c>
      <c r="D621" s="80">
        <v>115.1</v>
      </c>
      <c r="E621" s="80">
        <v>115.1</v>
      </c>
    </row>
    <row r="622" spans="1:5" ht="15.75" x14ac:dyDescent="0.25">
      <c r="A622" s="76"/>
      <c r="B622" s="72" t="s">
        <v>524</v>
      </c>
      <c r="C622" s="80">
        <v>117.3</v>
      </c>
      <c r="D622" s="80">
        <v>117.3</v>
      </c>
      <c r="E622" s="80">
        <v>117.3</v>
      </c>
    </row>
    <row r="623" spans="1:5" ht="15.75" x14ac:dyDescent="0.25">
      <c r="A623" s="76"/>
      <c r="B623" s="72" t="s">
        <v>525</v>
      </c>
      <c r="C623" s="80">
        <v>189.7</v>
      </c>
      <c r="D623" s="80">
        <v>189.7</v>
      </c>
      <c r="E623" s="80">
        <v>189.7</v>
      </c>
    </row>
    <row r="624" spans="1:5" ht="15.75" x14ac:dyDescent="0.25">
      <c r="A624" s="76"/>
      <c r="B624" s="72" t="s">
        <v>526</v>
      </c>
      <c r="C624" s="80">
        <v>181.2</v>
      </c>
      <c r="D624" s="80">
        <v>181.2</v>
      </c>
      <c r="E624" s="80">
        <v>181.2</v>
      </c>
    </row>
    <row r="625" spans="1:5" ht="15.75" x14ac:dyDescent="0.25">
      <c r="A625" s="76"/>
      <c r="B625" s="72" t="s">
        <v>527</v>
      </c>
      <c r="C625" s="80">
        <v>396.7</v>
      </c>
      <c r="D625" s="80">
        <v>396.7</v>
      </c>
      <c r="E625" s="80">
        <v>396.7</v>
      </c>
    </row>
    <row r="626" spans="1:5" ht="15.75" x14ac:dyDescent="0.25">
      <c r="A626" s="76"/>
      <c r="B626" s="72" t="s">
        <v>528</v>
      </c>
      <c r="C626" s="80">
        <v>121.1</v>
      </c>
      <c r="D626" s="80">
        <v>121.1</v>
      </c>
      <c r="E626" s="80">
        <v>121.1</v>
      </c>
    </row>
    <row r="627" spans="1:5" ht="15.75" x14ac:dyDescent="0.25">
      <c r="A627" s="76"/>
      <c r="B627" s="72" t="s">
        <v>529</v>
      </c>
      <c r="C627" s="80">
        <v>518.5</v>
      </c>
      <c r="D627" s="80">
        <v>518.5</v>
      </c>
      <c r="E627" s="80">
        <v>518.5</v>
      </c>
    </row>
    <row r="628" spans="1:5" ht="15.75" x14ac:dyDescent="0.25">
      <c r="A628" s="76"/>
      <c r="B628" s="72" t="s">
        <v>517</v>
      </c>
      <c r="C628" s="80">
        <v>1164</v>
      </c>
      <c r="D628" s="80">
        <v>1164</v>
      </c>
      <c r="E628" s="80">
        <v>1164</v>
      </c>
    </row>
    <row r="629" spans="1:5" ht="15.75" x14ac:dyDescent="0.25">
      <c r="A629" s="76"/>
      <c r="B629" s="72" t="s">
        <v>530</v>
      </c>
      <c r="C629" s="80">
        <v>140.4</v>
      </c>
      <c r="D629" s="80">
        <v>140.4</v>
      </c>
      <c r="E629" s="80">
        <v>140.4</v>
      </c>
    </row>
    <row r="630" spans="1:5" ht="15.75" x14ac:dyDescent="0.25">
      <c r="A630" s="76"/>
      <c r="B630" s="72" t="s">
        <v>531</v>
      </c>
      <c r="C630" s="80">
        <v>62.6</v>
      </c>
      <c r="D630" s="80">
        <v>62.6</v>
      </c>
      <c r="E630" s="80">
        <v>62.6</v>
      </c>
    </row>
    <row r="631" spans="1:5" ht="15.75" x14ac:dyDescent="0.25">
      <c r="A631" s="76"/>
      <c r="B631" s="72" t="s">
        <v>532</v>
      </c>
      <c r="C631" s="80">
        <v>191.3</v>
      </c>
      <c r="D631" s="80">
        <v>191.3</v>
      </c>
      <c r="E631" s="80">
        <v>191.3</v>
      </c>
    </row>
    <row r="632" spans="1:5" ht="15.75" x14ac:dyDescent="0.25">
      <c r="A632" s="76"/>
      <c r="B632" s="72" t="s">
        <v>533</v>
      </c>
      <c r="C632" s="80">
        <v>138.80000000000001</v>
      </c>
      <c r="D632" s="80">
        <v>138.80000000000001</v>
      </c>
      <c r="E632" s="80">
        <v>138.80000000000001</v>
      </c>
    </row>
    <row r="633" spans="1:5" ht="15.75" x14ac:dyDescent="0.25">
      <c r="A633" s="76"/>
      <c r="B633" s="72" t="s">
        <v>534</v>
      </c>
      <c r="C633" s="80">
        <v>115.2</v>
      </c>
      <c r="D633" s="80">
        <v>115.2</v>
      </c>
      <c r="E633" s="80">
        <v>115.2</v>
      </c>
    </row>
    <row r="634" spans="1:5" ht="15.75" x14ac:dyDescent="0.25">
      <c r="A634" s="76"/>
      <c r="B634" s="72" t="s">
        <v>535</v>
      </c>
      <c r="C634" s="80">
        <v>115.9</v>
      </c>
      <c r="D634" s="80">
        <v>115.9</v>
      </c>
      <c r="E634" s="80">
        <v>115.9</v>
      </c>
    </row>
    <row r="635" spans="1:5" ht="15.75" x14ac:dyDescent="0.25">
      <c r="A635" s="76"/>
      <c r="B635" s="72" t="s">
        <v>536</v>
      </c>
      <c r="C635" s="80">
        <v>122.9</v>
      </c>
      <c r="D635" s="80">
        <v>122.9</v>
      </c>
      <c r="E635" s="80">
        <v>122.9</v>
      </c>
    </row>
    <row r="636" spans="1:5" ht="15.75" x14ac:dyDescent="0.25">
      <c r="A636" s="76"/>
      <c r="B636" s="72" t="s">
        <v>537</v>
      </c>
      <c r="C636" s="80">
        <v>284.8</v>
      </c>
      <c r="D636" s="80">
        <v>284.8</v>
      </c>
      <c r="E636" s="80">
        <v>284.8</v>
      </c>
    </row>
    <row r="637" spans="1:5" ht="15.75" x14ac:dyDescent="0.25">
      <c r="A637" s="76"/>
      <c r="B637" s="72" t="s">
        <v>538</v>
      </c>
      <c r="C637" s="80">
        <v>176.9</v>
      </c>
      <c r="D637" s="80">
        <v>176.9</v>
      </c>
      <c r="E637" s="80">
        <v>176.9</v>
      </c>
    </row>
    <row r="638" spans="1:5" ht="15.75" x14ac:dyDescent="0.25">
      <c r="A638" s="76"/>
      <c r="B638" s="72" t="s">
        <v>235</v>
      </c>
      <c r="C638" s="80">
        <v>382.8</v>
      </c>
      <c r="D638" s="80">
        <v>382.8</v>
      </c>
      <c r="E638" s="80">
        <v>382.8</v>
      </c>
    </row>
    <row r="639" spans="1:5" ht="15.75" x14ac:dyDescent="0.25">
      <c r="A639" s="76"/>
      <c r="B639" s="72" t="s">
        <v>539</v>
      </c>
      <c r="C639" s="80">
        <v>89.7</v>
      </c>
      <c r="D639" s="80">
        <v>89.7</v>
      </c>
      <c r="E639" s="80">
        <v>89.7</v>
      </c>
    </row>
    <row r="640" spans="1:5" ht="15.75" x14ac:dyDescent="0.25">
      <c r="A640" s="76"/>
      <c r="B640" s="72" t="s">
        <v>540</v>
      </c>
      <c r="C640" s="80">
        <v>142.6</v>
      </c>
      <c r="D640" s="80">
        <v>142.6</v>
      </c>
      <c r="E640" s="80">
        <v>142.6</v>
      </c>
    </row>
    <row r="641" spans="1:5" ht="15.75" x14ac:dyDescent="0.25">
      <c r="A641" s="76"/>
      <c r="B641" s="74"/>
      <c r="C641" s="80"/>
      <c r="D641" s="80"/>
      <c r="E641" s="80"/>
    </row>
    <row r="642" spans="1:5" ht="15.75" x14ac:dyDescent="0.25">
      <c r="A642" s="75" t="s">
        <v>541</v>
      </c>
      <c r="B642" s="66" t="s">
        <v>867</v>
      </c>
      <c r="C642" s="65">
        <v>15773.699999999997</v>
      </c>
      <c r="D642" s="65">
        <v>16229.599999999999</v>
      </c>
      <c r="E642" s="65">
        <v>16681</v>
      </c>
    </row>
    <row r="643" spans="1:5" ht="15.75" x14ac:dyDescent="0.25">
      <c r="A643" s="75"/>
      <c r="B643" s="67" t="s">
        <v>868</v>
      </c>
      <c r="C643" s="65">
        <v>8913.2999999999993</v>
      </c>
      <c r="D643" s="65">
        <v>9369.2000000000007</v>
      </c>
      <c r="E643" s="65">
        <v>9820.6</v>
      </c>
    </row>
    <row r="644" spans="1:5" ht="15.75" x14ac:dyDescent="0.25">
      <c r="A644" s="75"/>
      <c r="B644" s="67" t="s">
        <v>869</v>
      </c>
      <c r="C644" s="65">
        <v>6860.3999999999987</v>
      </c>
      <c r="D644" s="65">
        <v>6860.3999999999987</v>
      </c>
      <c r="E644" s="65">
        <v>6860.3999999999987</v>
      </c>
    </row>
    <row r="645" spans="1:5" ht="15.75" x14ac:dyDescent="0.25">
      <c r="A645" s="76"/>
      <c r="B645" s="72" t="s">
        <v>32</v>
      </c>
      <c r="C645" s="84">
        <v>10605.9</v>
      </c>
      <c r="D645" s="84">
        <v>13177.1</v>
      </c>
      <c r="E645" s="84">
        <v>20522.7</v>
      </c>
    </row>
    <row r="646" spans="1:5" ht="15.75" x14ac:dyDescent="0.25">
      <c r="A646" s="76"/>
      <c r="B646" s="72" t="s">
        <v>542</v>
      </c>
      <c r="C646" s="80">
        <v>264.5</v>
      </c>
      <c r="D646" s="80">
        <v>264.5</v>
      </c>
      <c r="E646" s="80">
        <v>264.5</v>
      </c>
    </row>
    <row r="647" spans="1:5" ht="15.75" x14ac:dyDescent="0.25">
      <c r="A647" s="76"/>
      <c r="B647" s="72" t="s">
        <v>543</v>
      </c>
      <c r="C647" s="80">
        <v>288.39999999999998</v>
      </c>
      <c r="D647" s="80">
        <v>288.39999999999998</v>
      </c>
      <c r="E647" s="80">
        <v>288.39999999999998</v>
      </c>
    </row>
    <row r="648" spans="1:5" ht="15.75" x14ac:dyDescent="0.25">
      <c r="A648" s="76"/>
      <c r="B648" s="72" t="s">
        <v>544</v>
      </c>
      <c r="C648" s="80">
        <v>100.8</v>
      </c>
      <c r="D648" s="80">
        <v>100.8</v>
      </c>
      <c r="E648" s="80">
        <v>100.8</v>
      </c>
    </row>
    <row r="649" spans="1:5" ht="15.75" x14ac:dyDescent="0.25">
      <c r="A649" s="76"/>
      <c r="B649" s="72" t="s">
        <v>545</v>
      </c>
      <c r="C649" s="80">
        <v>427.3</v>
      </c>
      <c r="D649" s="80">
        <v>427.3</v>
      </c>
      <c r="E649" s="80">
        <v>427.3</v>
      </c>
    </row>
    <row r="650" spans="1:5" ht="15.75" x14ac:dyDescent="0.25">
      <c r="A650" s="76"/>
      <c r="B650" s="72" t="s">
        <v>546</v>
      </c>
      <c r="C650" s="80">
        <v>117.2</v>
      </c>
      <c r="D650" s="80">
        <v>117.2</v>
      </c>
      <c r="E650" s="80">
        <v>117.2</v>
      </c>
    </row>
    <row r="651" spans="1:5" ht="15.75" x14ac:dyDescent="0.25">
      <c r="A651" s="76"/>
      <c r="B651" s="72" t="s">
        <v>547</v>
      </c>
      <c r="C651" s="80">
        <v>217.4</v>
      </c>
      <c r="D651" s="80">
        <v>217.4</v>
      </c>
      <c r="E651" s="80">
        <v>217.4</v>
      </c>
    </row>
    <row r="652" spans="1:5" ht="15.75" x14ac:dyDescent="0.25">
      <c r="A652" s="76"/>
      <c r="B652" s="72" t="s">
        <v>548</v>
      </c>
      <c r="C652" s="80">
        <v>146.5</v>
      </c>
      <c r="D652" s="80">
        <v>146.5</v>
      </c>
      <c r="E652" s="80">
        <v>146.5</v>
      </c>
    </row>
    <row r="653" spans="1:5" ht="15.75" x14ac:dyDescent="0.25">
      <c r="A653" s="76"/>
      <c r="B653" s="72" t="s">
        <v>549</v>
      </c>
      <c r="C653" s="80">
        <v>107.1</v>
      </c>
      <c r="D653" s="80">
        <v>107.1</v>
      </c>
      <c r="E653" s="80">
        <v>107.1</v>
      </c>
    </row>
    <row r="654" spans="1:5" ht="15.75" x14ac:dyDescent="0.25">
      <c r="A654" s="76"/>
      <c r="B654" s="72" t="s">
        <v>550</v>
      </c>
      <c r="C654" s="80">
        <v>459.3</v>
      </c>
      <c r="D654" s="80">
        <v>459.3</v>
      </c>
      <c r="E654" s="80">
        <v>459.3</v>
      </c>
    </row>
    <row r="655" spans="1:5" ht="15.75" x14ac:dyDescent="0.25">
      <c r="A655" s="76"/>
      <c r="B655" s="72" t="s">
        <v>551</v>
      </c>
      <c r="C655" s="80">
        <v>194.7</v>
      </c>
      <c r="D655" s="80">
        <v>194.7</v>
      </c>
      <c r="E655" s="80">
        <v>194.7</v>
      </c>
    </row>
    <row r="656" spans="1:5" ht="15.75" x14ac:dyDescent="0.25">
      <c r="A656" s="76"/>
      <c r="B656" s="72" t="s">
        <v>552</v>
      </c>
      <c r="C656" s="80">
        <v>124.9</v>
      </c>
      <c r="D656" s="80">
        <v>124.9</v>
      </c>
      <c r="E656" s="80">
        <v>124.9</v>
      </c>
    </row>
    <row r="657" spans="1:5" ht="15.75" x14ac:dyDescent="0.25">
      <c r="A657" s="76"/>
      <c r="B657" s="72" t="s">
        <v>553</v>
      </c>
      <c r="C657" s="80">
        <v>229.5</v>
      </c>
      <c r="D657" s="80">
        <v>229.5</v>
      </c>
      <c r="E657" s="80">
        <v>229.5</v>
      </c>
    </row>
    <row r="658" spans="1:5" ht="15.75" x14ac:dyDescent="0.25">
      <c r="A658" s="76"/>
      <c r="B658" s="72" t="s">
        <v>554</v>
      </c>
      <c r="C658" s="80">
        <v>218.8</v>
      </c>
      <c r="D658" s="80">
        <v>218.8</v>
      </c>
      <c r="E658" s="80">
        <v>218.8</v>
      </c>
    </row>
    <row r="659" spans="1:5" ht="15.75" x14ac:dyDescent="0.25">
      <c r="A659" s="76"/>
      <c r="B659" s="72" t="s">
        <v>555</v>
      </c>
      <c r="C659" s="80">
        <v>278</v>
      </c>
      <c r="D659" s="80">
        <v>278</v>
      </c>
      <c r="E659" s="80">
        <v>278</v>
      </c>
    </row>
    <row r="660" spans="1:5" ht="15.75" x14ac:dyDescent="0.25">
      <c r="A660" s="76"/>
      <c r="B660" s="72" t="s">
        <v>556</v>
      </c>
      <c r="C660" s="80">
        <v>314.2</v>
      </c>
      <c r="D660" s="80">
        <v>314.2</v>
      </c>
      <c r="E660" s="80">
        <v>314.2</v>
      </c>
    </row>
    <row r="661" spans="1:5" ht="15.75" x14ac:dyDescent="0.25">
      <c r="A661" s="76"/>
      <c r="B661" s="72" t="s">
        <v>541</v>
      </c>
      <c r="C661" s="80">
        <v>1338.6</v>
      </c>
      <c r="D661" s="80">
        <v>1338.6</v>
      </c>
      <c r="E661" s="80">
        <v>1338.6</v>
      </c>
    </row>
    <row r="662" spans="1:5" ht="15.75" x14ac:dyDescent="0.25">
      <c r="A662" s="76"/>
      <c r="B662" s="72" t="s">
        <v>557</v>
      </c>
      <c r="C662" s="80">
        <v>348.2</v>
      </c>
      <c r="D662" s="80">
        <v>348.2</v>
      </c>
      <c r="E662" s="80">
        <v>348.2</v>
      </c>
    </row>
    <row r="663" spans="1:5" ht="15.75" x14ac:dyDescent="0.25">
      <c r="A663" s="76"/>
      <c r="B663" s="72" t="s">
        <v>558</v>
      </c>
      <c r="C663" s="80">
        <v>178.9</v>
      </c>
      <c r="D663" s="80">
        <v>178.9</v>
      </c>
      <c r="E663" s="80">
        <v>178.9</v>
      </c>
    </row>
    <row r="664" spans="1:5" ht="15.75" x14ac:dyDescent="0.25">
      <c r="A664" s="76"/>
      <c r="B664" s="72" t="s">
        <v>559</v>
      </c>
      <c r="C664" s="80">
        <v>290.39999999999998</v>
      </c>
      <c r="D664" s="80">
        <v>290.39999999999998</v>
      </c>
      <c r="E664" s="80">
        <v>290.39999999999998</v>
      </c>
    </row>
    <row r="665" spans="1:5" ht="15.75" x14ac:dyDescent="0.25">
      <c r="A665" s="76"/>
      <c r="B665" s="72" t="s">
        <v>560</v>
      </c>
      <c r="C665" s="80">
        <v>212.7</v>
      </c>
      <c r="D665" s="80">
        <v>212.7</v>
      </c>
      <c r="E665" s="80">
        <v>212.7</v>
      </c>
    </row>
    <row r="666" spans="1:5" ht="15.75" x14ac:dyDescent="0.25">
      <c r="A666" s="76"/>
      <c r="B666" s="72" t="s">
        <v>561</v>
      </c>
      <c r="C666" s="80">
        <v>700.3</v>
      </c>
      <c r="D666" s="80">
        <v>700.3</v>
      </c>
      <c r="E666" s="80">
        <v>700.3</v>
      </c>
    </row>
    <row r="667" spans="1:5" ht="15.75" x14ac:dyDescent="0.25">
      <c r="A667" s="76"/>
      <c r="B667" s="72" t="s">
        <v>562</v>
      </c>
      <c r="C667" s="80">
        <v>110.5</v>
      </c>
      <c r="D667" s="80">
        <v>110.5</v>
      </c>
      <c r="E667" s="80">
        <v>110.5</v>
      </c>
    </row>
    <row r="668" spans="1:5" ht="15.75" x14ac:dyDescent="0.25">
      <c r="A668" s="76"/>
      <c r="B668" s="72" t="s">
        <v>563</v>
      </c>
      <c r="C668" s="80">
        <v>192.2</v>
      </c>
      <c r="D668" s="80">
        <v>192.2</v>
      </c>
      <c r="E668" s="80">
        <v>192.2</v>
      </c>
    </row>
    <row r="669" spans="1:5" ht="15.75" x14ac:dyDescent="0.25">
      <c r="A669" s="76"/>
      <c r="B669" s="74"/>
      <c r="C669" s="80"/>
      <c r="D669" s="80"/>
      <c r="E669" s="80"/>
    </row>
    <row r="670" spans="1:5" ht="15.75" x14ac:dyDescent="0.25">
      <c r="A670" s="75" t="s">
        <v>564</v>
      </c>
      <c r="B670" s="66" t="s">
        <v>867</v>
      </c>
      <c r="C670" s="65">
        <v>16781.699999999997</v>
      </c>
      <c r="D670" s="65">
        <v>17328.599999999999</v>
      </c>
      <c r="E670" s="65">
        <v>17870.199999999997</v>
      </c>
    </row>
    <row r="671" spans="1:5" ht="15.75" x14ac:dyDescent="0.25">
      <c r="A671" s="75"/>
      <c r="B671" s="67" t="s">
        <v>868</v>
      </c>
      <c r="C671" s="65">
        <v>10692.9</v>
      </c>
      <c r="D671" s="65">
        <v>11239.8</v>
      </c>
      <c r="E671" s="65">
        <v>11781.4</v>
      </c>
    </row>
    <row r="672" spans="1:5" ht="15.75" x14ac:dyDescent="0.25">
      <c r="A672" s="75"/>
      <c r="B672" s="67" t="s">
        <v>869</v>
      </c>
      <c r="C672" s="65">
        <v>6088.7999999999993</v>
      </c>
      <c r="D672" s="65">
        <v>6088.7999999999993</v>
      </c>
      <c r="E672" s="65">
        <v>6088.7999999999993</v>
      </c>
    </row>
    <row r="673" spans="1:5" ht="15.75" x14ac:dyDescent="0.25">
      <c r="A673" s="76"/>
      <c r="B673" s="72" t="s">
        <v>32</v>
      </c>
      <c r="C673" s="84">
        <v>12723.5</v>
      </c>
      <c r="D673" s="84">
        <v>15808</v>
      </c>
      <c r="E673" s="84">
        <v>24620.3</v>
      </c>
    </row>
    <row r="674" spans="1:5" ht="15.75" x14ac:dyDescent="0.25">
      <c r="A674" s="76"/>
      <c r="B674" s="72" t="s">
        <v>565</v>
      </c>
      <c r="C674" s="80">
        <v>301.2</v>
      </c>
      <c r="D674" s="80">
        <v>301.2</v>
      </c>
      <c r="E674" s="80">
        <v>301.2</v>
      </c>
    </row>
    <row r="675" spans="1:5" ht="15.75" x14ac:dyDescent="0.25">
      <c r="A675" s="76"/>
      <c r="B675" s="72" t="s">
        <v>566</v>
      </c>
      <c r="C675" s="80">
        <v>274.10000000000002</v>
      </c>
      <c r="D675" s="80">
        <v>274.10000000000002</v>
      </c>
      <c r="E675" s="80">
        <v>274.10000000000002</v>
      </c>
    </row>
    <row r="676" spans="1:5" ht="15.75" x14ac:dyDescent="0.25">
      <c r="A676" s="76"/>
      <c r="B676" s="72" t="s">
        <v>567</v>
      </c>
      <c r="C676" s="80">
        <v>246.8</v>
      </c>
      <c r="D676" s="80">
        <v>246.8</v>
      </c>
      <c r="E676" s="80">
        <v>246.8</v>
      </c>
    </row>
    <row r="677" spans="1:5" ht="15.75" x14ac:dyDescent="0.25">
      <c r="A677" s="76"/>
      <c r="B677" s="72" t="s">
        <v>568</v>
      </c>
      <c r="C677" s="80">
        <v>255.3</v>
      </c>
      <c r="D677" s="80">
        <v>255.3</v>
      </c>
      <c r="E677" s="80">
        <v>255.3</v>
      </c>
    </row>
    <row r="678" spans="1:5" ht="15.75" x14ac:dyDescent="0.25">
      <c r="A678" s="76"/>
      <c r="B678" s="72" t="s">
        <v>569</v>
      </c>
      <c r="C678" s="80">
        <v>116.9</v>
      </c>
      <c r="D678" s="80">
        <v>116.9</v>
      </c>
      <c r="E678" s="80">
        <v>116.9</v>
      </c>
    </row>
    <row r="679" spans="1:5" ht="15.75" x14ac:dyDescent="0.25">
      <c r="A679" s="76"/>
      <c r="B679" s="72" t="s">
        <v>570</v>
      </c>
      <c r="C679" s="80">
        <v>186.1</v>
      </c>
      <c r="D679" s="80">
        <v>186.1</v>
      </c>
      <c r="E679" s="80">
        <v>186.1</v>
      </c>
    </row>
    <row r="680" spans="1:5" ht="15.75" x14ac:dyDescent="0.25">
      <c r="A680" s="76"/>
      <c r="B680" s="72" t="s">
        <v>571</v>
      </c>
      <c r="C680" s="80">
        <v>134</v>
      </c>
      <c r="D680" s="80">
        <v>134</v>
      </c>
      <c r="E680" s="80">
        <v>134</v>
      </c>
    </row>
    <row r="681" spans="1:5" ht="15.75" x14ac:dyDescent="0.25">
      <c r="A681" s="76"/>
      <c r="B681" s="72" t="s">
        <v>572</v>
      </c>
      <c r="C681" s="80">
        <v>147.30000000000001</v>
      </c>
      <c r="D681" s="80">
        <v>147.30000000000001</v>
      </c>
      <c r="E681" s="80">
        <v>147.30000000000001</v>
      </c>
    </row>
    <row r="682" spans="1:5" ht="15.75" x14ac:dyDescent="0.25">
      <c r="A682" s="76"/>
      <c r="B682" s="72" t="s">
        <v>573</v>
      </c>
      <c r="C682" s="80">
        <v>244.6</v>
      </c>
      <c r="D682" s="80">
        <v>244.6</v>
      </c>
      <c r="E682" s="80">
        <v>244.6</v>
      </c>
    </row>
    <row r="683" spans="1:5" ht="15.75" x14ac:dyDescent="0.25">
      <c r="A683" s="76"/>
      <c r="B683" s="72" t="s">
        <v>574</v>
      </c>
      <c r="C683" s="80">
        <v>215.9</v>
      </c>
      <c r="D683" s="80">
        <v>215.9</v>
      </c>
      <c r="E683" s="80">
        <v>215.9</v>
      </c>
    </row>
    <row r="684" spans="1:5" ht="15.75" x14ac:dyDescent="0.25">
      <c r="A684" s="76"/>
      <c r="B684" s="72" t="s">
        <v>575</v>
      </c>
      <c r="C684" s="80">
        <v>201.4</v>
      </c>
      <c r="D684" s="80">
        <v>201.4</v>
      </c>
      <c r="E684" s="80">
        <v>201.4</v>
      </c>
    </row>
    <row r="685" spans="1:5" ht="15.75" x14ac:dyDescent="0.25">
      <c r="A685" s="76"/>
      <c r="B685" s="72" t="s">
        <v>576</v>
      </c>
      <c r="C685" s="80">
        <v>387.2</v>
      </c>
      <c r="D685" s="80">
        <v>387.2</v>
      </c>
      <c r="E685" s="80">
        <v>387.2</v>
      </c>
    </row>
    <row r="686" spans="1:5" ht="15.75" x14ac:dyDescent="0.25">
      <c r="A686" s="76"/>
      <c r="B686" s="72" t="s">
        <v>577</v>
      </c>
      <c r="C686" s="80">
        <v>128.1</v>
      </c>
      <c r="D686" s="80">
        <v>128.1</v>
      </c>
      <c r="E686" s="80">
        <v>128.1</v>
      </c>
    </row>
    <row r="687" spans="1:5" ht="15.75" x14ac:dyDescent="0.25">
      <c r="A687" s="76"/>
      <c r="B687" s="72" t="s">
        <v>578</v>
      </c>
      <c r="C687" s="80">
        <v>171.7</v>
      </c>
      <c r="D687" s="80">
        <v>171.7</v>
      </c>
      <c r="E687" s="80">
        <v>171.7</v>
      </c>
    </row>
    <row r="688" spans="1:5" ht="15.75" x14ac:dyDescent="0.25">
      <c r="A688" s="76"/>
      <c r="B688" s="72" t="s">
        <v>579</v>
      </c>
      <c r="C688" s="80">
        <v>89.3</v>
      </c>
      <c r="D688" s="80">
        <v>89.3</v>
      </c>
      <c r="E688" s="80">
        <v>89.3</v>
      </c>
    </row>
    <row r="689" spans="1:5" ht="15.75" x14ac:dyDescent="0.25">
      <c r="A689" s="76"/>
      <c r="B689" s="72" t="s">
        <v>564</v>
      </c>
      <c r="C689" s="80">
        <v>366.6</v>
      </c>
      <c r="D689" s="80">
        <v>366.6</v>
      </c>
      <c r="E689" s="80">
        <v>366.6</v>
      </c>
    </row>
    <row r="690" spans="1:5" ht="15.75" x14ac:dyDescent="0.25">
      <c r="A690" s="76"/>
      <c r="B690" s="72" t="s">
        <v>580</v>
      </c>
      <c r="C690" s="80">
        <v>1043.2</v>
      </c>
      <c r="D690" s="80">
        <v>1043.2</v>
      </c>
      <c r="E690" s="80">
        <v>1043.2</v>
      </c>
    </row>
    <row r="691" spans="1:5" ht="15.75" x14ac:dyDescent="0.25">
      <c r="A691" s="76"/>
      <c r="B691" s="72" t="s">
        <v>581</v>
      </c>
      <c r="C691" s="80">
        <v>949.2</v>
      </c>
      <c r="D691" s="80">
        <v>949.2</v>
      </c>
      <c r="E691" s="80">
        <v>949.2</v>
      </c>
    </row>
    <row r="692" spans="1:5" ht="15.75" x14ac:dyDescent="0.25">
      <c r="A692" s="76"/>
      <c r="B692" s="72" t="s">
        <v>582</v>
      </c>
      <c r="C692" s="80">
        <v>193.2</v>
      </c>
      <c r="D692" s="80">
        <v>193.2</v>
      </c>
      <c r="E692" s="80">
        <v>193.2</v>
      </c>
    </row>
    <row r="693" spans="1:5" ht="15.75" x14ac:dyDescent="0.25">
      <c r="A693" s="76"/>
      <c r="B693" s="72" t="s">
        <v>583</v>
      </c>
      <c r="C693" s="80">
        <v>159.5</v>
      </c>
      <c r="D693" s="80">
        <v>159.5</v>
      </c>
      <c r="E693" s="80">
        <v>159.5</v>
      </c>
    </row>
    <row r="694" spans="1:5" ht="15.75" x14ac:dyDescent="0.25">
      <c r="A694" s="76"/>
      <c r="B694" s="72" t="s">
        <v>181</v>
      </c>
      <c r="C694" s="80">
        <v>277.2</v>
      </c>
      <c r="D694" s="80">
        <v>277.2</v>
      </c>
      <c r="E694" s="80">
        <v>277.2</v>
      </c>
    </row>
    <row r="695" spans="1:5" ht="15.75" x14ac:dyDescent="0.25">
      <c r="A695" s="76"/>
      <c r="B695" s="74"/>
      <c r="C695" s="80"/>
      <c r="D695" s="80"/>
      <c r="E695" s="80"/>
    </row>
    <row r="696" spans="1:5" ht="15.75" x14ac:dyDescent="0.25">
      <c r="A696" s="75" t="s">
        <v>584</v>
      </c>
      <c r="B696" s="66" t="s">
        <v>867</v>
      </c>
      <c r="C696" s="65">
        <v>27757.800000000003</v>
      </c>
      <c r="D696" s="65">
        <v>28517.7</v>
      </c>
      <c r="E696" s="65">
        <v>29270.2</v>
      </c>
    </row>
    <row r="697" spans="1:5" ht="15.75" x14ac:dyDescent="0.25">
      <c r="A697" s="75"/>
      <c r="B697" s="67" t="s">
        <v>868</v>
      </c>
      <c r="C697" s="65">
        <v>14857.7</v>
      </c>
      <c r="D697" s="65">
        <v>15617.6</v>
      </c>
      <c r="E697" s="65">
        <v>16370.1</v>
      </c>
    </row>
    <row r="698" spans="1:5" ht="15.75" x14ac:dyDescent="0.25">
      <c r="A698" s="75"/>
      <c r="B698" s="67" t="s">
        <v>869</v>
      </c>
      <c r="C698" s="65">
        <v>12900.1</v>
      </c>
      <c r="D698" s="65">
        <v>12900.1</v>
      </c>
      <c r="E698" s="65">
        <v>12900.1</v>
      </c>
    </row>
    <row r="699" spans="1:5" ht="15.75" x14ac:dyDescent="0.25">
      <c r="A699" s="76"/>
      <c r="B699" s="72" t="s">
        <v>32</v>
      </c>
      <c r="C699" s="84">
        <v>17679.099999999999</v>
      </c>
      <c r="D699" s="84">
        <v>21965.1</v>
      </c>
      <c r="E699" s="84">
        <v>34209.5</v>
      </c>
    </row>
    <row r="700" spans="1:5" ht="15.75" x14ac:dyDescent="0.25">
      <c r="A700" s="76"/>
      <c r="B700" s="72" t="s">
        <v>585</v>
      </c>
      <c r="C700" s="80">
        <v>225.9</v>
      </c>
      <c r="D700" s="80">
        <v>225.9</v>
      </c>
      <c r="E700" s="80">
        <v>225.9</v>
      </c>
    </row>
    <row r="701" spans="1:5" ht="15.75" x14ac:dyDescent="0.25">
      <c r="A701" s="76"/>
      <c r="B701" s="72" t="s">
        <v>586</v>
      </c>
      <c r="C701" s="80">
        <v>307.39999999999998</v>
      </c>
      <c r="D701" s="80">
        <v>307.39999999999998</v>
      </c>
      <c r="E701" s="80">
        <v>307.39999999999998</v>
      </c>
    </row>
    <row r="702" spans="1:5" ht="15.75" x14ac:dyDescent="0.25">
      <c r="A702" s="76"/>
      <c r="B702" s="72" t="s">
        <v>587</v>
      </c>
      <c r="C702" s="80">
        <v>170.9</v>
      </c>
      <c r="D702" s="80">
        <v>170.9</v>
      </c>
      <c r="E702" s="80">
        <v>170.9</v>
      </c>
    </row>
    <row r="703" spans="1:5" ht="15.75" x14ac:dyDescent="0.25">
      <c r="A703" s="76"/>
      <c r="B703" s="72" t="s">
        <v>588</v>
      </c>
      <c r="C703" s="80">
        <v>226.6</v>
      </c>
      <c r="D703" s="80">
        <v>226.6</v>
      </c>
      <c r="E703" s="80">
        <v>226.6</v>
      </c>
    </row>
    <row r="704" spans="1:5" ht="15.75" x14ac:dyDescent="0.25">
      <c r="A704" s="76"/>
      <c r="B704" s="72" t="s">
        <v>589</v>
      </c>
      <c r="C704" s="80">
        <v>164</v>
      </c>
      <c r="D704" s="80">
        <v>164</v>
      </c>
      <c r="E704" s="80">
        <v>164</v>
      </c>
    </row>
    <row r="705" spans="1:5" ht="15.75" x14ac:dyDescent="0.25">
      <c r="A705" s="76"/>
      <c r="B705" s="72" t="s">
        <v>590</v>
      </c>
      <c r="C705" s="80">
        <v>379.1</v>
      </c>
      <c r="D705" s="80">
        <v>379.1</v>
      </c>
      <c r="E705" s="80">
        <v>379.1</v>
      </c>
    </row>
    <row r="706" spans="1:5" ht="15.75" x14ac:dyDescent="0.25">
      <c r="A706" s="76"/>
      <c r="B706" s="72" t="s">
        <v>591</v>
      </c>
      <c r="C706" s="80">
        <v>350</v>
      </c>
      <c r="D706" s="80">
        <v>350</v>
      </c>
      <c r="E706" s="80">
        <v>350</v>
      </c>
    </row>
    <row r="707" spans="1:5" ht="15.75" x14ac:dyDescent="0.25">
      <c r="A707" s="76"/>
      <c r="B707" s="72" t="s">
        <v>592</v>
      </c>
      <c r="C707" s="80">
        <v>126.5</v>
      </c>
      <c r="D707" s="80">
        <v>126.5</v>
      </c>
      <c r="E707" s="80">
        <v>126.5</v>
      </c>
    </row>
    <row r="708" spans="1:5" ht="15.75" x14ac:dyDescent="0.25">
      <c r="A708" s="76"/>
      <c r="B708" s="72" t="s">
        <v>593</v>
      </c>
      <c r="C708" s="80">
        <v>117.1</v>
      </c>
      <c r="D708" s="80">
        <v>117.1</v>
      </c>
      <c r="E708" s="80">
        <v>117.1</v>
      </c>
    </row>
    <row r="709" spans="1:5" ht="15.75" x14ac:dyDescent="0.25">
      <c r="A709" s="76"/>
      <c r="B709" s="72" t="s">
        <v>594</v>
      </c>
      <c r="C709" s="80">
        <v>214.6</v>
      </c>
      <c r="D709" s="80">
        <v>214.6</v>
      </c>
      <c r="E709" s="80">
        <v>214.6</v>
      </c>
    </row>
    <row r="710" spans="1:5" ht="15.75" x14ac:dyDescent="0.25">
      <c r="A710" s="76"/>
      <c r="B710" s="72" t="s">
        <v>595</v>
      </c>
      <c r="C710" s="80">
        <v>207.8</v>
      </c>
      <c r="D710" s="80">
        <v>207.8</v>
      </c>
      <c r="E710" s="80">
        <v>207.8</v>
      </c>
    </row>
    <row r="711" spans="1:5" ht="15.75" x14ac:dyDescent="0.25">
      <c r="A711" s="76"/>
      <c r="B711" s="72" t="s">
        <v>596</v>
      </c>
      <c r="C711" s="80">
        <v>298.60000000000002</v>
      </c>
      <c r="D711" s="80">
        <v>298.60000000000002</v>
      </c>
      <c r="E711" s="80">
        <v>298.60000000000002</v>
      </c>
    </row>
    <row r="712" spans="1:5" ht="15.75" x14ac:dyDescent="0.25">
      <c r="A712" s="76"/>
      <c r="B712" s="72" t="s">
        <v>597</v>
      </c>
      <c r="C712" s="80">
        <v>199.1</v>
      </c>
      <c r="D712" s="80">
        <v>199.1</v>
      </c>
      <c r="E712" s="80">
        <v>199.1</v>
      </c>
    </row>
    <row r="713" spans="1:5" ht="15.75" x14ac:dyDescent="0.25">
      <c r="A713" s="76"/>
      <c r="B713" s="72" t="s">
        <v>598</v>
      </c>
      <c r="C713" s="80">
        <v>625.70000000000005</v>
      </c>
      <c r="D713" s="80">
        <v>625.70000000000005</v>
      </c>
      <c r="E713" s="80">
        <v>625.70000000000005</v>
      </c>
    </row>
    <row r="714" spans="1:5" ht="15.75" x14ac:dyDescent="0.25">
      <c r="A714" s="76"/>
      <c r="B714" s="72" t="s">
        <v>599</v>
      </c>
      <c r="C714" s="80">
        <v>429.8</v>
      </c>
      <c r="D714" s="80">
        <v>429.8</v>
      </c>
      <c r="E714" s="80">
        <v>429.8</v>
      </c>
    </row>
    <row r="715" spans="1:5" ht="15.75" x14ac:dyDescent="0.25">
      <c r="A715" s="76"/>
      <c r="B715" s="72" t="s">
        <v>600</v>
      </c>
      <c r="C715" s="80">
        <v>157.69999999999999</v>
      </c>
      <c r="D715" s="80">
        <v>157.69999999999999</v>
      </c>
      <c r="E715" s="80">
        <v>157.69999999999999</v>
      </c>
    </row>
    <row r="716" spans="1:5" ht="15.75" x14ac:dyDescent="0.25">
      <c r="A716" s="76"/>
      <c r="B716" s="72" t="s">
        <v>601</v>
      </c>
      <c r="C716" s="80">
        <v>324.2</v>
      </c>
      <c r="D716" s="80">
        <v>324.2</v>
      </c>
      <c r="E716" s="80">
        <v>324.2</v>
      </c>
    </row>
    <row r="717" spans="1:5" ht="15.75" x14ac:dyDescent="0.25">
      <c r="A717" s="76"/>
      <c r="B717" s="72" t="s">
        <v>602</v>
      </c>
      <c r="C717" s="80">
        <v>145.4</v>
      </c>
      <c r="D717" s="80">
        <v>145.4</v>
      </c>
      <c r="E717" s="80">
        <v>145.4</v>
      </c>
    </row>
    <row r="718" spans="1:5" ht="15.75" x14ac:dyDescent="0.25">
      <c r="A718" s="76"/>
      <c r="B718" s="72" t="s">
        <v>603</v>
      </c>
      <c r="C718" s="80">
        <v>220.5</v>
      </c>
      <c r="D718" s="80">
        <v>220.5</v>
      </c>
      <c r="E718" s="80">
        <v>220.5</v>
      </c>
    </row>
    <row r="719" spans="1:5" ht="15.75" x14ac:dyDescent="0.25">
      <c r="A719" s="76"/>
      <c r="B719" s="72" t="s">
        <v>604</v>
      </c>
      <c r="C719" s="80">
        <v>156.4</v>
      </c>
      <c r="D719" s="80">
        <v>156.4</v>
      </c>
      <c r="E719" s="80">
        <v>156.4</v>
      </c>
    </row>
    <row r="720" spans="1:5" ht="15.75" x14ac:dyDescent="0.25">
      <c r="A720" s="76"/>
      <c r="B720" s="72" t="s">
        <v>584</v>
      </c>
      <c r="C720" s="80">
        <v>2977.1</v>
      </c>
      <c r="D720" s="80">
        <v>2977.1</v>
      </c>
      <c r="E720" s="80">
        <v>2977.1</v>
      </c>
    </row>
    <row r="721" spans="1:5" ht="15.75" x14ac:dyDescent="0.25">
      <c r="A721" s="76"/>
      <c r="B721" s="72" t="s">
        <v>605</v>
      </c>
      <c r="C721" s="80">
        <v>423.5</v>
      </c>
      <c r="D721" s="80">
        <v>423.5</v>
      </c>
      <c r="E721" s="80">
        <v>423.5</v>
      </c>
    </row>
    <row r="722" spans="1:5" ht="15.75" x14ac:dyDescent="0.25">
      <c r="A722" s="76"/>
      <c r="B722" s="72" t="s">
        <v>606</v>
      </c>
      <c r="C722" s="80">
        <v>946.2</v>
      </c>
      <c r="D722" s="80">
        <v>946.2</v>
      </c>
      <c r="E722" s="80">
        <v>946.2</v>
      </c>
    </row>
    <row r="723" spans="1:5" ht="15.75" x14ac:dyDescent="0.25">
      <c r="A723" s="76"/>
      <c r="B723" s="72" t="s">
        <v>607</v>
      </c>
      <c r="C723" s="80">
        <v>299.7</v>
      </c>
      <c r="D723" s="80">
        <v>299.7</v>
      </c>
      <c r="E723" s="80">
        <v>299.7</v>
      </c>
    </row>
    <row r="724" spans="1:5" ht="15.75" x14ac:dyDescent="0.25">
      <c r="A724" s="76"/>
      <c r="B724" s="72" t="s">
        <v>608</v>
      </c>
      <c r="C724" s="80">
        <v>124</v>
      </c>
      <c r="D724" s="80">
        <v>124</v>
      </c>
      <c r="E724" s="80">
        <v>124</v>
      </c>
    </row>
    <row r="725" spans="1:5" ht="15.75" x14ac:dyDescent="0.25">
      <c r="A725" s="76"/>
      <c r="B725" s="72" t="s">
        <v>609</v>
      </c>
      <c r="C725" s="80">
        <v>106.1</v>
      </c>
      <c r="D725" s="80">
        <v>106.1</v>
      </c>
      <c r="E725" s="80">
        <v>106.1</v>
      </c>
    </row>
    <row r="726" spans="1:5" ht="15.75" x14ac:dyDescent="0.25">
      <c r="A726" s="76"/>
      <c r="B726" s="72" t="s">
        <v>610</v>
      </c>
      <c r="C726" s="80">
        <v>319.8</v>
      </c>
      <c r="D726" s="80">
        <v>319.8</v>
      </c>
      <c r="E726" s="80">
        <v>319.8</v>
      </c>
    </row>
    <row r="727" spans="1:5" ht="15.75" x14ac:dyDescent="0.25">
      <c r="A727" s="76"/>
      <c r="B727" s="72" t="s">
        <v>611</v>
      </c>
      <c r="C727" s="80">
        <v>262.8</v>
      </c>
      <c r="D727" s="80">
        <v>262.8</v>
      </c>
      <c r="E727" s="80">
        <v>262.8</v>
      </c>
    </row>
    <row r="728" spans="1:5" ht="15.75" x14ac:dyDescent="0.25">
      <c r="A728" s="76"/>
      <c r="B728" s="72" t="s">
        <v>612</v>
      </c>
      <c r="C728" s="80">
        <v>90.6</v>
      </c>
      <c r="D728" s="80">
        <v>90.6</v>
      </c>
      <c r="E728" s="80">
        <v>90.6</v>
      </c>
    </row>
    <row r="729" spans="1:5" ht="15.75" x14ac:dyDescent="0.25">
      <c r="A729" s="76"/>
      <c r="B729" s="72" t="s">
        <v>557</v>
      </c>
      <c r="C729" s="80">
        <v>491.8</v>
      </c>
      <c r="D729" s="80">
        <v>491.8</v>
      </c>
      <c r="E729" s="80">
        <v>491.8</v>
      </c>
    </row>
    <row r="730" spans="1:5" ht="15.75" x14ac:dyDescent="0.25">
      <c r="A730" s="76"/>
      <c r="B730" s="72" t="s">
        <v>613</v>
      </c>
      <c r="C730" s="80">
        <v>515.9</v>
      </c>
      <c r="D730" s="80">
        <v>515.9</v>
      </c>
      <c r="E730" s="80">
        <v>515.9</v>
      </c>
    </row>
    <row r="731" spans="1:5" ht="15.75" x14ac:dyDescent="0.25">
      <c r="A731" s="76"/>
      <c r="B731" s="72" t="s">
        <v>614</v>
      </c>
      <c r="C731" s="80">
        <v>261.5</v>
      </c>
      <c r="D731" s="80">
        <v>261.5</v>
      </c>
      <c r="E731" s="80">
        <v>261.5</v>
      </c>
    </row>
    <row r="732" spans="1:5" ht="15.75" x14ac:dyDescent="0.25">
      <c r="A732" s="76"/>
      <c r="B732" s="72" t="s">
        <v>615</v>
      </c>
      <c r="C732" s="80">
        <v>141.69999999999999</v>
      </c>
      <c r="D732" s="80">
        <v>141.69999999999999</v>
      </c>
      <c r="E732" s="80">
        <v>141.69999999999999</v>
      </c>
    </row>
    <row r="733" spans="1:5" ht="15.75" x14ac:dyDescent="0.25">
      <c r="A733" s="76"/>
      <c r="B733" s="72" t="s">
        <v>616</v>
      </c>
      <c r="C733" s="80">
        <v>194.5</v>
      </c>
      <c r="D733" s="80">
        <v>194.5</v>
      </c>
      <c r="E733" s="80">
        <v>194.5</v>
      </c>
    </row>
    <row r="734" spans="1:5" ht="15.75" x14ac:dyDescent="0.25">
      <c r="A734" s="76"/>
      <c r="B734" s="72" t="s">
        <v>617</v>
      </c>
      <c r="C734" s="80">
        <v>245.1</v>
      </c>
      <c r="D734" s="80">
        <v>245.1</v>
      </c>
      <c r="E734" s="80">
        <v>245.1</v>
      </c>
    </row>
    <row r="735" spans="1:5" ht="15.75" x14ac:dyDescent="0.25">
      <c r="A735" s="76"/>
      <c r="B735" s="72" t="s">
        <v>618</v>
      </c>
      <c r="C735" s="80">
        <v>169.3</v>
      </c>
      <c r="D735" s="80">
        <v>169.3</v>
      </c>
      <c r="E735" s="80">
        <v>169.3</v>
      </c>
    </row>
    <row r="736" spans="1:5" ht="15.75" x14ac:dyDescent="0.25">
      <c r="A736" s="76"/>
      <c r="B736" s="72" t="s">
        <v>619</v>
      </c>
      <c r="C736" s="80">
        <v>172.1</v>
      </c>
      <c r="D736" s="80">
        <v>172.1</v>
      </c>
      <c r="E736" s="80">
        <v>172.1</v>
      </c>
    </row>
    <row r="737" spans="1:5" ht="15.75" x14ac:dyDescent="0.25">
      <c r="A737" s="76"/>
      <c r="B737" s="72" t="s">
        <v>620</v>
      </c>
      <c r="C737" s="80">
        <v>111.1</v>
      </c>
      <c r="D737" s="80">
        <v>111.1</v>
      </c>
      <c r="E737" s="80">
        <v>111.1</v>
      </c>
    </row>
    <row r="738" spans="1:5" ht="15.75" x14ac:dyDescent="0.25">
      <c r="A738" s="76"/>
      <c r="B738" s="74"/>
      <c r="C738" s="80"/>
      <c r="D738" s="80"/>
      <c r="E738" s="80"/>
    </row>
    <row r="739" spans="1:5" ht="15.75" x14ac:dyDescent="0.25">
      <c r="A739" s="75" t="s">
        <v>621</v>
      </c>
      <c r="B739" s="66" t="s">
        <v>867</v>
      </c>
      <c r="C739" s="65">
        <v>16388.699999999997</v>
      </c>
      <c r="D739" s="65">
        <v>16945.399999999998</v>
      </c>
      <c r="E739" s="65">
        <v>17496.8</v>
      </c>
    </row>
    <row r="740" spans="1:5" ht="15.75" x14ac:dyDescent="0.25">
      <c r="A740" s="75"/>
      <c r="B740" s="67" t="s">
        <v>868</v>
      </c>
      <c r="C740" s="65">
        <v>10885.8</v>
      </c>
      <c r="D740" s="65">
        <v>11442.5</v>
      </c>
      <c r="E740" s="65">
        <v>11993.9</v>
      </c>
    </row>
    <row r="741" spans="1:5" ht="15.75" x14ac:dyDescent="0.25">
      <c r="A741" s="75"/>
      <c r="B741" s="67" t="s">
        <v>869</v>
      </c>
      <c r="C741" s="65">
        <v>5502.8999999999987</v>
      </c>
      <c r="D741" s="65">
        <v>5502.8999999999987</v>
      </c>
      <c r="E741" s="65">
        <v>5502.8999999999987</v>
      </c>
    </row>
    <row r="742" spans="1:5" ht="15.75" x14ac:dyDescent="0.25">
      <c r="A742" s="76"/>
      <c r="B742" s="72" t="s">
        <v>32</v>
      </c>
      <c r="C742" s="84">
        <v>12952.9</v>
      </c>
      <c r="D742" s="84">
        <v>16093.1</v>
      </c>
      <c r="E742" s="84">
        <v>25064.2</v>
      </c>
    </row>
    <row r="743" spans="1:5" ht="15.75" x14ac:dyDescent="0.25">
      <c r="A743" s="76"/>
      <c r="B743" s="72" t="s">
        <v>622</v>
      </c>
      <c r="C743" s="80">
        <v>117.8</v>
      </c>
      <c r="D743" s="80">
        <v>117.8</v>
      </c>
      <c r="E743" s="80">
        <v>117.8</v>
      </c>
    </row>
    <row r="744" spans="1:5" ht="15.75" x14ac:dyDescent="0.25">
      <c r="A744" s="76"/>
      <c r="B744" s="72" t="s">
        <v>623</v>
      </c>
      <c r="C744" s="80">
        <v>306</v>
      </c>
      <c r="D744" s="80">
        <v>306</v>
      </c>
      <c r="E744" s="80">
        <v>306</v>
      </c>
    </row>
    <row r="745" spans="1:5" ht="15.75" x14ac:dyDescent="0.25">
      <c r="A745" s="76"/>
      <c r="B745" s="72" t="s">
        <v>624</v>
      </c>
      <c r="C745" s="80">
        <v>60.6</v>
      </c>
      <c r="D745" s="80">
        <v>60.6</v>
      </c>
      <c r="E745" s="80">
        <v>60.6</v>
      </c>
    </row>
    <row r="746" spans="1:5" ht="15.75" x14ac:dyDescent="0.25">
      <c r="A746" s="76"/>
      <c r="B746" s="72" t="s">
        <v>625</v>
      </c>
      <c r="C746" s="80">
        <v>166.2</v>
      </c>
      <c r="D746" s="80">
        <v>166.2</v>
      </c>
      <c r="E746" s="80">
        <v>166.2</v>
      </c>
    </row>
    <row r="747" spans="1:5" ht="15.75" x14ac:dyDescent="0.25">
      <c r="A747" s="76"/>
      <c r="B747" s="72" t="s">
        <v>626</v>
      </c>
      <c r="C747" s="80">
        <v>228.4</v>
      </c>
      <c r="D747" s="80">
        <v>228.4</v>
      </c>
      <c r="E747" s="80">
        <v>228.4</v>
      </c>
    </row>
    <row r="748" spans="1:5" ht="15.75" x14ac:dyDescent="0.25">
      <c r="A748" s="76"/>
      <c r="B748" s="72" t="s">
        <v>627</v>
      </c>
      <c r="C748" s="80">
        <v>121.1</v>
      </c>
      <c r="D748" s="80">
        <v>121.1</v>
      </c>
      <c r="E748" s="80">
        <v>121.1</v>
      </c>
    </row>
    <row r="749" spans="1:5" ht="15.75" x14ac:dyDescent="0.25">
      <c r="A749" s="76"/>
      <c r="B749" s="72" t="s">
        <v>360</v>
      </c>
      <c r="C749" s="80">
        <v>117.8</v>
      </c>
      <c r="D749" s="80">
        <v>117.8</v>
      </c>
      <c r="E749" s="80">
        <v>117.8</v>
      </c>
    </row>
    <row r="750" spans="1:5" ht="15.75" x14ac:dyDescent="0.25">
      <c r="A750" s="76"/>
      <c r="B750" s="72" t="s">
        <v>165</v>
      </c>
      <c r="C750" s="80">
        <v>180</v>
      </c>
      <c r="D750" s="80">
        <v>180</v>
      </c>
      <c r="E750" s="80">
        <v>180</v>
      </c>
    </row>
    <row r="751" spans="1:5" ht="15.75" x14ac:dyDescent="0.25">
      <c r="A751" s="76"/>
      <c r="B751" s="72" t="s">
        <v>628</v>
      </c>
      <c r="C751" s="80">
        <v>261.8</v>
      </c>
      <c r="D751" s="80">
        <v>261.8</v>
      </c>
      <c r="E751" s="80">
        <v>261.8</v>
      </c>
    </row>
    <row r="752" spans="1:5" ht="15.75" x14ac:dyDescent="0.25">
      <c r="A752" s="76"/>
      <c r="B752" s="72" t="s">
        <v>629</v>
      </c>
      <c r="C752" s="80">
        <v>173.3</v>
      </c>
      <c r="D752" s="80">
        <v>173.3</v>
      </c>
      <c r="E752" s="80">
        <v>173.3</v>
      </c>
    </row>
    <row r="753" spans="1:5" ht="15.75" x14ac:dyDescent="0.25">
      <c r="A753" s="76"/>
      <c r="B753" s="72" t="s">
        <v>630</v>
      </c>
      <c r="C753" s="80">
        <v>59.6</v>
      </c>
      <c r="D753" s="80">
        <v>59.6</v>
      </c>
      <c r="E753" s="80">
        <v>59.6</v>
      </c>
    </row>
    <row r="754" spans="1:5" ht="15.75" x14ac:dyDescent="0.25">
      <c r="A754" s="76"/>
      <c r="B754" s="72" t="s">
        <v>631</v>
      </c>
      <c r="C754" s="80">
        <v>236.2</v>
      </c>
      <c r="D754" s="80">
        <v>236.2</v>
      </c>
      <c r="E754" s="80">
        <v>236.2</v>
      </c>
    </row>
    <row r="755" spans="1:5" ht="15.75" x14ac:dyDescent="0.25">
      <c r="A755" s="76"/>
      <c r="B755" s="72" t="s">
        <v>632</v>
      </c>
      <c r="C755" s="80">
        <v>99.4</v>
      </c>
      <c r="D755" s="80">
        <v>99.4</v>
      </c>
      <c r="E755" s="80">
        <v>99.4</v>
      </c>
    </row>
    <row r="756" spans="1:5" ht="15.75" x14ac:dyDescent="0.25">
      <c r="A756" s="76"/>
      <c r="B756" s="72" t="s">
        <v>633</v>
      </c>
      <c r="C756" s="80">
        <v>77.099999999999994</v>
      </c>
      <c r="D756" s="80">
        <v>77.099999999999994</v>
      </c>
      <c r="E756" s="80">
        <v>77.099999999999994</v>
      </c>
    </row>
    <row r="757" spans="1:5" ht="15.75" x14ac:dyDescent="0.25">
      <c r="A757" s="76"/>
      <c r="B757" s="72" t="s">
        <v>634</v>
      </c>
      <c r="C757" s="80">
        <v>64.599999999999994</v>
      </c>
      <c r="D757" s="80">
        <v>64.599999999999994</v>
      </c>
      <c r="E757" s="80">
        <v>64.599999999999994</v>
      </c>
    </row>
    <row r="758" spans="1:5" ht="15.75" x14ac:dyDescent="0.25">
      <c r="A758" s="76"/>
      <c r="B758" s="72" t="s">
        <v>635</v>
      </c>
      <c r="C758" s="80">
        <v>160.9</v>
      </c>
      <c r="D758" s="80">
        <v>160.9</v>
      </c>
      <c r="E758" s="80">
        <v>160.9</v>
      </c>
    </row>
    <row r="759" spans="1:5" ht="15.75" x14ac:dyDescent="0.25">
      <c r="A759" s="76"/>
      <c r="B759" s="72" t="s">
        <v>636</v>
      </c>
      <c r="C759" s="80">
        <v>200.5</v>
      </c>
      <c r="D759" s="80">
        <v>200.5</v>
      </c>
      <c r="E759" s="80">
        <v>200.5</v>
      </c>
    </row>
    <row r="760" spans="1:5" ht="15.75" x14ac:dyDescent="0.25">
      <c r="A760" s="76"/>
      <c r="B760" s="72" t="s">
        <v>637</v>
      </c>
      <c r="C760" s="80">
        <v>67.8</v>
      </c>
      <c r="D760" s="80">
        <v>67.8</v>
      </c>
      <c r="E760" s="80">
        <v>67.8</v>
      </c>
    </row>
    <row r="761" spans="1:5" ht="15.75" x14ac:dyDescent="0.25">
      <c r="A761" s="76"/>
      <c r="B761" s="72" t="s">
        <v>638</v>
      </c>
      <c r="C761" s="80">
        <v>129.5</v>
      </c>
      <c r="D761" s="80">
        <v>129.5</v>
      </c>
      <c r="E761" s="80">
        <v>129.5</v>
      </c>
    </row>
    <row r="762" spans="1:5" ht="15.75" x14ac:dyDescent="0.25">
      <c r="A762" s="76"/>
      <c r="B762" s="72" t="s">
        <v>621</v>
      </c>
      <c r="C762" s="80">
        <v>1656.3</v>
      </c>
      <c r="D762" s="80">
        <v>1656.3</v>
      </c>
      <c r="E762" s="80">
        <v>1656.3</v>
      </c>
    </row>
    <row r="763" spans="1:5" ht="15.75" x14ac:dyDescent="0.25">
      <c r="A763" s="76"/>
      <c r="B763" s="72" t="s">
        <v>639</v>
      </c>
      <c r="C763" s="80">
        <v>166.7</v>
      </c>
      <c r="D763" s="80">
        <v>166.7</v>
      </c>
      <c r="E763" s="80">
        <v>166.7</v>
      </c>
    </row>
    <row r="764" spans="1:5" ht="15.75" x14ac:dyDescent="0.25">
      <c r="A764" s="76"/>
      <c r="B764" s="72" t="s">
        <v>640</v>
      </c>
      <c r="C764" s="80">
        <v>241</v>
      </c>
      <c r="D764" s="80">
        <v>241</v>
      </c>
      <c r="E764" s="80">
        <v>241</v>
      </c>
    </row>
    <row r="765" spans="1:5" ht="15.75" x14ac:dyDescent="0.25">
      <c r="A765" s="76"/>
      <c r="B765" s="72" t="s">
        <v>641</v>
      </c>
      <c r="C765" s="80">
        <v>194.4</v>
      </c>
      <c r="D765" s="80">
        <v>194.4</v>
      </c>
      <c r="E765" s="80">
        <v>194.4</v>
      </c>
    </row>
    <row r="766" spans="1:5" ht="15.75" x14ac:dyDescent="0.25">
      <c r="A766" s="76"/>
      <c r="B766" s="72" t="s">
        <v>642</v>
      </c>
      <c r="C766" s="80">
        <v>326.39999999999998</v>
      </c>
      <c r="D766" s="80">
        <v>326.39999999999998</v>
      </c>
      <c r="E766" s="80">
        <v>326.39999999999998</v>
      </c>
    </row>
    <row r="767" spans="1:5" ht="15.75" x14ac:dyDescent="0.25">
      <c r="A767" s="76"/>
      <c r="B767" s="72" t="s">
        <v>643</v>
      </c>
      <c r="C767" s="80">
        <v>89.5</v>
      </c>
      <c r="D767" s="80">
        <v>89.5</v>
      </c>
      <c r="E767" s="80">
        <v>89.5</v>
      </c>
    </row>
    <row r="768" spans="1:5" ht="15.75" x14ac:dyDescent="0.25">
      <c r="A768" s="76"/>
      <c r="B768" s="74"/>
      <c r="C768" s="80"/>
      <c r="D768" s="80"/>
      <c r="E768" s="80"/>
    </row>
    <row r="769" spans="1:5" ht="15.75" x14ac:dyDescent="0.25">
      <c r="A769" s="75" t="s">
        <v>644</v>
      </c>
      <c r="B769" s="66" t="s">
        <v>867</v>
      </c>
      <c r="C769" s="65">
        <v>22908</v>
      </c>
      <c r="D769" s="65">
        <v>23703.800000000003</v>
      </c>
      <c r="E769" s="65">
        <v>24491.9</v>
      </c>
    </row>
    <row r="770" spans="1:5" ht="15.75" x14ac:dyDescent="0.25">
      <c r="A770" s="75"/>
      <c r="B770" s="67" t="s">
        <v>868</v>
      </c>
      <c r="C770" s="65">
        <v>15560.3</v>
      </c>
      <c r="D770" s="65">
        <v>16356.1</v>
      </c>
      <c r="E770" s="65">
        <v>17144.2</v>
      </c>
    </row>
    <row r="771" spans="1:5" ht="15.75" x14ac:dyDescent="0.25">
      <c r="A771" s="75"/>
      <c r="B771" s="67" t="s">
        <v>869</v>
      </c>
      <c r="C771" s="65">
        <v>7347.7000000000007</v>
      </c>
      <c r="D771" s="65">
        <v>7347.7000000000007</v>
      </c>
      <c r="E771" s="65">
        <v>7347.7000000000007</v>
      </c>
    </row>
    <row r="772" spans="1:5" ht="15.75" x14ac:dyDescent="0.25">
      <c r="A772" s="76"/>
      <c r="B772" s="72" t="s">
        <v>32</v>
      </c>
      <c r="C772" s="84">
        <v>18515.099999999999</v>
      </c>
      <c r="D772" s="84">
        <v>23003.7</v>
      </c>
      <c r="E772" s="84">
        <v>35827.199999999997</v>
      </c>
    </row>
    <row r="773" spans="1:5" ht="15.75" x14ac:dyDescent="0.25">
      <c r="A773" s="76"/>
      <c r="B773" s="72" t="s">
        <v>645</v>
      </c>
      <c r="C773" s="80">
        <v>99.1</v>
      </c>
      <c r="D773" s="80">
        <v>99.1</v>
      </c>
      <c r="E773" s="80">
        <v>99.1</v>
      </c>
    </row>
    <row r="774" spans="1:5" ht="15.75" x14ac:dyDescent="0.25">
      <c r="A774" s="76"/>
      <c r="B774" s="72" t="s">
        <v>646</v>
      </c>
      <c r="C774" s="80">
        <v>204.9</v>
      </c>
      <c r="D774" s="80">
        <v>204.9</v>
      </c>
      <c r="E774" s="80">
        <v>204.9</v>
      </c>
    </row>
    <row r="775" spans="1:5" ht="15.75" x14ac:dyDescent="0.25">
      <c r="A775" s="76"/>
      <c r="B775" s="72" t="s">
        <v>647</v>
      </c>
      <c r="C775" s="80">
        <v>194.6</v>
      </c>
      <c r="D775" s="80">
        <v>194.6</v>
      </c>
      <c r="E775" s="80">
        <v>194.6</v>
      </c>
    </row>
    <row r="776" spans="1:5" ht="15.75" x14ac:dyDescent="0.25">
      <c r="A776" s="76"/>
      <c r="B776" s="72" t="s">
        <v>648</v>
      </c>
      <c r="C776" s="80">
        <v>150.1</v>
      </c>
      <c r="D776" s="80">
        <v>150.1</v>
      </c>
      <c r="E776" s="80">
        <v>150.1</v>
      </c>
    </row>
    <row r="777" spans="1:5" ht="15.75" x14ac:dyDescent="0.25">
      <c r="A777" s="76"/>
      <c r="B777" s="72" t="s">
        <v>649</v>
      </c>
      <c r="C777" s="80">
        <v>652.5</v>
      </c>
      <c r="D777" s="80">
        <v>652.5</v>
      </c>
      <c r="E777" s="80">
        <v>652.5</v>
      </c>
    </row>
    <row r="778" spans="1:5" ht="15.75" x14ac:dyDescent="0.25">
      <c r="A778" s="76"/>
      <c r="B778" s="72" t="s">
        <v>497</v>
      </c>
      <c r="C778" s="80">
        <v>441.8</v>
      </c>
      <c r="D778" s="80">
        <v>441.8</v>
      </c>
      <c r="E778" s="80">
        <v>441.8</v>
      </c>
    </row>
    <row r="779" spans="1:5" ht="15.75" x14ac:dyDescent="0.25">
      <c r="A779" s="76"/>
      <c r="B779" s="72" t="s">
        <v>650</v>
      </c>
      <c r="C779" s="80">
        <v>99.8</v>
      </c>
      <c r="D779" s="80">
        <v>99.8</v>
      </c>
      <c r="E779" s="80">
        <v>99.8</v>
      </c>
    </row>
    <row r="780" spans="1:5" ht="15.75" x14ac:dyDescent="0.25">
      <c r="A780" s="76"/>
      <c r="B780" s="72" t="s">
        <v>651</v>
      </c>
      <c r="C780" s="80">
        <v>180.4</v>
      </c>
      <c r="D780" s="80">
        <v>180.4</v>
      </c>
      <c r="E780" s="80">
        <v>180.4</v>
      </c>
    </row>
    <row r="781" spans="1:5" ht="15.75" x14ac:dyDescent="0.25">
      <c r="A781" s="76"/>
      <c r="B781" s="72" t="s">
        <v>652</v>
      </c>
      <c r="C781" s="80">
        <v>126.2</v>
      </c>
      <c r="D781" s="80">
        <v>126.2</v>
      </c>
      <c r="E781" s="80">
        <v>126.2</v>
      </c>
    </row>
    <row r="782" spans="1:5" ht="15.75" x14ac:dyDescent="0.25">
      <c r="A782" s="76"/>
      <c r="B782" s="72" t="s">
        <v>385</v>
      </c>
      <c r="C782" s="80">
        <v>254.8</v>
      </c>
      <c r="D782" s="80">
        <v>254.8</v>
      </c>
      <c r="E782" s="80">
        <v>254.8</v>
      </c>
    </row>
    <row r="783" spans="1:5" ht="15.75" x14ac:dyDescent="0.25">
      <c r="A783" s="76"/>
      <c r="B783" s="72" t="s">
        <v>165</v>
      </c>
      <c r="C783" s="80">
        <v>92.5</v>
      </c>
      <c r="D783" s="80">
        <v>92.5</v>
      </c>
      <c r="E783" s="80">
        <v>92.5</v>
      </c>
    </row>
    <row r="784" spans="1:5" ht="15.75" x14ac:dyDescent="0.25">
      <c r="A784" s="76"/>
      <c r="B784" s="72" t="s">
        <v>653</v>
      </c>
      <c r="C784" s="80">
        <v>127.1</v>
      </c>
      <c r="D784" s="80">
        <v>127.1</v>
      </c>
      <c r="E784" s="80">
        <v>127.1</v>
      </c>
    </row>
    <row r="785" spans="1:5" ht="15.75" x14ac:dyDescent="0.25">
      <c r="A785" s="76"/>
      <c r="B785" s="72" t="s">
        <v>85</v>
      </c>
      <c r="C785" s="80">
        <v>495.1</v>
      </c>
      <c r="D785" s="80">
        <v>495.1</v>
      </c>
      <c r="E785" s="80">
        <v>495.1</v>
      </c>
    </row>
    <row r="786" spans="1:5" ht="15.75" x14ac:dyDescent="0.25">
      <c r="A786" s="76"/>
      <c r="B786" s="72" t="s">
        <v>654</v>
      </c>
      <c r="C786" s="80">
        <v>353.2</v>
      </c>
      <c r="D786" s="80">
        <v>353.2</v>
      </c>
      <c r="E786" s="80">
        <v>353.2</v>
      </c>
    </row>
    <row r="787" spans="1:5" ht="15.75" x14ac:dyDescent="0.25">
      <c r="A787" s="76"/>
      <c r="B787" s="72" t="s">
        <v>655</v>
      </c>
      <c r="C787" s="80">
        <v>117.9</v>
      </c>
      <c r="D787" s="80">
        <v>117.9</v>
      </c>
      <c r="E787" s="80">
        <v>117.9</v>
      </c>
    </row>
    <row r="788" spans="1:5" ht="15.75" x14ac:dyDescent="0.25">
      <c r="A788" s="76"/>
      <c r="B788" s="72" t="s">
        <v>656</v>
      </c>
      <c r="C788" s="80">
        <v>69.8</v>
      </c>
      <c r="D788" s="80">
        <v>69.8</v>
      </c>
      <c r="E788" s="80">
        <v>69.8</v>
      </c>
    </row>
    <row r="789" spans="1:5" ht="15.75" x14ac:dyDescent="0.25">
      <c r="A789" s="76"/>
      <c r="B789" s="72" t="s">
        <v>657</v>
      </c>
      <c r="C789" s="80">
        <v>135.30000000000001</v>
      </c>
      <c r="D789" s="80">
        <v>135.30000000000001</v>
      </c>
      <c r="E789" s="80">
        <v>135.30000000000001</v>
      </c>
    </row>
    <row r="790" spans="1:5" ht="15.75" x14ac:dyDescent="0.25">
      <c r="A790" s="76"/>
      <c r="B790" s="72" t="s">
        <v>658</v>
      </c>
      <c r="C790" s="80">
        <v>182.9</v>
      </c>
      <c r="D790" s="80">
        <v>182.9</v>
      </c>
      <c r="E790" s="80">
        <v>182.9</v>
      </c>
    </row>
    <row r="791" spans="1:5" ht="15.75" x14ac:dyDescent="0.25">
      <c r="A791" s="76"/>
      <c r="B791" s="72" t="s">
        <v>659</v>
      </c>
      <c r="C791" s="80">
        <v>188.6</v>
      </c>
      <c r="D791" s="80">
        <v>188.6</v>
      </c>
      <c r="E791" s="80">
        <v>188.6</v>
      </c>
    </row>
    <row r="792" spans="1:5" ht="15.75" x14ac:dyDescent="0.25">
      <c r="A792" s="76"/>
      <c r="B792" s="72" t="s">
        <v>660</v>
      </c>
      <c r="C792" s="80">
        <v>353</v>
      </c>
      <c r="D792" s="80">
        <v>353</v>
      </c>
      <c r="E792" s="80">
        <v>353</v>
      </c>
    </row>
    <row r="793" spans="1:5" ht="15.75" x14ac:dyDescent="0.25">
      <c r="A793" s="76"/>
      <c r="B793" s="72" t="s">
        <v>661</v>
      </c>
      <c r="C793" s="80">
        <v>1345.9</v>
      </c>
      <c r="D793" s="80">
        <v>1345.9</v>
      </c>
      <c r="E793" s="80">
        <v>1345.9</v>
      </c>
    </row>
    <row r="794" spans="1:5" ht="15.75" x14ac:dyDescent="0.25">
      <c r="A794" s="76"/>
      <c r="B794" s="72" t="s">
        <v>662</v>
      </c>
      <c r="C794" s="80">
        <v>215.2</v>
      </c>
      <c r="D794" s="80">
        <v>215.2</v>
      </c>
      <c r="E794" s="80">
        <v>215.2</v>
      </c>
    </row>
    <row r="795" spans="1:5" ht="15.75" x14ac:dyDescent="0.25">
      <c r="A795" s="76"/>
      <c r="B795" s="72" t="s">
        <v>663</v>
      </c>
      <c r="C795" s="80">
        <v>127.2</v>
      </c>
      <c r="D795" s="80">
        <v>127.2</v>
      </c>
      <c r="E795" s="80">
        <v>127.2</v>
      </c>
    </row>
    <row r="796" spans="1:5" ht="15.75" x14ac:dyDescent="0.25">
      <c r="A796" s="76"/>
      <c r="B796" s="72" t="s">
        <v>664</v>
      </c>
      <c r="C796" s="80">
        <v>55.8</v>
      </c>
      <c r="D796" s="80">
        <v>55.8</v>
      </c>
      <c r="E796" s="80">
        <v>55.8</v>
      </c>
    </row>
    <row r="797" spans="1:5" ht="15.75" x14ac:dyDescent="0.25">
      <c r="A797" s="76"/>
      <c r="B797" s="72" t="s">
        <v>665</v>
      </c>
      <c r="C797" s="80">
        <v>176.6</v>
      </c>
      <c r="D797" s="80">
        <v>176.6</v>
      </c>
      <c r="E797" s="80">
        <v>176.6</v>
      </c>
    </row>
    <row r="798" spans="1:5" ht="15.75" x14ac:dyDescent="0.25">
      <c r="A798" s="76"/>
      <c r="B798" s="72" t="s">
        <v>666</v>
      </c>
      <c r="C798" s="80">
        <v>335.1</v>
      </c>
      <c r="D798" s="80">
        <v>335.1</v>
      </c>
      <c r="E798" s="80">
        <v>335.1</v>
      </c>
    </row>
    <row r="799" spans="1:5" ht="15.75" x14ac:dyDescent="0.25">
      <c r="A799" s="76"/>
      <c r="B799" s="72" t="s">
        <v>515</v>
      </c>
      <c r="C799" s="80">
        <v>245</v>
      </c>
      <c r="D799" s="80">
        <v>245</v>
      </c>
      <c r="E799" s="80">
        <v>245</v>
      </c>
    </row>
    <row r="800" spans="1:5" ht="15.75" x14ac:dyDescent="0.25">
      <c r="A800" s="76"/>
      <c r="B800" s="72" t="s">
        <v>667</v>
      </c>
      <c r="C800" s="80">
        <v>327.3</v>
      </c>
      <c r="D800" s="80">
        <v>327.3</v>
      </c>
      <c r="E800" s="80">
        <v>327.3</v>
      </c>
    </row>
    <row r="801" spans="1:5" ht="15.75" x14ac:dyDescent="0.25">
      <c r="A801" s="76"/>
      <c r="B801" s="74"/>
      <c r="C801" s="80"/>
      <c r="D801" s="80"/>
      <c r="E801" s="80"/>
    </row>
    <row r="802" spans="1:5" ht="15.75" x14ac:dyDescent="0.25">
      <c r="A802" s="75" t="s">
        <v>668</v>
      </c>
      <c r="B802" s="66" t="s">
        <v>867</v>
      </c>
      <c r="C802" s="65">
        <v>27855.599999999999</v>
      </c>
      <c r="D802" s="65">
        <v>28780.300000000003</v>
      </c>
      <c r="E802" s="65">
        <v>29696.200000000004</v>
      </c>
    </row>
    <row r="803" spans="1:5" ht="15.75" x14ac:dyDescent="0.25">
      <c r="A803" s="75"/>
      <c r="B803" s="67" t="s">
        <v>868</v>
      </c>
      <c r="C803" s="65">
        <v>18081.599999999999</v>
      </c>
      <c r="D803" s="65">
        <v>19006.3</v>
      </c>
      <c r="E803" s="65">
        <v>19922.2</v>
      </c>
    </row>
    <row r="804" spans="1:5" ht="15.75" x14ac:dyDescent="0.25">
      <c r="A804" s="75"/>
      <c r="B804" s="67" t="s">
        <v>869</v>
      </c>
      <c r="C804" s="65">
        <v>9774.0000000000018</v>
      </c>
      <c r="D804" s="65">
        <v>9774.0000000000018</v>
      </c>
      <c r="E804" s="65">
        <v>9774.0000000000018</v>
      </c>
    </row>
    <row r="805" spans="1:5" ht="15.75" x14ac:dyDescent="0.25">
      <c r="A805" s="76"/>
      <c r="B805" s="72" t="s">
        <v>32</v>
      </c>
      <c r="C805" s="84">
        <v>21515.1</v>
      </c>
      <c r="D805" s="84">
        <v>26731.1</v>
      </c>
      <c r="E805" s="84">
        <v>41632.400000000001</v>
      </c>
    </row>
    <row r="806" spans="1:5" ht="15.75" x14ac:dyDescent="0.25">
      <c r="A806" s="76"/>
      <c r="B806" s="72" t="s">
        <v>669</v>
      </c>
      <c r="C806" s="80">
        <v>671</v>
      </c>
      <c r="D806" s="80">
        <v>671</v>
      </c>
      <c r="E806" s="80">
        <v>671</v>
      </c>
    </row>
    <row r="807" spans="1:5" ht="15.75" x14ac:dyDescent="0.25">
      <c r="A807" s="76"/>
      <c r="B807" s="72" t="s">
        <v>670</v>
      </c>
      <c r="C807" s="80">
        <v>278</v>
      </c>
      <c r="D807" s="80">
        <v>278</v>
      </c>
      <c r="E807" s="80">
        <v>278</v>
      </c>
    </row>
    <row r="808" spans="1:5" ht="15.75" x14ac:dyDescent="0.25">
      <c r="A808" s="76"/>
      <c r="B808" s="72" t="s">
        <v>671</v>
      </c>
      <c r="C808" s="80">
        <v>214.5</v>
      </c>
      <c r="D808" s="80">
        <v>214.5</v>
      </c>
      <c r="E808" s="80">
        <v>214.5</v>
      </c>
    </row>
    <row r="809" spans="1:5" ht="15.75" x14ac:dyDescent="0.25">
      <c r="A809" s="76"/>
      <c r="B809" s="72" t="s">
        <v>672</v>
      </c>
      <c r="C809" s="80">
        <v>389.1</v>
      </c>
      <c r="D809" s="80">
        <v>389.1</v>
      </c>
      <c r="E809" s="80">
        <v>389.1</v>
      </c>
    </row>
    <row r="810" spans="1:5" ht="15.75" x14ac:dyDescent="0.25">
      <c r="A810" s="76"/>
      <c r="B810" s="72" t="s">
        <v>673</v>
      </c>
      <c r="C810" s="80">
        <v>356.5</v>
      </c>
      <c r="D810" s="80">
        <v>356.5</v>
      </c>
      <c r="E810" s="80">
        <v>356.5</v>
      </c>
    </row>
    <row r="811" spans="1:5" ht="15.75" x14ac:dyDescent="0.25">
      <c r="A811" s="76"/>
      <c r="B811" s="72" t="s">
        <v>674</v>
      </c>
      <c r="C811" s="80">
        <v>154.69999999999999</v>
      </c>
      <c r="D811" s="80">
        <v>154.69999999999999</v>
      </c>
      <c r="E811" s="80">
        <v>154.69999999999999</v>
      </c>
    </row>
    <row r="812" spans="1:5" ht="15.75" x14ac:dyDescent="0.25">
      <c r="A812" s="76"/>
      <c r="B812" s="72" t="s">
        <v>675</v>
      </c>
      <c r="C812" s="80">
        <v>630</v>
      </c>
      <c r="D812" s="80">
        <v>630</v>
      </c>
      <c r="E812" s="80">
        <v>630</v>
      </c>
    </row>
    <row r="813" spans="1:5" ht="15.75" x14ac:dyDescent="0.25">
      <c r="A813" s="76"/>
      <c r="B813" s="72" t="s">
        <v>471</v>
      </c>
      <c r="C813" s="80">
        <v>139.80000000000001</v>
      </c>
      <c r="D813" s="80">
        <v>139.80000000000001</v>
      </c>
      <c r="E813" s="80">
        <v>139.80000000000001</v>
      </c>
    </row>
    <row r="814" spans="1:5" ht="15.75" x14ac:dyDescent="0.25">
      <c r="A814" s="76"/>
      <c r="B814" s="72" t="s">
        <v>677</v>
      </c>
      <c r="C814" s="80">
        <v>335.4</v>
      </c>
      <c r="D814" s="80">
        <v>335.4</v>
      </c>
      <c r="E814" s="80">
        <v>335.4</v>
      </c>
    </row>
    <row r="815" spans="1:5" ht="15.75" x14ac:dyDescent="0.25">
      <c r="A815" s="76"/>
      <c r="B815" s="72" t="s">
        <v>678</v>
      </c>
      <c r="C815" s="80">
        <v>305.3</v>
      </c>
      <c r="D815" s="80">
        <v>305.3</v>
      </c>
      <c r="E815" s="80">
        <v>305.3</v>
      </c>
    </row>
    <row r="816" spans="1:5" ht="15.75" x14ac:dyDescent="0.25">
      <c r="A816" s="76"/>
      <c r="B816" s="72" t="s">
        <v>679</v>
      </c>
      <c r="C816" s="80">
        <v>198.6</v>
      </c>
      <c r="D816" s="80">
        <v>198.6</v>
      </c>
      <c r="E816" s="80">
        <v>198.6</v>
      </c>
    </row>
    <row r="817" spans="1:5" ht="15.75" x14ac:dyDescent="0.25">
      <c r="A817" s="76"/>
      <c r="B817" s="72" t="s">
        <v>680</v>
      </c>
      <c r="C817" s="80">
        <v>217.5</v>
      </c>
      <c r="D817" s="80">
        <v>217.5</v>
      </c>
      <c r="E817" s="80">
        <v>217.5</v>
      </c>
    </row>
    <row r="818" spans="1:5" ht="15.75" x14ac:dyDescent="0.25">
      <c r="A818" s="76"/>
      <c r="B818" s="72" t="s">
        <v>681</v>
      </c>
      <c r="C818" s="80">
        <v>197.9</v>
      </c>
      <c r="D818" s="80">
        <v>197.9</v>
      </c>
      <c r="E818" s="80">
        <v>197.9</v>
      </c>
    </row>
    <row r="819" spans="1:5" ht="15.75" x14ac:dyDescent="0.25">
      <c r="A819" s="76"/>
      <c r="B819" s="72" t="s">
        <v>682</v>
      </c>
      <c r="C819" s="80">
        <v>353.1</v>
      </c>
      <c r="D819" s="80">
        <v>353.1</v>
      </c>
      <c r="E819" s="80">
        <v>353.1</v>
      </c>
    </row>
    <row r="820" spans="1:5" ht="15.75" x14ac:dyDescent="0.25">
      <c r="A820" s="76"/>
      <c r="B820" s="72" t="s">
        <v>683</v>
      </c>
      <c r="C820" s="80">
        <v>270</v>
      </c>
      <c r="D820" s="80">
        <v>270</v>
      </c>
      <c r="E820" s="80">
        <v>270</v>
      </c>
    </row>
    <row r="821" spans="1:5" ht="15.75" x14ac:dyDescent="0.25">
      <c r="A821" s="76"/>
      <c r="B821" s="72" t="s">
        <v>684</v>
      </c>
      <c r="C821" s="80">
        <v>285.39999999999998</v>
      </c>
      <c r="D821" s="80">
        <v>285.39999999999998</v>
      </c>
      <c r="E821" s="80">
        <v>285.39999999999998</v>
      </c>
    </row>
    <row r="822" spans="1:5" ht="15.75" x14ac:dyDescent="0.25">
      <c r="A822" s="76"/>
      <c r="B822" s="72" t="s">
        <v>685</v>
      </c>
      <c r="C822" s="80">
        <v>299.3</v>
      </c>
      <c r="D822" s="80">
        <v>299.3</v>
      </c>
      <c r="E822" s="80">
        <v>299.3</v>
      </c>
    </row>
    <row r="823" spans="1:5" ht="15.75" x14ac:dyDescent="0.25">
      <c r="A823" s="76"/>
      <c r="B823" s="72" t="s">
        <v>686</v>
      </c>
      <c r="C823" s="80">
        <v>210.6</v>
      </c>
      <c r="D823" s="80">
        <v>210.6</v>
      </c>
      <c r="E823" s="80">
        <v>210.6</v>
      </c>
    </row>
    <row r="824" spans="1:5" ht="15.75" x14ac:dyDescent="0.25">
      <c r="A824" s="76"/>
      <c r="B824" s="72" t="s">
        <v>390</v>
      </c>
      <c r="C824" s="80">
        <v>101.3</v>
      </c>
      <c r="D824" s="80">
        <v>101.3</v>
      </c>
      <c r="E824" s="80">
        <v>101.3</v>
      </c>
    </row>
    <row r="825" spans="1:5" ht="15.75" x14ac:dyDescent="0.25">
      <c r="A825" s="76"/>
      <c r="B825" s="72" t="s">
        <v>687</v>
      </c>
      <c r="C825" s="80">
        <v>684.1</v>
      </c>
      <c r="D825" s="80">
        <v>684.1</v>
      </c>
      <c r="E825" s="80">
        <v>684.1</v>
      </c>
    </row>
    <row r="826" spans="1:5" ht="15.75" x14ac:dyDescent="0.25">
      <c r="A826" s="76"/>
      <c r="B826" s="72" t="s">
        <v>688</v>
      </c>
      <c r="C826" s="80">
        <v>401.3</v>
      </c>
      <c r="D826" s="80">
        <v>401.3</v>
      </c>
      <c r="E826" s="80">
        <v>401.3</v>
      </c>
    </row>
    <row r="827" spans="1:5" ht="15.75" x14ac:dyDescent="0.25">
      <c r="A827" s="76"/>
      <c r="B827" s="72" t="s">
        <v>689</v>
      </c>
      <c r="C827" s="80">
        <v>635.9</v>
      </c>
      <c r="D827" s="80">
        <v>635.9</v>
      </c>
      <c r="E827" s="80">
        <v>635.9</v>
      </c>
    </row>
    <row r="828" spans="1:5" ht="15.75" x14ac:dyDescent="0.25">
      <c r="A828" s="76"/>
      <c r="B828" s="72" t="s">
        <v>668</v>
      </c>
      <c r="C828" s="80">
        <v>1579.7</v>
      </c>
      <c r="D828" s="80">
        <v>1579.7</v>
      </c>
      <c r="E828" s="80">
        <v>1579.7</v>
      </c>
    </row>
    <row r="829" spans="1:5" ht="15.75" x14ac:dyDescent="0.25">
      <c r="A829" s="76"/>
      <c r="B829" s="72" t="s">
        <v>690</v>
      </c>
      <c r="C829" s="80">
        <v>609</v>
      </c>
      <c r="D829" s="80">
        <v>609</v>
      </c>
      <c r="E829" s="80">
        <v>609</v>
      </c>
    </row>
    <row r="830" spans="1:5" ht="15.75" x14ac:dyDescent="0.25">
      <c r="A830" s="76"/>
      <c r="B830" s="72" t="s">
        <v>691</v>
      </c>
      <c r="C830" s="80">
        <v>183.2</v>
      </c>
      <c r="D830" s="80">
        <v>183.2</v>
      </c>
      <c r="E830" s="80">
        <v>183.2</v>
      </c>
    </row>
    <row r="831" spans="1:5" ht="15.75" x14ac:dyDescent="0.25">
      <c r="A831" s="76"/>
      <c r="B831" s="72" t="s">
        <v>692</v>
      </c>
      <c r="C831" s="80">
        <v>72.8</v>
      </c>
      <c r="D831" s="80">
        <v>72.8</v>
      </c>
      <c r="E831" s="80">
        <v>72.8</v>
      </c>
    </row>
    <row r="832" spans="1:5" ht="15.75" x14ac:dyDescent="0.25">
      <c r="A832" s="76"/>
      <c r="B832" s="74"/>
      <c r="C832" s="80"/>
      <c r="D832" s="80"/>
      <c r="E832" s="80"/>
    </row>
    <row r="833" spans="1:5" ht="15.75" x14ac:dyDescent="0.25">
      <c r="A833" s="75" t="s">
        <v>693</v>
      </c>
      <c r="B833" s="66" t="s">
        <v>867</v>
      </c>
      <c r="C833" s="65">
        <v>35497.599999999999</v>
      </c>
      <c r="D833" s="65">
        <v>36754.6</v>
      </c>
      <c r="E833" s="65">
        <v>37999.5</v>
      </c>
    </row>
    <row r="834" spans="1:5" ht="15.75" x14ac:dyDescent="0.25">
      <c r="A834" s="75"/>
      <c r="B834" s="67" t="s">
        <v>868</v>
      </c>
      <c r="C834" s="65">
        <v>24577.7</v>
      </c>
      <c r="D834" s="65">
        <v>25834.7</v>
      </c>
      <c r="E834" s="65">
        <v>27079.599999999999</v>
      </c>
    </row>
    <row r="835" spans="1:5" ht="15.75" x14ac:dyDescent="0.25">
      <c r="A835" s="75"/>
      <c r="B835" s="67" t="s">
        <v>869</v>
      </c>
      <c r="C835" s="65">
        <v>10919.9</v>
      </c>
      <c r="D835" s="65">
        <v>10919.9</v>
      </c>
      <c r="E835" s="65">
        <v>10919.9</v>
      </c>
    </row>
    <row r="836" spans="1:5" ht="15.75" x14ac:dyDescent="0.25">
      <c r="A836" s="76"/>
      <c r="B836" s="72" t="s">
        <v>32</v>
      </c>
      <c r="C836" s="84">
        <v>29244.9</v>
      </c>
      <c r="D836" s="84">
        <v>36334.800000000003</v>
      </c>
      <c r="E836" s="84">
        <v>56589.7</v>
      </c>
    </row>
    <row r="837" spans="1:5" ht="15.75" x14ac:dyDescent="0.25">
      <c r="A837" s="76"/>
      <c r="B837" s="72" t="s">
        <v>694</v>
      </c>
      <c r="C837" s="80">
        <v>93.1</v>
      </c>
      <c r="D837" s="80">
        <v>93.1</v>
      </c>
      <c r="E837" s="80">
        <v>93.1</v>
      </c>
    </row>
    <row r="838" spans="1:5" ht="15.75" x14ac:dyDescent="0.25">
      <c r="A838" s="76"/>
      <c r="B838" s="72" t="s">
        <v>695</v>
      </c>
      <c r="C838" s="80">
        <v>346.6</v>
      </c>
      <c r="D838" s="80">
        <v>346.6</v>
      </c>
      <c r="E838" s="80">
        <v>346.6</v>
      </c>
    </row>
    <row r="839" spans="1:5" ht="15.75" x14ac:dyDescent="0.25">
      <c r="A839" s="76"/>
      <c r="B839" s="72" t="s">
        <v>696</v>
      </c>
      <c r="C839" s="80">
        <v>235.5</v>
      </c>
      <c r="D839" s="80">
        <v>235.5</v>
      </c>
      <c r="E839" s="80">
        <v>235.5</v>
      </c>
    </row>
    <row r="840" spans="1:5" ht="15.75" x14ac:dyDescent="0.25">
      <c r="A840" s="76"/>
      <c r="B840" s="72" t="s">
        <v>697</v>
      </c>
      <c r="C840" s="80">
        <v>324.39999999999998</v>
      </c>
      <c r="D840" s="80">
        <v>324.39999999999998</v>
      </c>
      <c r="E840" s="80">
        <v>324.39999999999998</v>
      </c>
    </row>
    <row r="841" spans="1:5" ht="15.75" x14ac:dyDescent="0.25">
      <c r="A841" s="76"/>
      <c r="B841" s="72" t="s">
        <v>698</v>
      </c>
      <c r="C841" s="80">
        <v>385.4</v>
      </c>
      <c r="D841" s="80">
        <v>385.4</v>
      </c>
      <c r="E841" s="80">
        <v>385.4</v>
      </c>
    </row>
    <row r="842" spans="1:5" ht="15.75" x14ac:dyDescent="0.25">
      <c r="A842" s="76"/>
      <c r="B842" s="72" t="s">
        <v>699</v>
      </c>
      <c r="C842" s="80">
        <v>103.8</v>
      </c>
      <c r="D842" s="80">
        <v>103.8</v>
      </c>
      <c r="E842" s="80">
        <v>103.8</v>
      </c>
    </row>
    <row r="843" spans="1:5" ht="15.75" x14ac:dyDescent="0.25">
      <c r="A843" s="76"/>
      <c r="B843" s="72" t="s">
        <v>700</v>
      </c>
      <c r="C843" s="80">
        <v>152.9</v>
      </c>
      <c r="D843" s="80">
        <v>152.9</v>
      </c>
      <c r="E843" s="80">
        <v>152.9</v>
      </c>
    </row>
    <row r="844" spans="1:5" ht="15.75" x14ac:dyDescent="0.25">
      <c r="A844" s="76"/>
      <c r="B844" s="72" t="s">
        <v>701</v>
      </c>
      <c r="C844" s="80">
        <v>82.2</v>
      </c>
      <c r="D844" s="80">
        <v>82.2</v>
      </c>
      <c r="E844" s="80">
        <v>82.2</v>
      </c>
    </row>
    <row r="845" spans="1:5" ht="15.75" x14ac:dyDescent="0.25">
      <c r="A845" s="76"/>
      <c r="B845" s="72" t="s">
        <v>702</v>
      </c>
      <c r="C845" s="80">
        <v>114</v>
      </c>
      <c r="D845" s="80">
        <v>114</v>
      </c>
      <c r="E845" s="80">
        <v>114</v>
      </c>
    </row>
    <row r="846" spans="1:5" ht="15.75" x14ac:dyDescent="0.25">
      <c r="A846" s="76"/>
      <c r="B846" s="72" t="s">
        <v>703</v>
      </c>
      <c r="C846" s="80">
        <v>150.80000000000001</v>
      </c>
      <c r="D846" s="80">
        <v>150.80000000000001</v>
      </c>
      <c r="E846" s="80">
        <v>150.80000000000001</v>
      </c>
    </row>
    <row r="847" spans="1:5" ht="15.75" x14ac:dyDescent="0.25">
      <c r="A847" s="76"/>
      <c r="B847" s="72" t="s">
        <v>704</v>
      </c>
      <c r="C847" s="80">
        <v>131.80000000000001</v>
      </c>
      <c r="D847" s="80">
        <v>131.80000000000001</v>
      </c>
      <c r="E847" s="80">
        <v>131.80000000000001</v>
      </c>
    </row>
    <row r="848" spans="1:5" ht="15.75" x14ac:dyDescent="0.25">
      <c r="A848" s="76"/>
      <c r="B848" s="72" t="s">
        <v>705</v>
      </c>
      <c r="C848" s="80">
        <v>95.3</v>
      </c>
      <c r="D848" s="80">
        <v>95.3</v>
      </c>
      <c r="E848" s="80">
        <v>95.3</v>
      </c>
    </row>
    <row r="849" spans="1:5" ht="15.75" x14ac:dyDescent="0.25">
      <c r="A849" s="76"/>
      <c r="B849" s="72" t="s">
        <v>706</v>
      </c>
      <c r="C849" s="80">
        <v>375.5</v>
      </c>
      <c r="D849" s="80">
        <v>375.5</v>
      </c>
      <c r="E849" s="80">
        <v>375.5</v>
      </c>
    </row>
    <row r="850" spans="1:5" ht="15.75" x14ac:dyDescent="0.25">
      <c r="A850" s="76"/>
      <c r="B850" s="72" t="s">
        <v>707</v>
      </c>
      <c r="C850" s="80">
        <v>62.8</v>
      </c>
      <c r="D850" s="80">
        <v>62.8</v>
      </c>
      <c r="E850" s="80">
        <v>62.8</v>
      </c>
    </row>
    <row r="851" spans="1:5" ht="15.75" x14ac:dyDescent="0.25">
      <c r="A851" s="76"/>
      <c r="B851" s="72" t="s">
        <v>708</v>
      </c>
      <c r="C851" s="80">
        <v>198.5</v>
      </c>
      <c r="D851" s="80">
        <v>198.5</v>
      </c>
      <c r="E851" s="80">
        <v>198.5</v>
      </c>
    </row>
    <row r="852" spans="1:5" ht="15.75" x14ac:dyDescent="0.25">
      <c r="A852" s="76"/>
      <c r="B852" s="72" t="s">
        <v>709</v>
      </c>
      <c r="C852" s="80">
        <v>203.5</v>
      </c>
      <c r="D852" s="80">
        <v>203.5</v>
      </c>
      <c r="E852" s="80">
        <v>203.5</v>
      </c>
    </row>
    <row r="853" spans="1:5" ht="15.75" x14ac:dyDescent="0.25">
      <c r="A853" s="76"/>
      <c r="B853" s="72" t="s">
        <v>710</v>
      </c>
      <c r="C853" s="80">
        <v>84.5</v>
      </c>
      <c r="D853" s="80">
        <v>84.5</v>
      </c>
      <c r="E853" s="80">
        <v>84.5</v>
      </c>
    </row>
    <row r="854" spans="1:5" ht="15.75" x14ac:dyDescent="0.25">
      <c r="A854" s="76"/>
      <c r="B854" s="72" t="s">
        <v>711</v>
      </c>
      <c r="C854" s="80">
        <v>398.6</v>
      </c>
      <c r="D854" s="80">
        <v>398.6</v>
      </c>
      <c r="E854" s="80">
        <v>398.6</v>
      </c>
    </row>
    <row r="855" spans="1:5" ht="15.75" x14ac:dyDescent="0.25">
      <c r="A855" s="76"/>
      <c r="B855" s="72" t="s">
        <v>712</v>
      </c>
      <c r="C855" s="80">
        <v>80.099999999999994</v>
      </c>
      <c r="D855" s="80">
        <v>80.099999999999994</v>
      </c>
      <c r="E855" s="80">
        <v>80.099999999999994</v>
      </c>
    </row>
    <row r="856" spans="1:5" ht="15.75" x14ac:dyDescent="0.25">
      <c r="A856" s="76"/>
      <c r="B856" s="72" t="s">
        <v>713</v>
      </c>
      <c r="C856" s="80">
        <v>97.5</v>
      </c>
      <c r="D856" s="80">
        <v>97.5</v>
      </c>
      <c r="E856" s="80">
        <v>97.5</v>
      </c>
    </row>
    <row r="857" spans="1:5" ht="15.75" x14ac:dyDescent="0.25">
      <c r="A857" s="76"/>
      <c r="B857" s="72" t="s">
        <v>714</v>
      </c>
      <c r="C857" s="80">
        <v>421.1</v>
      </c>
      <c r="D857" s="80">
        <v>421.1</v>
      </c>
      <c r="E857" s="80">
        <v>421.1</v>
      </c>
    </row>
    <row r="858" spans="1:5" ht="15.75" x14ac:dyDescent="0.25">
      <c r="A858" s="76"/>
      <c r="B858" s="72" t="s">
        <v>715</v>
      </c>
      <c r="C858" s="80">
        <v>117.8</v>
      </c>
      <c r="D858" s="80">
        <v>117.8</v>
      </c>
      <c r="E858" s="80">
        <v>117.8</v>
      </c>
    </row>
    <row r="859" spans="1:5" ht="15.75" x14ac:dyDescent="0.25">
      <c r="A859" s="76"/>
      <c r="B859" s="72" t="s">
        <v>716</v>
      </c>
      <c r="C859" s="80">
        <v>171.2</v>
      </c>
      <c r="D859" s="80">
        <v>171.2</v>
      </c>
      <c r="E859" s="80">
        <v>171.2</v>
      </c>
    </row>
    <row r="860" spans="1:5" ht="15.75" x14ac:dyDescent="0.25">
      <c r="A860" s="76"/>
      <c r="B860" s="72" t="s">
        <v>717</v>
      </c>
      <c r="C860" s="80">
        <v>145.19999999999999</v>
      </c>
      <c r="D860" s="80">
        <v>145.19999999999999</v>
      </c>
      <c r="E860" s="80">
        <v>145.19999999999999</v>
      </c>
    </row>
    <row r="861" spans="1:5" ht="15.75" x14ac:dyDescent="0.25">
      <c r="A861" s="76"/>
      <c r="B861" s="72" t="s">
        <v>693</v>
      </c>
      <c r="C861" s="80">
        <v>4117.3999999999996</v>
      </c>
      <c r="D861" s="80">
        <v>4117.3999999999996</v>
      </c>
      <c r="E861" s="80">
        <v>4117.3999999999996</v>
      </c>
    </row>
    <row r="862" spans="1:5" ht="15.75" x14ac:dyDescent="0.25">
      <c r="A862" s="76"/>
      <c r="B862" s="72" t="s">
        <v>718</v>
      </c>
      <c r="C862" s="80">
        <v>168.9</v>
      </c>
      <c r="D862" s="80">
        <v>168.9</v>
      </c>
      <c r="E862" s="80">
        <v>168.9</v>
      </c>
    </row>
    <row r="863" spans="1:5" ht="15.75" x14ac:dyDescent="0.25">
      <c r="A863" s="76"/>
      <c r="B863" s="72" t="s">
        <v>719</v>
      </c>
      <c r="C863" s="80">
        <v>114.4</v>
      </c>
      <c r="D863" s="80">
        <v>114.4</v>
      </c>
      <c r="E863" s="80">
        <v>114.4</v>
      </c>
    </row>
    <row r="864" spans="1:5" ht="15.75" x14ac:dyDescent="0.25">
      <c r="A864" s="76"/>
      <c r="B864" s="72" t="s">
        <v>720</v>
      </c>
      <c r="C864" s="80">
        <v>208.7</v>
      </c>
      <c r="D864" s="80">
        <v>208.7</v>
      </c>
      <c r="E864" s="80">
        <v>208.7</v>
      </c>
    </row>
    <row r="865" spans="1:5" ht="15.75" x14ac:dyDescent="0.25">
      <c r="A865" s="76"/>
      <c r="B865" s="72" t="s">
        <v>721</v>
      </c>
      <c r="C865" s="80">
        <v>110.8</v>
      </c>
      <c r="D865" s="80">
        <v>110.8</v>
      </c>
      <c r="E865" s="80">
        <v>110.8</v>
      </c>
    </row>
    <row r="866" spans="1:5" ht="15.75" x14ac:dyDescent="0.25">
      <c r="A866" s="76"/>
      <c r="B866" s="72" t="s">
        <v>722</v>
      </c>
      <c r="C866" s="80">
        <v>294.2</v>
      </c>
      <c r="D866" s="80">
        <v>294.2</v>
      </c>
      <c r="E866" s="80">
        <v>294.2</v>
      </c>
    </row>
    <row r="867" spans="1:5" ht="15.75" x14ac:dyDescent="0.25">
      <c r="A867" s="76"/>
      <c r="B867" s="72" t="s">
        <v>723</v>
      </c>
      <c r="C867" s="80">
        <v>270.5</v>
      </c>
      <c r="D867" s="80">
        <v>270.5</v>
      </c>
      <c r="E867" s="80">
        <v>270.5</v>
      </c>
    </row>
    <row r="868" spans="1:5" ht="15.75" x14ac:dyDescent="0.25">
      <c r="A868" s="76"/>
      <c r="B868" s="72" t="s">
        <v>724</v>
      </c>
      <c r="C868" s="80">
        <v>383.1</v>
      </c>
      <c r="D868" s="80">
        <v>383.1</v>
      </c>
      <c r="E868" s="80">
        <v>383.1</v>
      </c>
    </row>
    <row r="869" spans="1:5" ht="15.75" x14ac:dyDescent="0.25">
      <c r="A869" s="76"/>
      <c r="B869" s="72" t="s">
        <v>725</v>
      </c>
      <c r="C869" s="80">
        <v>209.1</v>
      </c>
      <c r="D869" s="80">
        <v>209.1</v>
      </c>
      <c r="E869" s="80">
        <v>209.1</v>
      </c>
    </row>
    <row r="870" spans="1:5" ht="15.75" x14ac:dyDescent="0.25">
      <c r="A870" s="76"/>
      <c r="B870" s="72" t="s">
        <v>726</v>
      </c>
      <c r="C870" s="80">
        <v>221.3</v>
      </c>
      <c r="D870" s="80">
        <v>221.3</v>
      </c>
      <c r="E870" s="80">
        <v>221.3</v>
      </c>
    </row>
    <row r="871" spans="1:5" ht="15.75" x14ac:dyDescent="0.25">
      <c r="A871" s="76"/>
      <c r="B871" s="72" t="s">
        <v>727</v>
      </c>
      <c r="C871" s="80">
        <v>249.4</v>
      </c>
      <c r="D871" s="80">
        <v>249.4</v>
      </c>
      <c r="E871" s="80">
        <v>249.4</v>
      </c>
    </row>
    <row r="872" spans="1:5" ht="15.75" x14ac:dyDescent="0.25">
      <c r="A872" s="76"/>
      <c r="B872" s="74"/>
      <c r="C872" s="80"/>
      <c r="D872" s="80"/>
      <c r="E872" s="80"/>
    </row>
    <row r="873" spans="1:5" ht="15.75" x14ac:dyDescent="0.25">
      <c r="A873" s="75" t="s">
        <v>728</v>
      </c>
      <c r="B873" s="66" t="s">
        <v>867</v>
      </c>
      <c r="C873" s="65">
        <v>22008.300000000003</v>
      </c>
      <c r="D873" s="65">
        <v>22605.5</v>
      </c>
      <c r="E873" s="65">
        <v>23196.9</v>
      </c>
    </row>
    <row r="874" spans="1:5" ht="15.75" x14ac:dyDescent="0.25">
      <c r="A874" s="75"/>
      <c r="B874" s="67" t="s">
        <v>868</v>
      </c>
      <c r="C874" s="65">
        <v>11677.2</v>
      </c>
      <c r="D874" s="65">
        <v>12274.4</v>
      </c>
      <c r="E874" s="65">
        <v>12865.8</v>
      </c>
    </row>
    <row r="875" spans="1:5" ht="15.75" x14ac:dyDescent="0.25">
      <c r="A875" s="75"/>
      <c r="B875" s="67" t="s">
        <v>869</v>
      </c>
      <c r="C875" s="65">
        <v>10331.100000000002</v>
      </c>
      <c r="D875" s="65">
        <v>10331.100000000002</v>
      </c>
      <c r="E875" s="65">
        <v>10331.100000000002</v>
      </c>
    </row>
    <row r="876" spans="1:5" ht="15.75" x14ac:dyDescent="0.25">
      <c r="A876" s="76"/>
      <c r="B876" s="72" t="s">
        <v>32</v>
      </c>
      <c r="C876" s="84">
        <v>13894.6</v>
      </c>
      <c r="D876" s="84">
        <v>17263.099999999999</v>
      </c>
      <c r="E876" s="84">
        <v>26886.5</v>
      </c>
    </row>
    <row r="877" spans="1:5" ht="15.75" x14ac:dyDescent="0.25">
      <c r="A877" s="76"/>
      <c r="B877" s="72" t="s">
        <v>729</v>
      </c>
      <c r="C877" s="80">
        <v>220.2</v>
      </c>
      <c r="D877" s="80">
        <v>220.2</v>
      </c>
      <c r="E877" s="80">
        <v>220.2</v>
      </c>
    </row>
    <row r="878" spans="1:5" ht="15.75" x14ac:dyDescent="0.25">
      <c r="A878" s="76"/>
      <c r="B878" s="72" t="s">
        <v>730</v>
      </c>
      <c r="C878" s="80">
        <v>279.2</v>
      </c>
      <c r="D878" s="80">
        <v>279.2</v>
      </c>
      <c r="E878" s="80">
        <v>279.2</v>
      </c>
    </row>
    <row r="879" spans="1:5" ht="15.75" x14ac:dyDescent="0.25">
      <c r="A879" s="76"/>
      <c r="B879" s="72" t="s">
        <v>731</v>
      </c>
      <c r="C879" s="80">
        <v>117.8</v>
      </c>
      <c r="D879" s="80">
        <v>117.8</v>
      </c>
      <c r="E879" s="80">
        <v>117.8</v>
      </c>
    </row>
    <row r="880" spans="1:5" ht="15.75" x14ac:dyDescent="0.25">
      <c r="A880" s="76"/>
      <c r="B880" s="72" t="s">
        <v>732</v>
      </c>
      <c r="C880" s="80">
        <v>273.10000000000002</v>
      </c>
      <c r="D880" s="80">
        <v>273.10000000000002</v>
      </c>
      <c r="E880" s="80">
        <v>273.10000000000002</v>
      </c>
    </row>
    <row r="881" spans="1:5" ht="15.75" x14ac:dyDescent="0.25">
      <c r="A881" s="76"/>
      <c r="B881" s="72" t="s">
        <v>733</v>
      </c>
      <c r="C881" s="80">
        <v>774.3</v>
      </c>
      <c r="D881" s="80">
        <v>774.3</v>
      </c>
      <c r="E881" s="80">
        <v>774.3</v>
      </c>
    </row>
    <row r="882" spans="1:5" ht="15.75" x14ac:dyDescent="0.25">
      <c r="A882" s="76"/>
      <c r="B882" s="72" t="s">
        <v>734</v>
      </c>
      <c r="C882" s="80">
        <v>127.8</v>
      </c>
      <c r="D882" s="80">
        <v>127.8</v>
      </c>
      <c r="E882" s="80">
        <v>127.8</v>
      </c>
    </row>
    <row r="883" spans="1:5" ht="15.75" x14ac:dyDescent="0.25">
      <c r="A883" s="76"/>
      <c r="B883" s="72" t="s">
        <v>735</v>
      </c>
      <c r="C883" s="80">
        <v>335.1</v>
      </c>
      <c r="D883" s="80">
        <v>335.1</v>
      </c>
      <c r="E883" s="80">
        <v>335.1</v>
      </c>
    </row>
    <row r="884" spans="1:5" ht="15.75" x14ac:dyDescent="0.25">
      <c r="A884" s="76"/>
      <c r="B884" s="72" t="s">
        <v>736</v>
      </c>
      <c r="C884" s="80">
        <v>147.69999999999999</v>
      </c>
      <c r="D884" s="80">
        <v>147.69999999999999</v>
      </c>
      <c r="E884" s="80">
        <v>147.69999999999999</v>
      </c>
    </row>
    <row r="885" spans="1:5" ht="15.75" x14ac:dyDescent="0.25">
      <c r="A885" s="76"/>
      <c r="B885" s="72" t="s">
        <v>737</v>
      </c>
      <c r="C885" s="80">
        <v>85.2</v>
      </c>
      <c r="D885" s="80">
        <v>85.2</v>
      </c>
      <c r="E885" s="80">
        <v>85.2</v>
      </c>
    </row>
    <row r="886" spans="1:5" ht="15.75" x14ac:dyDescent="0.25">
      <c r="A886" s="76"/>
      <c r="B886" s="72" t="s">
        <v>738</v>
      </c>
      <c r="C886" s="80">
        <v>756.5</v>
      </c>
      <c r="D886" s="80">
        <v>756.5</v>
      </c>
      <c r="E886" s="80">
        <v>756.5</v>
      </c>
    </row>
    <row r="887" spans="1:5" ht="15.75" x14ac:dyDescent="0.25">
      <c r="A887" s="76"/>
      <c r="B887" s="72" t="s">
        <v>739</v>
      </c>
      <c r="C887" s="80">
        <v>348.8</v>
      </c>
      <c r="D887" s="80">
        <v>348.8</v>
      </c>
      <c r="E887" s="80">
        <v>348.8</v>
      </c>
    </row>
    <row r="888" spans="1:5" ht="15.75" x14ac:dyDescent="0.25">
      <c r="A888" s="76"/>
      <c r="B888" s="72" t="s">
        <v>740</v>
      </c>
      <c r="C888" s="80">
        <v>280</v>
      </c>
      <c r="D888" s="80">
        <v>280</v>
      </c>
      <c r="E888" s="80">
        <v>280</v>
      </c>
    </row>
    <row r="889" spans="1:5" ht="15.75" x14ac:dyDescent="0.25">
      <c r="A889" s="76"/>
      <c r="B889" s="72" t="s">
        <v>741</v>
      </c>
      <c r="C889" s="80">
        <v>160.4</v>
      </c>
      <c r="D889" s="80">
        <v>160.4</v>
      </c>
      <c r="E889" s="80">
        <v>160.4</v>
      </c>
    </row>
    <row r="890" spans="1:5" ht="15.75" x14ac:dyDescent="0.25">
      <c r="A890" s="76"/>
      <c r="B890" s="72" t="s">
        <v>487</v>
      </c>
      <c r="C890" s="80">
        <v>98</v>
      </c>
      <c r="D890" s="80">
        <v>98</v>
      </c>
      <c r="E890" s="80">
        <v>98</v>
      </c>
    </row>
    <row r="891" spans="1:5" ht="15.75" x14ac:dyDescent="0.25">
      <c r="A891" s="76"/>
      <c r="B891" s="72" t="s">
        <v>742</v>
      </c>
      <c r="C891" s="80">
        <v>366.8</v>
      </c>
      <c r="D891" s="80">
        <v>366.8</v>
      </c>
      <c r="E891" s="80">
        <v>366.8</v>
      </c>
    </row>
    <row r="892" spans="1:5" ht="15.75" x14ac:dyDescent="0.25">
      <c r="A892" s="76"/>
      <c r="B892" s="72" t="s">
        <v>174</v>
      </c>
      <c r="C892" s="80">
        <v>377.3</v>
      </c>
      <c r="D892" s="80">
        <v>377.3</v>
      </c>
      <c r="E892" s="80">
        <v>377.3</v>
      </c>
    </row>
    <row r="893" spans="1:5" ht="15.75" x14ac:dyDescent="0.25">
      <c r="A893" s="76"/>
      <c r="B893" s="72" t="s">
        <v>660</v>
      </c>
      <c r="C893" s="80">
        <v>293.3</v>
      </c>
      <c r="D893" s="80">
        <v>293.3</v>
      </c>
      <c r="E893" s="80">
        <v>293.3</v>
      </c>
    </row>
    <row r="894" spans="1:5" ht="15.75" x14ac:dyDescent="0.25">
      <c r="A894" s="76"/>
      <c r="B894" s="72" t="s">
        <v>743</v>
      </c>
      <c r="C894" s="80">
        <v>155.19999999999999</v>
      </c>
      <c r="D894" s="80">
        <v>155.19999999999999</v>
      </c>
      <c r="E894" s="80">
        <v>155.19999999999999</v>
      </c>
    </row>
    <row r="895" spans="1:5" ht="15.75" x14ac:dyDescent="0.25">
      <c r="A895" s="76"/>
      <c r="B895" s="72" t="s">
        <v>51</v>
      </c>
      <c r="C895" s="80">
        <v>197.9</v>
      </c>
      <c r="D895" s="80">
        <v>197.9</v>
      </c>
      <c r="E895" s="80">
        <v>197.9</v>
      </c>
    </row>
    <row r="896" spans="1:5" ht="15.75" x14ac:dyDescent="0.25">
      <c r="A896" s="76"/>
      <c r="B896" s="72" t="s">
        <v>744</v>
      </c>
      <c r="C896" s="80">
        <v>443.9</v>
      </c>
      <c r="D896" s="80">
        <v>443.9</v>
      </c>
      <c r="E896" s="80">
        <v>443.9</v>
      </c>
    </row>
    <row r="897" spans="1:5" ht="15.75" x14ac:dyDescent="0.25">
      <c r="A897" s="76"/>
      <c r="B897" s="72" t="s">
        <v>728</v>
      </c>
      <c r="C897" s="80">
        <v>2351.5</v>
      </c>
      <c r="D897" s="80">
        <v>2351.5</v>
      </c>
      <c r="E897" s="80">
        <v>2351.5</v>
      </c>
    </row>
    <row r="898" spans="1:5" ht="15.75" x14ac:dyDescent="0.25">
      <c r="A898" s="76"/>
      <c r="B898" s="72" t="s">
        <v>745</v>
      </c>
      <c r="C898" s="80">
        <v>701</v>
      </c>
      <c r="D898" s="80">
        <v>701</v>
      </c>
      <c r="E898" s="80">
        <v>701</v>
      </c>
    </row>
    <row r="899" spans="1:5" ht="15.75" x14ac:dyDescent="0.25">
      <c r="A899" s="76"/>
      <c r="B899" s="72" t="s">
        <v>124</v>
      </c>
      <c r="C899" s="80">
        <v>173.7</v>
      </c>
      <c r="D899" s="80">
        <v>173.7</v>
      </c>
      <c r="E899" s="80">
        <v>173.7</v>
      </c>
    </row>
    <row r="900" spans="1:5" ht="15.75" x14ac:dyDescent="0.25">
      <c r="A900" s="76"/>
      <c r="B900" s="72" t="s">
        <v>746</v>
      </c>
      <c r="C900" s="80">
        <v>144.6</v>
      </c>
      <c r="D900" s="80">
        <v>144.6</v>
      </c>
      <c r="E900" s="80">
        <v>144.6</v>
      </c>
    </row>
    <row r="901" spans="1:5" ht="15.75" x14ac:dyDescent="0.25">
      <c r="A901" s="76"/>
      <c r="B901" s="72" t="s">
        <v>747</v>
      </c>
      <c r="C901" s="80">
        <v>179.9</v>
      </c>
      <c r="D901" s="80">
        <v>179.9</v>
      </c>
      <c r="E901" s="80">
        <v>179.9</v>
      </c>
    </row>
    <row r="902" spans="1:5" ht="15.75" x14ac:dyDescent="0.25">
      <c r="A902" s="76"/>
      <c r="B902" s="72" t="s">
        <v>748</v>
      </c>
      <c r="C902" s="80">
        <v>588.70000000000005</v>
      </c>
      <c r="D902" s="80">
        <v>588.70000000000005</v>
      </c>
      <c r="E902" s="80">
        <v>588.70000000000005</v>
      </c>
    </row>
    <row r="903" spans="1:5" ht="15.75" x14ac:dyDescent="0.25">
      <c r="A903" s="76"/>
      <c r="B903" s="72" t="s">
        <v>749</v>
      </c>
      <c r="C903" s="80">
        <v>353.2</v>
      </c>
      <c r="D903" s="80">
        <v>353.2</v>
      </c>
      <c r="E903" s="80">
        <v>353.2</v>
      </c>
    </row>
    <row r="904" spans="1:5" ht="15.75" x14ac:dyDescent="0.25">
      <c r="A904" s="76"/>
      <c r="B904" s="74"/>
      <c r="C904" s="80"/>
      <c r="D904" s="80"/>
      <c r="E904" s="80"/>
    </row>
    <row r="905" spans="1:5" ht="15.75" x14ac:dyDescent="0.25">
      <c r="A905" s="75" t="s">
        <v>750</v>
      </c>
      <c r="B905" s="66" t="s">
        <v>867</v>
      </c>
      <c r="C905" s="65">
        <v>14181.599999999999</v>
      </c>
      <c r="D905" s="65">
        <v>14677.099999999999</v>
      </c>
      <c r="E905" s="65">
        <v>15167.9</v>
      </c>
    </row>
    <row r="906" spans="1:5" ht="15.75" x14ac:dyDescent="0.25">
      <c r="A906" s="75"/>
      <c r="B906" s="67" t="s">
        <v>868</v>
      </c>
      <c r="C906" s="65">
        <v>9689.2999999999993</v>
      </c>
      <c r="D906" s="65">
        <v>10184.799999999999</v>
      </c>
      <c r="E906" s="65">
        <v>10675.6</v>
      </c>
    </row>
    <row r="907" spans="1:5" ht="15.75" x14ac:dyDescent="0.25">
      <c r="A907" s="75"/>
      <c r="B907" s="67" t="s">
        <v>869</v>
      </c>
      <c r="C907" s="65">
        <v>4492.2999999999993</v>
      </c>
      <c r="D907" s="65">
        <v>4492.2999999999993</v>
      </c>
      <c r="E907" s="65">
        <v>4492.2999999999993</v>
      </c>
    </row>
    <row r="908" spans="1:5" ht="15.75" x14ac:dyDescent="0.25">
      <c r="A908" s="76"/>
      <c r="B908" s="72" t="s">
        <v>32</v>
      </c>
      <c r="C908" s="84">
        <v>11529.2</v>
      </c>
      <c r="D908" s="84">
        <v>14324.3</v>
      </c>
      <c r="E908" s="84">
        <v>22309.4</v>
      </c>
    </row>
    <row r="909" spans="1:5" ht="15.75" x14ac:dyDescent="0.25">
      <c r="A909" s="76"/>
      <c r="B909" s="72" t="s">
        <v>751</v>
      </c>
      <c r="C909" s="80">
        <v>152</v>
      </c>
      <c r="D909" s="80">
        <v>152</v>
      </c>
      <c r="E909" s="80">
        <v>152</v>
      </c>
    </row>
    <row r="910" spans="1:5" ht="15.75" x14ac:dyDescent="0.25">
      <c r="A910" s="76"/>
      <c r="B910" s="72" t="s">
        <v>752</v>
      </c>
      <c r="C910" s="80">
        <v>148.19999999999999</v>
      </c>
      <c r="D910" s="80">
        <v>148.19999999999999</v>
      </c>
      <c r="E910" s="80">
        <v>148.19999999999999</v>
      </c>
    </row>
    <row r="911" spans="1:5" ht="15.75" x14ac:dyDescent="0.25">
      <c r="A911" s="76"/>
      <c r="B911" s="72" t="s">
        <v>753</v>
      </c>
      <c r="C911" s="80">
        <v>169.1</v>
      </c>
      <c r="D911" s="80">
        <v>169.1</v>
      </c>
      <c r="E911" s="80">
        <v>169.1</v>
      </c>
    </row>
    <row r="912" spans="1:5" ht="15.75" x14ac:dyDescent="0.25">
      <c r="A912" s="76"/>
      <c r="B912" s="72" t="s">
        <v>754</v>
      </c>
      <c r="C912" s="80">
        <v>295.10000000000002</v>
      </c>
      <c r="D912" s="80">
        <v>295.10000000000002</v>
      </c>
      <c r="E912" s="80">
        <v>295.10000000000002</v>
      </c>
    </row>
    <row r="913" spans="1:5" ht="15.75" x14ac:dyDescent="0.25">
      <c r="A913" s="76"/>
      <c r="B913" s="72" t="s">
        <v>755</v>
      </c>
      <c r="C913" s="80">
        <v>385.8</v>
      </c>
      <c r="D913" s="80">
        <v>385.8</v>
      </c>
      <c r="E913" s="80">
        <v>385.8</v>
      </c>
    </row>
    <row r="914" spans="1:5" ht="15.75" x14ac:dyDescent="0.25">
      <c r="A914" s="76"/>
      <c r="B914" s="72" t="s">
        <v>756</v>
      </c>
      <c r="C914" s="80">
        <v>250.1</v>
      </c>
      <c r="D914" s="80">
        <v>250.1</v>
      </c>
      <c r="E914" s="80">
        <v>250.1</v>
      </c>
    </row>
    <row r="915" spans="1:5" ht="15.75" x14ac:dyDescent="0.25">
      <c r="A915" s="76"/>
      <c r="B915" s="72" t="s">
        <v>757</v>
      </c>
      <c r="C915" s="80">
        <v>158.80000000000001</v>
      </c>
      <c r="D915" s="80">
        <v>158.80000000000001</v>
      </c>
      <c r="E915" s="80">
        <v>158.80000000000001</v>
      </c>
    </row>
    <row r="916" spans="1:5" ht="15.75" x14ac:dyDescent="0.25">
      <c r="A916" s="76"/>
      <c r="B916" s="72" t="s">
        <v>758</v>
      </c>
      <c r="C916" s="80">
        <v>86.7</v>
      </c>
      <c r="D916" s="80">
        <v>86.7</v>
      </c>
      <c r="E916" s="80">
        <v>86.7</v>
      </c>
    </row>
    <row r="917" spans="1:5" ht="15.75" x14ac:dyDescent="0.25">
      <c r="A917" s="76"/>
      <c r="B917" s="72" t="s">
        <v>759</v>
      </c>
      <c r="C917" s="80">
        <v>153.4</v>
      </c>
      <c r="D917" s="80">
        <v>153.4</v>
      </c>
      <c r="E917" s="80">
        <v>153.4</v>
      </c>
    </row>
    <row r="918" spans="1:5" ht="15.75" x14ac:dyDescent="0.25">
      <c r="A918" s="76"/>
      <c r="B918" s="72" t="s">
        <v>384</v>
      </c>
      <c r="C918" s="80">
        <v>101.3</v>
      </c>
      <c r="D918" s="80">
        <v>101.3</v>
      </c>
      <c r="E918" s="80">
        <v>101.3</v>
      </c>
    </row>
    <row r="919" spans="1:5" ht="15.75" x14ac:dyDescent="0.25">
      <c r="A919" s="76"/>
      <c r="B919" s="72" t="s">
        <v>760</v>
      </c>
      <c r="C919" s="80">
        <v>67.3</v>
      </c>
      <c r="D919" s="80">
        <v>67.3</v>
      </c>
      <c r="E919" s="80">
        <v>67.3</v>
      </c>
    </row>
    <row r="920" spans="1:5" ht="15.75" x14ac:dyDescent="0.25">
      <c r="A920" s="76"/>
      <c r="B920" s="72" t="s">
        <v>761</v>
      </c>
      <c r="C920" s="80">
        <v>317.3</v>
      </c>
      <c r="D920" s="80">
        <v>317.3</v>
      </c>
      <c r="E920" s="80">
        <v>317.3</v>
      </c>
    </row>
    <row r="921" spans="1:5" ht="15.75" x14ac:dyDescent="0.25">
      <c r="A921" s="76"/>
      <c r="B921" s="72" t="s">
        <v>709</v>
      </c>
      <c r="C921" s="80">
        <v>89.7</v>
      </c>
      <c r="D921" s="80">
        <v>89.7</v>
      </c>
      <c r="E921" s="80">
        <v>89.7</v>
      </c>
    </row>
    <row r="922" spans="1:5" ht="15.75" x14ac:dyDescent="0.25">
      <c r="A922" s="76"/>
      <c r="B922" s="72" t="s">
        <v>762</v>
      </c>
      <c r="C922" s="80">
        <v>199.4</v>
      </c>
      <c r="D922" s="80">
        <v>199.4</v>
      </c>
      <c r="E922" s="80">
        <v>199.4</v>
      </c>
    </row>
    <row r="923" spans="1:5" ht="15.75" x14ac:dyDescent="0.25">
      <c r="A923" s="76"/>
      <c r="B923" s="72" t="s">
        <v>763</v>
      </c>
      <c r="C923" s="80">
        <v>98.2</v>
      </c>
      <c r="D923" s="80">
        <v>98.2</v>
      </c>
      <c r="E923" s="80">
        <v>98.2</v>
      </c>
    </row>
    <row r="924" spans="1:5" ht="15.75" x14ac:dyDescent="0.25">
      <c r="A924" s="76"/>
      <c r="B924" s="72" t="s">
        <v>764</v>
      </c>
      <c r="C924" s="80">
        <v>299.5</v>
      </c>
      <c r="D924" s="80">
        <v>299.5</v>
      </c>
      <c r="E924" s="80">
        <v>299.5</v>
      </c>
    </row>
    <row r="925" spans="1:5" ht="15.75" x14ac:dyDescent="0.25">
      <c r="A925" s="76"/>
      <c r="B925" s="72" t="s">
        <v>765</v>
      </c>
      <c r="C925" s="80">
        <v>83.8</v>
      </c>
      <c r="D925" s="80">
        <v>83.8</v>
      </c>
      <c r="E925" s="80">
        <v>83.8</v>
      </c>
    </row>
    <row r="926" spans="1:5" ht="15.75" x14ac:dyDescent="0.25">
      <c r="A926" s="76"/>
      <c r="B926" s="72" t="s">
        <v>766</v>
      </c>
      <c r="C926" s="80">
        <v>114.6</v>
      </c>
      <c r="D926" s="80">
        <v>114.6</v>
      </c>
      <c r="E926" s="80">
        <v>114.6</v>
      </c>
    </row>
    <row r="927" spans="1:5" ht="15.75" x14ac:dyDescent="0.25">
      <c r="A927" s="76"/>
      <c r="B927" s="72" t="s">
        <v>767</v>
      </c>
      <c r="C927" s="80">
        <v>161.30000000000001</v>
      </c>
      <c r="D927" s="80">
        <v>161.30000000000001</v>
      </c>
      <c r="E927" s="80">
        <v>161.30000000000001</v>
      </c>
    </row>
    <row r="928" spans="1:5" ht="15.75" x14ac:dyDescent="0.25">
      <c r="A928" s="76"/>
      <c r="B928" s="72" t="s">
        <v>768</v>
      </c>
      <c r="C928" s="80">
        <v>126.5</v>
      </c>
      <c r="D928" s="80">
        <v>126.5</v>
      </c>
      <c r="E928" s="80">
        <v>126.5</v>
      </c>
    </row>
    <row r="929" spans="1:5" ht="15.75" x14ac:dyDescent="0.25">
      <c r="A929" s="76"/>
      <c r="B929" s="72" t="s">
        <v>769</v>
      </c>
      <c r="C929" s="80">
        <v>82.2</v>
      </c>
      <c r="D929" s="80">
        <v>82.2</v>
      </c>
      <c r="E929" s="80">
        <v>82.2</v>
      </c>
    </row>
    <row r="930" spans="1:5" ht="15.75" x14ac:dyDescent="0.25">
      <c r="A930" s="76"/>
      <c r="B930" s="72" t="s">
        <v>750</v>
      </c>
      <c r="C930" s="80">
        <v>702.6</v>
      </c>
      <c r="D930" s="80">
        <v>702.6</v>
      </c>
      <c r="E930" s="80">
        <v>702.6</v>
      </c>
    </row>
    <row r="931" spans="1:5" ht="15.75" x14ac:dyDescent="0.25">
      <c r="A931" s="76"/>
      <c r="B931" s="72" t="s">
        <v>770</v>
      </c>
      <c r="C931" s="80">
        <v>249.4</v>
      </c>
      <c r="D931" s="80">
        <v>249.4</v>
      </c>
      <c r="E931" s="80">
        <v>249.4</v>
      </c>
    </row>
    <row r="932" spans="1:5" ht="15.75" x14ac:dyDescent="0.25">
      <c r="A932" s="76"/>
      <c r="B932" s="74"/>
      <c r="C932" s="80"/>
      <c r="D932" s="80"/>
      <c r="E932" s="80"/>
    </row>
    <row r="933" spans="1:5" ht="15.75" x14ac:dyDescent="0.25">
      <c r="A933" s="75" t="s">
        <v>771</v>
      </c>
      <c r="B933" s="66" t="s">
        <v>867</v>
      </c>
      <c r="C933" s="65">
        <v>21941</v>
      </c>
      <c r="D933" s="65">
        <v>22672.400000000001</v>
      </c>
      <c r="E933" s="65">
        <v>23396.699999999997</v>
      </c>
    </row>
    <row r="934" spans="1:5" ht="15.75" x14ac:dyDescent="0.25">
      <c r="A934" s="75"/>
      <c r="B934" s="67" t="s">
        <v>868</v>
      </c>
      <c r="C934" s="65">
        <v>14300.3</v>
      </c>
      <c r="D934" s="65">
        <v>15031.7</v>
      </c>
      <c r="E934" s="65">
        <v>15756</v>
      </c>
    </row>
    <row r="935" spans="1:5" ht="15.75" x14ac:dyDescent="0.25">
      <c r="A935" s="75"/>
      <c r="B935" s="67" t="s">
        <v>869</v>
      </c>
      <c r="C935" s="65">
        <v>7640.6999999999989</v>
      </c>
      <c r="D935" s="65">
        <v>7640.6999999999989</v>
      </c>
      <c r="E935" s="65">
        <v>7640.6999999999989</v>
      </c>
    </row>
    <row r="936" spans="1:5" ht="15.75" x14ac:dyDescent="0.25">
      <c r="A936" s="76"/>
      <c r="B936" s="72" t="s">
        <v>32</v>
      </c>
      <c r="C936" s="84">
        <v>17015.8</v>
      </c>
      <c r="D936" s="84">
        <v>21141</v>
      </c>
      <c r="E936" s="84">
        <v>32926.1</v>
      </c>
    </row>
    <row r="937" spans="1:5" ht="15.75" x14ac:dyDescent="0.25">
      <c r="A937" s="76"/>
      <c r="B937" s="72" t="s">
        <v>772</v>
      </c>
      <c r="C937" s="80">
        <v>50.9</v>
      </c>
      <c r="D937" s="80">
        <v>50.9</v>
      </c>
      <c r="E937" s="80">
        <v>50.9</v>
      </c>
    </row>
    <row r="938" spans="1:5" ht="15.75" x14ac:dyDescent="0.25">
      <c r="A938" s="76"/>
      <c r="B938" s="72" t="s">
        <v>129</v>
      </c>
      <c r="C938" s="80">
        <v>304.39999999999998</v>
      </c>
      <c r="D938" s="80">
        <v>304.39999999999998</v>
      </c>
      <c r="E938" s="80">
        <v>304.39999999999998</v>
      </c>
    </row>
    <row r="939" spans="1:5" ht="15.75" x14ac:dyDescent="0.25">
      <c r="A939" s="76"/>
      <c r="B939" s="72" t="s">
        <v>773</v>
      </c>
      <c r="C939" s="80">
        <v>108.4</v>
      </c>
      <c r="D939" s="80">
        <v>108.4</v>
      </c>
      <c r="E939" s="80">
        <v>108.4</v>
      </c>
    </row>
    <row r="940" spans="1:5" ht="15.75" x14ac:dyDescent="0.25">
      <c r="A940" s="76"/>
      <c r="B940" s="72" t="s">
        <v>774</v>
      </c>
      <c r="C940" s="80">
        <v>317.8</v>
      </c>
      <c r="D940" s="80">
        <v>317.8</v>
      </c>
      <c r="E940" s="80">
        <v>317.8</v>
      </c>
    </row>
    <row r="941" spans="1:5" ht="15.75" x14ac:dyDescent="0.25">
      <c r="A941" s="76"/>
      <c r="B941" s="72" t="s">
        <v>775</v>
      </c>
      <c r="C941" s="80">
        <v>391.7</v>
      </c>
      <c r="D941" s="80">
        <v>391.7</v>
      </c>
      <c r="E941" s="80">
        <v>391.7</v>
      </c>
    </row>
    <row r="942" spans="1:5" ht="15.75" x14ac:dyDescent="0.25">
      <c r="A942" s="76"/>
      <c r="B942" s="72" t="s">
        <v>776</v>
      </c>
      <c r="C942" s="80">
        <v>309.8</v>
      </c>
      <c r="D942" s="80">
        <v>309.8</v>
      </c>
      <c r="E942" s="80">
        <v>309.8</v>
      </c>
    </row>
    <row r="943" spans="1:5" ht="15.75" x14ac:dyDescent="0.25">
      <c r="A943" s="76"/>
      <c r="B943" s="72" t="s">
        <v>227</v>
      </c>
      <c r="C943" s="80">
        <v>273.5</v>
      </c>
      <c r="D943" s="80">
        <v>273.5</v>
      </c>
      <c r="E943" s="80">
        <v>273.5</v>
      </c>
    </row>
    <row r="944" spans="1:5" ht="15.75" x14ac:dyDescent="0.25">
      <c r="A944" s="76"/>
      <c r="B944" s="72" t="s">
        <v>777</v>
      </c>
      <c r="C944" s="80">
        <v>313.3</v>
      </c>
      <c r="D944" s="80">
        <v>313.3</v>
      </c>
      <c r="E944" s="80">
        <v>313.3</v>
      </c>
    </row>
    <row r="945" spans="1:5" ht="15.75" x14ac:dyDescent="0.25">
      <c r="A945" s="76"/>
      <c r="B945" s="72" t="s">
        <v>778</v>
      </c>
      <c r="C945" s="80">
        <v>465.5</v>
      </c>
      <c r="D945" s="80">
        <v>465.5</v>
      </c>
      <c r="E945" s="80">
        <v>465.5</v>
      </c>
    </row>
    <row r="946" spans="1:5" ht="15.75" x14ac:dyDescent="0.25">
      <c r="A946" s="76"/>
      <c r="B946" s="72" t="s">
        <v>779</v>
      </c>
      <c r="C946" s="80">
        <v>346.2</v>
      </c>
      <c r="D946" s="80">
        <v>346.2</v>
      </c>
      <c r="E946" s="80">
        <v>346.2</v>
      </c>
    </row>
    <row r="947" spans="1:5" ht="15.75" x14ac:dyDescent="0.25">
      <c r="A947" s="76"/>
      <c r="B947" s="72" t="s">
        <v>780</v>
      </c>
      <c r="C947" s="80">
        <v>62.5</v>
      </c>
      <c r="D947" s="80">
        <v>62.5</v>
      </c>
      <c r="E947" s="80">
        <v>62.5</v>
      </c>
    </row>
    <row r="948" spans="1:5" ht="15.75" x14ac:dyDescent="0.25">
      <c r="A948" s="76"/>
      <c r="B948" s="72" t="s">
        <v>781</v>
      </c>
      <c r="C948" s="80">
        <v>578.79999999999995</v>
      </c>
      <c r="D948" s="80">
        <v>578.79999999999995</v>
      </c>
      <c r="E948" s="80">
        <v>578.79999999999995</v>
      </c>
    </row>
    <row r="949" spans="1:5" ht="15.75" x14ac:dyDescent="0.25">
      <c r="A949" s="76"/>
      <c r="B949" s="72" t="s">
        <v>321</v>
      </c>
      <c r="C949" s="80">
        <v>205.7</v>
      </c>
      <c r="D949" s="80">
        <v>205.7</v>
      </c>
      <c r="E949" s="80">
        <v>205.7</v>
      </c>
    </row>
    <row r="950" spans="1:5" ht="15.75" x14ac:dyDescent="0.25">
      <c r="A950" s="76"/>
      <c r="B950" s="72" t="s">
        <v>782</v>
      </c>
      <c r="C950" s="80">
        <v>293.3</v>
      </c>
      <c r="D950" s="80">
        <v>293.3</v>
      </c>
      <c r="E950" s="80">
        <v>293.3</v>
      </c>
    </row>
    <row r="951" spans="1:5" ht="15.75" x14ac:dyDescent="0.25">
      <c r="A951" s="76"/>
      <c r="B951" s="72" t="s">
        <v>783</v>
      </c>
      <c r="C951" s="80">
        <v>294.2</v>
      </c>
      <c r="D951" s="80">
        <v>294.2</v>
      </c>
      <c r="E951" s="80">
        <v>294.2</v>
      </c>
    </row>
    <row r="952" spans="1:5" ht="15.75" x14ac:dyDescent="0.25">
      <c r="A952" s="76"/>
      <c r="B952" s="72" t="s">
        <v>784</v>
      </c>
      <c r="C952" s="80">
        <v>382.8</v>
      </c>
      <c r="D952" s="80">
        <v>382.8</v>
      </c>
      <c r="E952" s="80">
        <v>382.8</v>
      </c>
    </row>
    <row r="953" spans="1:5" ht="15.75" x14ac:dyDescent="0.25">
      <c r="A953" s="76"/>
      <c r="B953" s="72" t="s">
        <v>785</v>
      </c>
      <c r="C953" s="80">
        <v>82.5</v>
      </c>
      <c r="D953" s="80">
        <v>82.5</v>
      </c>
      <c r="E953" s="80">
        <v>82.5</v>
      </c>
    </row>
    <row r="954" spans="1:5" ht="15.75" x14ac:dyDescent="0.25">
      <c r="A954" s="76"/>
      <c r="B954" s="72" t="s">
        <v>786</v>
      </c>
      <c r="C954" s="80">
        <v>417.7</v>
      </c>
      <c r="D954" s="80">
        <v>417.7</v>
      </c>
      <c r="E954" s="80">
        <v>417.7</v>
      </c>
    </row>
    <row r="955" spans="1:5" ht="15.75" x14ac:dyDescent="0.25">
      <c r="A955" s="76"/>
      <c r="B955" s="72" t="s">
        <v>771</v>
      </c>
      <c r="C955" s="80">
        <v>858.3</v>
      </c>
      <c r="D955" s="80">
        <v>858.3</v>
      </c>
      <c r="E955" s="80">
        <v>858.3</v>
      </c>
    </row>
    <row r="956" spans="1:5" ht="15.75" x14ac:dyDescent="0.25">
      <c r="A956" s="76"/>
      <c r="B956" s="72" t="s">
        <v>436</v>
      </c>
      <c r="C956" s="80">
        <v>129.4</v>
      </c>
      <c r="D956" s="80">
        <v>129.4</v>
      </c>
      <c r="E956" s="80">
        <v>129.4</v>
      </c>
    </row>
    <row r="957" spans="1:5" ht="15.75" x14ac:dyDescent="0.25">
      <c r="A957" s="76"/>
      <c r="B957" s="72" t="s">
        <v>787</v>
      </c>
      <c r="C957" s="80">
        <v>801.2</v>
      </c>
      <c r="D957" s="80">
        <v>801.2</v>
      </c>
      <c r="E957" s="80">
        <v>801.2</v>
      </c>
    </row>
    <row r="958" spans="1:5" ht="15.75" x14ac:dyDescent="0.25">
      <c r="A958" s="76"/>
      <c r="B958" s="72" t="s">
        <v>788</v>
      </c>
      <c r="C958" s="80">
        <v>228.9</v>
      </c>
      <c r="D958" s="80">
        <v>228.9</v>
      </c>
      <c r="E958" s="80">
        <v>228.9</v>
      </c>
    </row>
    <row r="959" spans="1:5" ht="15.75" x14ac:dyDescent="0.25">
      <c r="A959" s="76"/>
      <c r="B959" s="72" t="s">
        <v>789</v>
      </c>
      <c r="C959" s="80">
        <v>423.9</v>
      </c>
      <c r="D959" s="80">
        <v>423.9</v>
      </c>
      <c r="E959" s="80">
        <v>423.9</v>
      </c>
    </row>
    <row r="960" spans="1:5" ht="15.75" x14ac:dyDescent="0.25">
      <c r="A960" s="76"/>
      <c r="B960" s="74"/>
      <c r="C960" s="80"/>
      <c r="D960" s="80"/>
      <c r="E960" s="80"/>
    </row>
    <row r="961" spans="1:5" ht="15.75" x14ac:dyDescent="0.25">
      <c r="A961" s="75" t="s">
        <v>204</v>
      </c>
      <c r="B961" s="66" t="s">
        <v>867</v>
      </c>
      <c r="C961" s="65">
        <v>16992</v>
      </c>
      <c r="D961" s="65">
        <v>17627.599999999999</v>
      </c>
      <c r="E961" s="65">
        <v>18257.099999999999</v>
      </c>
    </row>
    <row r="962" spans="1:5" ht="15.75" x14ac:dyDescent="0.25">
      <c r="A962" s="75"/>
      <c r="B962" s="67" t="s">
        <v>868</v>
      </c>
      <c r="C962" s="65">
        <v>12427.9</v>
      </c>
      <c r="D962" s="65">
        <v>13063.5</v>
      </c>
      <c r="E962" s="65">
        <v>13693</v>
      </c>
    </row>
    <row r="963" spans="1:5" ht="15.75" x14ac:dyDescent="0.25">
      <c r="A963" s="75"/>
      <c r="B963" s="67" t="s">
        <v>869</v>
      </c>
      <c r="C963" s="65">
        <v>4564.1000000000004</v>
      </c>
      <c r="D963" s="65">
        <v>4564.1000000000004</v>
      </c>
      <c r="E963" s="65">
        <v>4564.1000000000004</v>
      </c>
    </row>
    <row r="964" spans="1:5" ht="15.75" x14ac:dyDescent="0.25">
      <c r="A964" s="76"/>
      <c r="B964" s="72" t="s">
        <v>32</v>
      </c>
      <c r="C964" s="84">
        <v>14787.9</v>
      </c>
      <c r="D964" s="84">
        <v>18372.900000000001</v>
      </c>
      <c r="E964" s="84">
        <v>28614.9</v>
      </c>
    </row>
    <row r="965" spans="1:5" ht="15.75" x14ac:dyDescent="0.25">
      <c r="A965" s="76"/>
      <c r="B965" s="72" t="s">
        <v>790</v>
      </c>
      <c r="C965" s="80">
        <v>176.4</v>
      </c>
      <c r="D965" s="80">
        <v>176.4</v>
      </c>
      <c r="E965" s="80">
        <v>176.4</v>
      </c>
    </row>
    <row r="966" spans="1:5" ht="15.75" x14ac:dyDescent="0.25">
      <c r="A966" s="76"/>
      <c r="B966" s="72" t="s">
        <v>791</v>
      </c>
      <c r="C966" s="80">
        <v>241.3</v>
      </c>
      <c r="D966" s="80">
        <v>241.3</v>
      </c>
      <c r="E966" s="80">
        <v>241.3</v>
      </c>
    </row>
    <row r="967" spans="1:5" ht="15.75" x14ac:dyDescent="0.25">
      <c r="A967" s="76"/>
      <c r="B967" s="72" t="s">
        <v>792</v>
      </c>
      <c r="C967" s="80">
        <v>88.7</v>
      </c>
      <c r="D967" s="80">
        <v>88.7</v>
      </c>
      <c r="E967" s="80">
        <v>88.7</v>
      </c>
    </row>
    <row r="968" spans="1:5" ht="15.75" x14ac:dyDescent="0.25">
      <c r="A968" s="76"/>
      <c r="B968" s="72" t="s">
        <v>793</v>
      </c>
      <c r="C968" s="80">
        <v>108.4</v>
      </c>
      <c r="D968" s="80">
        <v>108.4</v>
      </c>
      <c r="E968" s="80">
        <v>108.4</v>
      </c>
    </row>
    <row r="969" spans="1:5" ht="15.75" x14ac:dyDescent="0.25">
      <c r="A969" s="76"/>
      <c r="B969" s="72" t="s">
        <v>794</v>
      </c>
      <c r="C969" s="80">
        <v>102.6</v>
      </c>
      <c r="D969" s="80">
        <v>102.6</v>
      </c>
      <c r="E969" s="80">
        <v>102.6</v>
      </c>
    </row>
    <row r="970" spans="1:5" ht="15.75" x14ac:dyDescent="0.25">
      <c r="A970" s="76"/>
      <c r="B970" s="72" t="s">
        <v>795</v>
      </c>
      <c r="C970" s="80">
        <v>206.5</v>
      </c>
      <c r="D970" s="80">
        <v>206.5</v>
      </c>
      <c r="E970" s="80">
        <v>206.5</v>
      </c>
    </row>
    <row r="971" spans="1:5" ht="15.75" x14ac:dyDescent="0.25">
      <c r="A971" s="76"/>
      <c r="B971" s="72" t="s">
        <v>796</v>
      </c>
      <c r="C971" s="80">
        <v>108.2</v>
      </c>
      <c r="D971" s="80">
        <v>108.2</v>
      </c>
      <c r="E971" s="80">
        <v>108.2</v>
      </c>
    </row>
    <row r="972" spans="1:5" ht="15.75" x14ac:dyDescent="0.25">
      <c r="A972" s="76"/>
      <c r="B972" s="72" t="s">
        <v>797</v>
      </c>
      <c r="C972" s="80">
        <v>331.5</v>
      </c>
      <c r="D972" s="80">
        <v>331.5</v>
      </c>
      <c r="E972" s="80">
        <v>331.5</v>
      </c>
    </row>
    <row r="973" spans="1:5" ht="15.75" x14ac:dyDescent="0.25">
      <c r="A973" s="76"/>
      <c r="B973" s="72" t="s">
        <v>798</v>
      </c>
      <c r="C973" s="80">
        <v>98.8</v>
      </c>
      <c r="D973" s="80">
        <v>98.8</v>
      </c>
      <c r="E973" s="80">
        <v>98.8</v>
      </c>
    </row>
    <row r="974" spans="1:5" ht="15.75" x14ac:dyDescent="0.25">
      <c r="A974" s="76"/>
      <c r="B974" s="72" t="s">
        <v>799</v>
      </c>
      <c r="C974" s="80">
        <v>166.9</v>
      </c>
      <c r="D974" s="80">
        <v>166.9</v>
      </c>
      <c r="E974" s="80">
        <v>166.9</v>
      </c>
    </row>
    <row r="975" spans="1:5" ht="15.75" x14ac:dyDescent="0.25">
      <c r="A975" s="76"/>
      <c r="B975" s="72" t="s">
        <v>766</v>
      </c>
      <c r="C975" s="80">
        <v>34.700000000000003</v>
      </c>
      <c r="D975" s="80">
        <v>34.700000000000003</v>
      </c>
      <c r="E975" s="80">
        <v>34.700000000000003</v>
      </c>
    </row>
    <row r="976" spans="1:5" ht="15.75" x14ac:dyDescent="0.25">
      <c r="A976" s="76"/>
      <c r="B976" s="72" t="s">
        <v>204</v>
      </c>
      <c r="C976" s="80">
        <v>1540.1</v>
      </c>
      <c r="D976" s="80">
        <v>1540.1</v>
      </c>
      <c r="E976" s="80">
        <v>1540.1</v>
      </c>
    </row>
    <row r="977" spans="1:5" ht="15.75" x14ac:dyDescent="0.25">
      <c r="A977" s="76"/>
      <c r="B977" s="72" t="s">
        <v>800</v>
      </c>
      <c r="C977" s="80">
        <v>635.4</v>
      </c>
      <c r="D977" s="80">
        <v>635.4</v>
      </c>
      <c r="E977" s="80">
        <v>635.4</v>
      </c>
    </row>
    <row r="978" spans="1:5" ht="15.75" x14ac:dyDescent="0.25">
      <c r="A978" s="76"/>
      <c r="B978" s="72" t="s">
        <v>259</v>
      </c>
      <c r="C978" s="80">
        <v>525.4</v>
      </c>
      <c r="D978" s="80">
        <v>525.4</v>
      </c>
      <c r="E978" s="80">
        <v>525.4</v>
      </c>
    </row>
    <row r="979" spans="1:5" ht="15.75" x14ac:dyDescent="0.25">
      <c r="A979" s="76"/>
      <c r="B979" s="72" t="s">
        <v>801</v>
      </c>
      <c r="C979" s="80">
        <v>199.2</v>
      </c>
      <c r="D979" s="80">
        <v>199.2</v>
      </c>
      <c r="E979" s="80">
        <v>199.2</v>
      </c>
    </row>
    <row r="980" spans="1:5" ht="15.75" x14ac:dyDescent="0.25">
      <c r="A980" s="76"/>
      <c r="B980" s="74"/>
      <c r="C980" s="80"/>
      <c r="D980" s="80"/>
      <c r="E980" s="80"/>
    </row>
    <row r="981" spans="1:5" ht="15.75" x14ac:dyDescent="0.25">
      <c r="A981" s="75" t="s">
        <v>802</v>
      </c>
      <c r="B981" s="66" t="s">
        <v>867</v>
      </c>
      <c r="C981" s="65">
        <v>21976.3</v>
      </c>
      <c r="D981" s="65">
        <v>22708.5</v>
      </c>
      <c r="E981" s="65">
        <v>23433.7</v>
      </c>
    </row>
    <row r="982" spans="1:5" ht="15.75" x14ac:dyDescent="0.25">
      <c r="A982" s="75"/>
      <c r="B982" s="67" t="s">
        <v>868</v>
      </c>
      <c r="C982" s="65">
        <v>14317.2</v>
      </c>
      <c r="D982" s="65">
        <v>15049.4</v>
      </c>
      <c r="E982" s="65">
        <v>15774.6</v>
      </c>
    </row>
    <row r="983" spans="1:5" ht="15.75" x14ac:dyDescent="0.25">
      <c r="A983" s="75"/>
      <c r="B983" s="67" t="s">
        <v>869</v>
      </c>
      <c r="C983" s="65">
        <v>7659.0999999999995</v>
      </c>
      <c r="D983" s="65">
        <v>7659.0999999999995</v>
      </c>
      <c r="E983" s="65">
        <v>7659.0999999999995</v>
      </c>
    </row>
    <row r="984" spans="1:5" ht="15.75" x14ac:dyDescent="0.25">
      <c r="A984" s="76"/>
      <c r="B984" s="72" t="s">
        <v>32</v>
      </c>
      <c r="C984" s="84">
        <v>17035.900000000001</v>
      </c>
      <c r="D984" s="84">
        <v>21166</v>
      </c>
      <c r="E984" s="84">
        <v>32965</v>
      </c>
    </row>
    <row r="985" spans="1:5" ht="15.75" x14ac:dyDescent="0.25">
      <c r="A985" s="76"/>
      <c r="B985" s="72" t="s">
        <v>803</v>
      </c>
      <c r="C985" s="80">
        <v>370</v>
      </c>
      <c r="D985" s="80">
        <v>370</v>
      </c>
      <c r="E985" s="80">
        <v>370</v>
      </c>
    </row>
    <row r="986" spans="1:5" ht="15.75" x14ac:dyDescent="0.25">
      <c r="A986" s="76"/>
      <c r="B986" s="72" t="s">
        <v>804</v>
      </c>
      <c r="C986" s="80">
        <v>67.400000000000006</v>
      </c>
      <c r="D986" s="80">
        <v>67.400000000000006</v>
      </c>
      <c r="E986" s="80">
        <v>67.400000000000006</v>
      </c>
    </row>
    <row r="987" spans="1:5" ht="15.75" x14ac:dyDescent="0.25">
      <c r="A987" s="76"/>
      <c r="B987" s="72" t="s">
        <v>805</v>
      </c>
      <c r="C987" s="80">
        <v>321.39999999999998</v>
      </c>
      <c r="D987" s="80">
        <v>321.39999999999998</v>
      </c>
      <c r="E987" s="80">
        <v>321.39999999999998</v>
      </c>
    </row>
    <row r="988" spans="1:5" ht="15.75" x14ac:dyDescent="0.25">
      <c r="A988" s="76"/>
      <c r="B988" s="72" t="s">
        <v>794</v>
      </c>
      <c r="C988" s="80">
        <v>219.7</v>
      </c>
      <c r="D988" s="80">
        <v>219.7</v>
      </c>
      <c r="E988" s="80">
        <v>219.7</v>
      </c>
    </row>
    <row r="989" spans="1:5" ht="15.75" x14ac:dyDescent="0.25">
      <c r="A989" s="76"/>
      <c r="B989" s="72" t="s">
        <v>806</v>
      </c>
      <c r="C989" s="80">
        <v>344.2</v>
      </c>
      <c r="D989" s="80">
        <v>344.2</v>
      </c>
      <c r="E989" s="80">
        <v>344.2</v>
      </c>
    </row>
    <row r="990" spans="1:5" ht="15.75" x14ac:dyDescent="0.25">
      <c r="A990" s="76"/>
      <c r="B990" s="72" t="s">
        <v>135</v>
      </c>
      <c r="C990" s="80">
        <v>96.6</v>
      </c>
      <c r="D990" s="80">
        <v>96.6</v>
      </c>
      <c r="E990" s="80">
        <v>96.6</v>
      </c>
    </row>
    <row r="991" spans="1:5" ht="15.75" x14ac:dyDescent="0.25">
      <c r="A991" s="76"/>
      <c r="B991" s="72" t="s">
        <v>807</v>
      </c>
      <c r="C991" s="80">
        <v>271.89999999999998</v>
      </c>
      <c r="D991" s="80">
        <v>271.89999999999998</v>
      </c>
      <c r="E991" s="80">
        <v>271.89999999999998</v>
      </c>
    </row>
    <row r="992" spans="1:5" ht="15.75" x14ac:dyDescent="0.25">
      <c r="A992" s="76"/>
      <c r="B992" s="72" t="s">
        <v>808</v>
      </c>
      <c r="C992" s="80">
        <v>373.9</v>
      </c>
      <c r="D992" s="80">
        <v>373.9</v>
      </c>
      <c r="E992" s="80">
        <v>373.9</v>
      </c>
    </row>
    <row r="993" spans="1:5" ht="15.75" x14ac:dyDescent="0.25">
      <c r="A993" s="76"/>
      <c r="B993" s="72" t="s">
        <v>809</v>
      </c>
      <c r="C993" s="80">
        <v>170</v>
      </c>
      <c r="D993" s="80">
        <v>170</v>
      </c>
      <c r="E993" s="80">
        <v>170</v>
      </c>
    </row>
    <row r="994" spans="1:5" ht="15.75" x14ac:dyDescent="0.25">
      <c r="A994" s="76"/>
      <c r="B994" s="72" t="s">
        <v>810</v>
      </c>
      <c r="C994" s="80">
        <v>78.099999999999994</v>
      </c>
      <c r="D994" s="80">
        <v>78.099999999999994</v>
      </c>
      <c r="E994" s="80">
        <v>78.099999999999994</v>
      </c>
    </row>
    <row r="995" spans="1:5" ht="15.75" x14ac:dyDescent="0.25">
      <c r="A995" s="76"/>
      <c r="B995" s="72" t="s">
        <v>811</v>
      </c>
      <c r="C995" s="80">
        <v>158.19999999999999</v>
      </c>
      <c r="D995" s="80">
        <v>158.19999999999999</v>
      </c>
      <c r="E995" s="80">
        <v>158.19999999999999</v>
      </c>
    </row>
    <row r="996" spans="1:5" ht="15.75" x14ac:dyDescent="0.25">
      <c r="A996" s="76"/>
      <c r="B996" s="72" t="s">
        <v>812</v>
      </c>
      <c r="C996" s="80">
        <v>126.9</v>
      </c>
      <c r="D996" s="80">
        <v>126.9</v>
      </c>
      <c r="E996" s="80">
        <v>126.9</v>
      </c>
    </row>
    <row r="997" spans="1:5" ht="15.75" x14ac:dyDescent="0.25">
      <c r="A997" s="76"/>
      <c r="B997" s="72" t="s">
        <v>813</v>
      </c>
      <c r="C997" s="80">
        <v>284.2</v>
      </c>
      <c r="D997" s="80">
        <v>284.2</v>
      </c>
      <c r="E997" s="80">
        <v>284.2</v>
      </c>
    </row>
    <row r="998" spans="1:5" ht="15.75" x14ac:dyDescent="0.25">
      <c r="A998" s="76"/>
      <c r="B998" s="72" t="s">
        <v>814</v>
      </c>
      <c r="C998" s="80">
        <v>177.2</v>
      </c>
      <c r="D998" s="80">
        <v>177.2</v>
      </c>
      <c r="E998" s="80">
        <v>177.2</v>
      </c>
    </row>
    <row r="999" spans="1:5" ht="15.75" x14ac:dyDescent="0.25">
      <c r="A999" s="76"/>
      <c r="B999" s="72" t="s">
        <v>815</v>
      </c>
      <c r="C999" s="80">
        <v>259.5</v>
      </c>
      <c r="D999" s="80">
        <v>259.5</v>
      </c>
      <c r="E999" s="80">
        <v>259.5</v>
      </c>
    </row>
    <row r="1000" spans="1:5" ht="15.75" x14ac:dyDescent="0.25">
      <c r="A1000" s="76"/>
      <c r="B1000" s="72" t="s">
        <v>479</v>
      </c>
      <c r="C1000" s="80">
        <v>206.4</v>
      </c>
      <c r="D1000" s="80">
        <v>206.4</v>
      </c>
      <c r="E1000" s="80">
        <v>206.4</v>
      </c>
    </row>
    <row r="1001" spans="1:5" ht="15.75" x14ac:dyDescent="0.25">
      <c r="A1001" s="76"/>
      <c r="B1001" s="72" t="s">
        <v>816</v>
      </c>
      <c r="C1001" s="80">
        <v>512</v>
      </c>
      <c r="D1001" s="80">
        <v>512</v>
      </c>
      <c r="E1001" s="80">
        <v>512</v>
      </c>
    </row>
    <row r="1002" spans="1:5" ht="15.75" x14ac:dyDescent="0.25">
      <c r="A1002" s="76"/>
      <c r="B1002" s="72" t="s">
        <v>817</v>
      </c>
      <c r="C1002" s="80">
        <v>314.10000000000002</v>
      </c>
      <c r="D1002" s="80">
        <v>314.10000000000002</v>
      </c>
      <c r="E1002" s="80">
        <v>314.10000000000002</v>
      </c>
    </row>
    <row r="1003" spans="1:5" ht="15.75" x14ac:dyDescent="0.25">
      <c r="A1003" s="76"/>
      <c r="B1003" s="72" t="s">
        <v>818</v>
      </c>
      <c r="C1003" s="80">
        <v>110.2</v>
      </c>
      <c r="D1003" s="80">
        <v>110.2</v>
      </c>
      <c r="E1003" s="80">
        <v>110.2</v>
      </c>
    </row>
    <row r="1004" spans="1:5" ht="15.75" x14ac:dyDescent="0.25">
      <c r="A1004" s="76"/>
      <c r="B1004" s="72" t="s">
        <v>819</v>
      </c>
      <c r="C1004" s="80">
        <v>96.1</v>
      </c>
      <c r="D1004" s="80">
        <v>96.1</v>
      </c>
      <c r="E1004" s="80">
        <v>96.1</v>
      </c>
    </row>
    <row r="1005" spans="1:5" ht="15.75" x14ac:dyDescent="0.25">
      <c r="A1005" s="76"/>
      <c r="B1005" s="72" t="s">
        <v>820</v>
      </c>
      <c r="C1005" s="80">
        <v>118.4</v>
      </c>
      <c r="D1005" s="80">
        <v>118.4</v>
      </c>
      <c r="E1005" s="80">
        <v>118.4</v>
      </c>
    </row>
    <row r="1006" spans="1:5" ht="15.75" x14ac:dyDescent="0.25">
      <c r="A1006" s="76"/>
      <c r="B1006" s="72" t="s">
        <v>821</v>
      </c>
      <c r="C1006" s="80">
        <v>212.7</v>
      </c>
      <c r="D1006" s="80">
        <v>212.7</v>
      </c>
      <c r="E1006" s="80">
        <v>212.7</v>
      </c>
    </row>
    <row r="1007" spans="1:5" ht="15.75" x14ac:dyDescent="0.25">
      <c r="A1007" s="76"/>
      <c r="B1007" s="72" t="s">
        <v>822</v>
      </c>
      <c r="C1007" s="80">
        <v>311</v>
      </c>
      <c r="D1007" s="80">
        <v>311</v>
      </c>
      <c r="E1007" s="80">
        <v>311</v>
      </c>
    </row>
    <row r="1008" spans="1:5" ht="15.75" x14ac:dyDescent="0.25">
      <c r="A1008" s="76"/>
      <c r="B1008" s="72" t="s">
        <v>823</v>
      </c>
      <c r="C1008" s="80">
        <v>273</v>
      </c>
      <c r="D1008" s="80">
        <v>273</v>
      </c>
      <c r="E1008" s="80">
        <v>273</v>
      </c>
    </row>
    <row r="1009" spans="1:5" ht="15.75" x14ac:dyDescent="0.25">
      <c r="A1009" s="76"/>
      <c r="B1009" s="72" t="s">
        <v>824</v>
      </c>
      <c r="C1009" s="80">
        <v>204.1</v>
      </c>
      <c r="D1009" s="80">
        <v>204.1</v>
      </c>
      <c r="E1009" s="80">
        <v>204.1</v>
      </c>
    </row>
    <row r="1010" spans="1:5" ht="15.75" x14ac:dyDescent="0.25">
      <c r="A1010" s="76"/>
      <c r="B1010" s="72" t="s">
        <v>802</v>
      </c>
      <c r="C1010" s="80">
        <v>996.2</v>
      </c>
      <c r="D1010" s="80">
        <v>996.2</v>
      </c>
      <c r="E1010" s="80">
        <v>996.2</v>
      </c>
    </row>
    <row r="1011" spans="1:5" ht="15.75" x14ac:dyDescent="0.25">
      <c r="A1011" s="76"/>
      <c r="B1011" s="72" t="s">
        <v>825</v>
      </c>
      <c r="C1011" s="80">
        <v>193.2</v>
      </c>
      <c r="D1011" s="80">
        <v>193.2</v>
      </c>
      <c r="E1011" s="80">
        <v>193.2</v>
      </c>
    </row>
    <row r="1012" spans="1:5" ht="15.75" x14ac:dyDescent="0.25">
      <c r="A1012" s="76"/>
      <c r="B1012" s="72" t="s">
        <v>826</v>
      </c>
      <c r="C1012" s="80">
        <v>199.5</v>
      </c>
      <c r="D1012" s="80">
        <v>199.5</v>
      </c>
      <c r="E1012" s="80">
        <v>199.5</v>
      </c>
    </row>
    <row r="1013" spans="1:5" ht="15.75" x14ac:dyDescent="0.25">
      <c r="A1013" s="76"/>
      <c r="B1013" s="72" t="s">
        <v>514</v>
      </c>
      <c r="C1013" s="80">
        <v>150.6</v>
      </c>
      <c r="D1013" s="80">
        <v>150.6</v>
      </c>
      <c r="E1013" s="80">
        <v>150.6</v>
      </c>
    </row>
    <row r="1014" spans="1:5" ht="15.75" x14ac:dyDescent="0.25">
      <c r="A1014" s="76"/>
      <c r="B1014" s="72" t="s">
        <v>827</v>
      </c>
      <c r="C1014" s="80">
        <v>353.2</v>
      </c>
      <c r="D1014" s="80">
        <v>353.2</v>
      </c>
      <c r="E1014" s="80">
        <v>353.2</v>
      </c>
    </row>
    <row r="1015" spans="1:5" ht="15.75" x14ac:dyDescent="0.25">
      <c r="A1015" s="76"/>
      <c r="B1015" s="72" t="s">
        <v>828</v>
      </c>
      <c r="C1015" s="80">
        <v>89.2</v>
      </c>
      <c r="D1015" s="80">
        <v>89.2</v>
      </c>
      <c r="E1015" s="80">
        <v>89.2</v>
      </c>
    </row>
    <row r="1016" spans="1:5" ht="15.75" x14ac:dyDescent="0.25">
      <c r="A1016" s="76"/>
      <c r="B1016" s="74"/>
      <c r="C1016" s="80"/>
      <c r="D1016" s="80"/>
      <c r="E1016" s="80"/>
    </row>
    <row r="1017" spans="1:5" ht="15.75" x14ac:dyDescent="0.25">
      <c r="A1017" s="75" t="s">
        <v>829</v>
      </c>
      <c r="B1017" s="66" t="s">
        <v>867</v>
      </c>
      <c r="C1017" s="65">
        <v>35253.100000000006</v>
      </c>
      <c r="D1017" s="65">
        <v>36421.199999999997</v>
      </c>
      <c r="E1017" s="65">
        <v>37577.9</v>
      </c>
    </row>
    <row r="1018" spans="1:5" ht="15.75" x14ac:dyDescent="0.25">
      <c r="A1018" s="75"/>
      <c r="B1018" s="67" t="s">
        <v>868</v>
      </c>
      <c r="C1018" s="65">
        <v>22837.9</v>
      </c>
      <c r="D1018" s="65">
        <v>24006</v>
      </c>
      <c r="E1018" s="65">
        <v>25162.7</v>
      </c>
    </row>
    <row r="1019" spans="1:5" ht="15.75" x14ac:dyDescent="0.25">
      <c r="A1019" s="75"/>
      <c r="B1019" s="67" t="s">
        <v>869</v>
      </c>
      <c r="C1019" s="65">
        <v>12415.2</v>
      </c>
      <c r="D1019" s="65">
        <v>12415.2</v>
      </c>
      <c r="E1019" s="65">
        <v>12415.2</v>
      </c>
    </row>
    <row r="1020" spans="1:5" ht="15.75" x14ac:dyDescent="0.25">
      <c r="A1020" s="76"/>
      <c r="B1020" s="72" t="s">
        <v>32</v>
      </c>
      <c r="C1020" s="84">
        <v>27174.7</v>
      </c>
      <c r="D1020" s="84">
        <v>33762.800000000003</v>
      </c>
      <c r="E1020" s="84">
        <v>52583.9</v>
      </c>
    </row>
    <row r="1021" spans="1:5" ht="15.75" x14ac:dyDescent="0.25">
      <c r="A1021" s="76"/>
      <c r="B1021" s="72" t="s">
        <v>830</v>
      </c>
      <c r="C1021" s="80">
        <v>118</v>
      </c>
      <c r="D1021" s="80">
        <v>118</v>
      </c>
      <c r="E1021" s="80">
        <v>118</v>
      </c>
    </row>
    <row r="1022" spans="1:5" ht="15.75" x14ac:dyDescent="0.25">
      <c r="A1022" s="76"/>
      <c r="B1022" s="72" t="s">
        <v>344</v>
      </c>
      <c r="C1022" s="80">
        <v>129.80000000000001</v>
      </c>
      <c r="D1022" s="80">
        <v>129.80000000000001</v>
      </c>
      <c r="E1022" s="80">
        <v>129.80000000000001</v>
      </c>
    </row>
    <row r="1023" spans="1:5" ht="15.75" x14ac:dyDescent="0.25">
      <c r="A1023" s="76"/>
      <c r="B1023" s="72" t="s">
        <v>831</v>
      </c>
      <c r="C1023" s="80">
        <v>176.2</v>
      </c>
      <c r="D1023" s="80">
        <v>176.2</v>
      </c>
      <c r="E1023" s="80">
        <v>176.2</v>
      </c>
    </row>
    <row r="1024" spans="1:5" ht="15.75" x14ac:dyDescent="0.25">
      <c r="A1024" s="76"/>
      <c r="B1024" s="72" t="s">
        <v>832</v>
      </c>
      <c r="C1024" s="80">
        <v>150.6</v>
      </c>
      <c r="D1024" s="80">
        <v>150.6</v>
      </c>
      <c r="E1024" s="80">
        <v>150.6</v>
      </c>
    </row>
    <row r="1025" spans="1:5" ht="15.75" x14ac:dyDescent="0.25">
      <c r="A1025" s="76"/>
      <c r="B1025" s="72" t="s">
        <v>833</v>
      </c>
      <c r="C1025" s="80">
        <v>255.4</v>
      </c>
      <c r="D1025" s="80">
        <v>255.4</v>
      </c>
      <c r="E1025" s="80">
        <v>255.4</v>
      </c>
    </row>
    <row r="1026" spans="1:5" ht="15.75" x14ac:dyDescent="0.25">
      <c r="A1026" s="76"/>
      <c r="B1026" s="72" t="s">
        <v>834</v>
      </c>
      <c r="C1026" s="80">
        <v>209.1</v>
      </c>
      <c r="D1026" s="80">
        <v>209.1</v>
      </c>
      <c r="E1026" s="80">
        <v>209.1</v>
      </c>
    </row>
    <row r="1027" spans="1:5" ht="15.75" x14ac:dyDescent="0.25">
      <c r="A1027" s="76"/>
      <c r="B1027" s="72" t="s">
        <v>835</v>
      </c>
      <c r="C1027" s="80">
        <v>220.9</v>
      </c>
      <c r="D1027" s="80">
        <v>220.9</v>
      </c>
      <c r="E1027" s="80">
        <v>220.9</v>
      </c>
    </row>
    <row r="1028" spans="1:5" ht="15.75" x14ac:dyDescent="0.25">
      <c r="A1028" s="76"/>
      <c r="B1028" s="72" t="s">
        <v>836</v>
      </c>
      <c r="C1028" s="80">
        <v>209.4</v>
      </c>
      <c r="D1028" s="80">
        <v>209.4</v>
      </c>
      <c r="E1028" s="80">
        <v>209.4</v>
      </c>
    </row>
    <row r="1029" spans="1:5" ht="15.75" x14ac:dyDescent="0.25">
      <c r="A1029" s="76"/>
      <c r="B1029" s="72" t="s">
        <v>837</v>
      </c>
      <c r="C1029" s="80">
        <v>295.10000000000002</v>
      </c>
      <c r="D1029" s="80">
        <v>295.10000000000002</v>
      </c>
      <c r="E1029" s="80">
        <v>295.10000000000002</v>
      </c>
    </row>
    <row r="1030" spans="1:5" ht="15.75" x14ac:dyDescent="0.25">
      <c r="A1030" s="76"/>
      <c r="B1030" s="72" t="s">
        <v>838</v>
      </c>
      <c r="C1030" s="80">
        <v>136.5</v>
      </c>
      <c r="D1030" s="80">
        <v>136.5</v>
      </c>
      <c r="E1030" s="80">
        <v>136.5</v>
      </c>
    </row>
    <row r="1031" spans="1:5" ht="15.75" x14ac:dyDescent="0.25">
      <c r="A1031" s="76"/>
      <c r="B1031" s="72" t="s">
        <v>839</v>
      </c>
      <c r="C1031" s="80">
        <v>241.7</v>
      </c>
      <c r="D1031" s="80">
        <v>241.7</v>
      </c>
      <c r="E1031" s="80">
        <v>241.7</v>
      </c>
    </row>
    <row r="1032" spans="1:5" ht="15.75" x14ac:dyDescent="0.25">
      <c r="A1032" s="76"/>
      <c r="B1032" s="72" t="s">
        <v>840</v>
      </c>
      <c r="C1032" s="80">
        <v>117.3</v>
      </c>
      <c r="D1032" s="80">
        <v>117.3</v>
      </c>
      <c r="E1032" s="80">
        <v>117.3</v>
      </c>
    </row>
    <row r="1033" spans="1:5" ht="15.75" x14ac:dyDescent="0.25">
      <c r="A1033" s="76"/>
      <c r="B1033" s="72" t="s">
        <v>841</v>
      </c>
      <c r="C1033" s="80">
        <v>364</v>
      </c>
      <c r="D1033" s="80">
        <v>364</v>
      </c>
      <c r="E1033" s="80">
        <v>364</v>
      </c>
    </row>
    <row r="1034" spans="1:5" ht="15.75" x14ac:dyDescent="0.25">
      <c r="A1034" s="76"/>
      <c r="B1034" s="72" t="s">
        <v>842</v>
      </c>
      <c r="C1034" s="80">
        <v>244.8</v>
      </c>
      <c r="D1034" s="80">
        <v>244.8</v>
      </c>
      <c r="E1034" s="80">
        <v>244.8</v>
      </c>
    </row>
    <row r="1035" spans="1:5" ht="15.75" x14ac:dyDescent="0.25">
      <c r="A1035" s="76"/>
      <c r="B1035" s="72" t="s">
        <v>843</v>
      </c>
      <c r="C1035" s="80">
        <v>217.5</v>
      </c>
      <c r="D1035" s="80">
        <v>217.5</v>
      </c>
      <c r="E1035" s="80">
        <v>217.5</v>
      </c>
    </row>
    <row r="1036" spans="1:5" ht="15.75" x14ac:dyDescent="0.25">
      <c r="A1036" s="76"/>
      <c r="B1036" s="72" t="s">
        <v>844</v>
      </c>
      <c r="C1036" s="80">
        <v>376.6</v>
      </c>
      <c r="D1036" s="80">
        <v>376.6</v>
      </c>
      <c r="E1036" s="80">
        <v>376.6</v>
      </c>
    </row>
    <row r="1037" spans="1:5" ht="15.75" x14ac:dyDescent="0.25">
      <c r="A1037" s="76"/>
      <c r="B1037" s="72" t="s">
        <v>845</v>
      </c>
      <c r="C1037" s="80">
        <v>519</v>
      </c>
      <c r="D1037" s="80">
        <v>519</v>
      </c>
      <c r="E1037" s="80">
        <v>519</v>
      </c>
    </row>
    <row r="1038" spans="1:5" ht="15.75" x14ac:dyDescent="0.25">
      <c r="A1038" s="76"/>
      <c r="B1038" s="72" t="s">
        <v>846</v>
      </c>
      <c r="C1038" s="80">
        <v>99.9</v>
      </c>
      <c r="D1038" s="80">
        <v>99.9</v>
      </c>
      <c r="E1038" s="80">
        <v>99.9</v>
      </c>
    </row>
    <row r="1039" spans="1:5" ht="15.75" x14ac:dyDescent="0.25">
      <c r="A1039" s="76"/>
      <c r="B1039" s="72" t="s">
        <v>847</v>
      </c>
      <c r="C1039" s="80">
        <v>153.5</v>
      </c>
      <c r="D1039" s="80">
        <v>153.5</v>
      </c>
      <c r="E1039" s="80">
        <v>153.5</v>
      </c>
    </row>
    <row r="1040" spans="1:5" ht="15.75" x14ac:dyDescent="0.25">
      <c r="A1040" s="76"/>
      <c r="B1040" s="72" t="s">
        <v>848</v>
      </c>
      <c r="C1040" s="80">
        <v>104.7</v>
      </c>
      <c r="D1040" s="80">
        <v>104.7</v>
      </c>
      <c r="E1040" s="80">
        <v>104.7</v>
      </c>
    </row>
    <row r="1041" spans="1:5" ht="15.75" x14ac:dyDescent="0.25">
      <c r="A1041" s="76"/>
      <c r="B1041" s="72" t="s">
        <v>849</v>
      </c>
      <c r="C1041" s="80">
        <v>218.1</v>
      </c>
      <c r="D1041" s="80">
        <v>218.1</v>
      </c>
      <c r="E1041" s="80">
        <v>218.1</v>
      </c>
    </row>
    <row r="1042" spans="1:5" ht="15.75" x14ac:dyDescent="0.25">
      <c r="A1042" s="76"/>
      <c r="B1042" s="72" t="s">
        <v>850</v>
      </c>
      <c r="C1042" s="80">
        <v>351</v>
      </c>
      <c r="D1042" s="80">
        <v>351</v>
      </c>
      <c r="E1042" s="80">
        <v>351</v>
      </c>
    </row>
    <row r="1043" spans="1:5" ht="15.75" x14ac:dyDescent="0.25">
      <c r="A1043" s="76"/>
      <c r="B1043" s="72" t="s">
        <v>851</v>
      </c>
      <c r="C1043" s="80">
        <v>494.8</v>
      </c>
      <c r="D1043" s="80">
        <v>494.8</v>
      </c>
      <c r="E1043" s="80">
        <v>494.8</v>
      </c>
    </row>
    <row r="1044" spans="1:5" ht="15.75" x14ac:dyDescent="0.25">
      <c r="A1044" s="76"/>
      <c r="B1044" s="72" t="s">
        <v>399</v>
      </c>
      <c r="C1044" s="80">
        <v>657.8</v>
      </c>
      <c r="D1044" s="80">
        <v>657.8</v>
      </c>
      <c r="E1044" s="80">
        <v>657.8</v>
      </c>
    </row>
    <row r="1045" spans="1:5" ht="15.75" x14ac:dyDescent="0.25">
      <c r="A1045" s="76"/>
      <c r="B1045" s="72" t="s">
        <v>852</v>
      </c>
      <c r="C1045" s="80">
        <v>198.5</v>
      </c>
      <c r="D1045" s="80">
        <v>198.5</v>
      </c>
      <c r="E1045" s="80">
        <v>198.5</v>
      </c>
    </row>
    <row r="1046" spans="1:5" ht="15.75" x14ac:dyDescent="0.25">
      <c r="A1046" s="76"/>
      <c r="B1046" s="72" t="s">
        <v>853</v>
      </c>
      <c r="C1046" s="80">
        <v>596</v>
      </c>
      <c r="D1046" s="80">
        <v>596</v>
      </c>
      <c r="E1046" s="80">
        <v>596</v>
      </c>
    </row>
    <row r="1047" spans="1:5" ht="15.75" x14ac:dyDescent="0.25">
      <c r="A1047" s="76"/>
      <c r="B1047" s="72" t="s">
        <v>854</v>
      </c>
      <c r="C1047" s="80">
        <v>135.69999999999999</v>
      </c>
      <c r="D1047" s="80">
        <v>135.69999999999999</v>
      </c>
      <c r="E1047" s="80">
        <v>135.69999999999999</v>
      </c>
    </row>
    <row r="1048" spans="1:5" ht="15.75" x14ac:dyDescent="0.25">
      <c r="A1048" s="76"/>
      <c r="B1048" s="72" t="s">
        <v>855</v>
      </c>
      <c r="C1048" s="80">
        <v>121.2</v>
      </c>
      <c r="D1048" s="80">
        <v>121.2</v>
      </c>
      <c r="E1048" s="80">
        <v>121.2</v>
      </c>
    </row>
    <row r="1049" spans="1:5" ht="15.75" x14ac:dyDescent="0.25">
      <c r="A1049" s="76"/>
      <c r="B1049" s="72" t="s">
        <v>856</v>
      </c>
      <c r="C1049" s="80">
        <v>489.8</v>
      </c>
      <c r="D1049" s="80">
        <v>489.8</v>
      </c>
      <c r="E1049" s="80">
        <v>489.8</v>
      </c>
    </row>
    <row r="1050" spans="1:5" ht="15.75" x14ac:dyDescent="0.25">
      <c r="A1050" s="76"/>
      <c r="B1050" s="72" t="s">
        <v>829</v>
      </c>
      <c r="C1050" s="80">
        <v>3845</v>
      </c>
      <c r="D1050" s="80">
        <v>3845</v>
      </c>
      <c r="E1050" s="80">
        <v>3845</v>
      </c>
    </row>
    <row r="1051" spans="1:5" ht="15.75" x14ac:dyDescent="0.25">
      <c r="A1051" s="76"/>
      <c r="B1051" s="72" t="s">
        <v>857</v>
      </c>
      <c r="C1051" s="80">
        <v>188.5</v>
      </c>
      <c r="D1051" s="80">
        <v>188.5</v>
      </c>
      <c r="E1051" s="80">
        <v>188.5</v>
      </c>
    </row>
    <row r="1052" spans="1:5" ht="15.75" x14ac:dyDescent="0.25">
      <c r="A1052" s="76"/>
      <c r="B1052" s="72" t="s">
        <v>858</v>
      </c>
      <c r="C1052" s="80">
        <v>366.5</v>
      </c>
      <c r="D1052" s="80">
        <v>366.5</v>
      </c>
      <c r="E1052" s="80">
        <v>366.5</v>
      </c>
    </row>
    <row r="1053" spans="1:5" ht="15.75" x14ac:dyDescent="0.25">
      <c r="A1053" s="76"/>
      <c r="B1053" s="72" t="s">
        <v>859</v>
      </c>
      <c r="C1053" s="80">
        <v>412.3</v>
      </c>
      <c r="D1053" s="80">
        <v>412.3</v>
      </c>
      <c r="E1053" s="80">
        <v>412.3</v>
      </c>
    </row>
  </sheetData>
  <mergeCells count="8">
    <mergeCell ref="A10:B10"/>
    <mergeCell ref="A11:B11"/>
    <mergeCell ref="A12:B12"/>
    <mergeCell ref="A2:E2"/>
    <mergeCell ref="A3:E3"/>
    <mergeCell ref="A4:E4"/>
    <mergeCell ref="A6:B9"/>
    <mergeCell ref="C6:E8"/>
  </mergeCells>
  <pageMargins left="0.70866141732283472" right="0.31496062992125984" top="0.47244094488188981" bottom="0.47244094488188981" header="0.31496062992125984" footer="0.31496062992125984"/>
  <pageSetup paperSize="9" orientation="portrait" r:id="rId1"/>
  <headerFooter>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11"/>
  <sheetViews>
    <sheetView tabSelected="1" view="pageBreakPreview" topLeftCell="E1" zoomScaleNormal="100" zoomScaleSheetLayoutView="100" workbookViewId="0">
      <selection activeCell="D3" sqref="D3:I3"/>
    </sheetView>
  </sheetViews>
  <sheetFormatPr defaultRowHeight="15" x14ac:dyDescent="0.25"/>
  <cols>
    <col min="1" max="3" width="8.85546875" hidden="1" customWidth="1"/>
    <col min="4" max="4" width="0" hidden="1" customWidth="1"/>
    <col min="5" max="5" width="18.28515625" style="113" customWidth="1"/>
    <col min="6" max="6" width="22.28515625" customWidth="1"/>
    <col min="7" max="7" width="13.28515625" customWidth="1"/>
    <col min="8" max="8" width="13.85546875" customWidth="1"/>
    <col min="9" max="9" width="11.85546875" customWidth="1"/>
    <col min="10" max="10" width="11.7109375" style="120" customWidth="1"/>
    <col min="11" max="11" width="8.85546875" style="120" customWidth="1"/>
    <col min="12" max="12" width="12" style="120" customWidth="1"/>
    <col min="13" max="13" width="6.28515625" customWidth="1"/>
    <col min="15" max="15" width="19.7109375" customWidth="1"/>
    <col min="16" max="16" width="15.85546875" customWidth="1"/>
    <col min="17" max="17" width="18.85546875" customWidth="1"/>
    <col min="18" max="18" width="12.28515625" customWidth="1"/>
    <col min="19" max="19" width="13.28515625" customWidth="1"/>
  </cols>
  <sheetData>
    <row r="1" spans="4:18" ht="27" customHeight="1" x14ac:dyDescent="0.25">
      <c r="I1" s="127" t="s">
        <v>879</v>
      </c>
    </row>
    <row r="2" spans="4:18" ht="18.75" x14ac:dyDescent="0.25">
      <c r="D2" s="175" t="s">
        <v>878</v>
      </c>
      <c r="E2" s="175"/>
      <c r="F2" s="175"/>
      <c r="G2" s="175"/>
      <c r="H2" s="175"/>
      <c r="I2" s="175"/>
    </row>
    <row r="3" spans="4:18" ht="60" customHeight="1" x14ac:dyDescent="0.25">
      <c r="D3" s="154" t="s">
        <v>884</v>
      </c>
      <c r="E3" s="154"/>
      <c r="F3" s="154"/>
      <c r="G3" s="154"/>
      <c r="H3" s="154"/>
      <c r="I3" s="154"/>
      <c r="J3" s="123"/>
      <c r="K3" s="123"/>
      <c r="L3" s="123"/>
    </row>
    <row r="4" spans="4:18" ht="14.45" customHeight="1" x14ac:dyDescent="0.25">
      <c r="D4" s="11"/>
      <c r="E4" s="134"/>
      <c r="F4" s="12"/>
      <c r="G4" s="21"/>
      <c r="I4" s="21" t="s">
        <v>861</v>
      </c>
      <c r="J4" s="123"/>
      <c r="K4" s="123"/>
      <c r="L4" s="123"/>
    </row>
    <row r="5" spans="4:18" ht="35.25" customHeight="1" x14ac:dyDescent="0.25">
      <c r="D5" s="128"/>
      <c r="E5" s="147" t="s">
        <v>880</v>
      </c>
      <c r="F5" s="147"/>
      <c r="G5" s="124">
        <v>2024</v>
      </c>
      <c r="H5" s="124">
        <v>2025</v>
      </c>
      <c r="I5" s="124">
        <v>2026</v>
      </c>
      <c r="K5" s="122"/>
      <c r="L5" s="121"/>
      <c r="M5" s="29"/>
    </row>
    <row r="6" spans="4:18" s="129" customFormat="1" ht="15.75" customHeight="1" x14ac:dyDescent="0.2">
      <c r="D6" s="132"/>
      <c r="E6" s="174" t="s">
        <v>881</v>
      </c>
      <c r="F6" s="174"/>
      <c r="G6" s="133">
        <v>1</v>
      </c>
      <c r="H6" s="133">
        <v>2</v>
      </c>
      <c r="I6" s="133">
        <v>3</v>
      </c>
      <c r="K6" s="130"/>
      <c r="L6" s="131"/>
      <c r="M6" s="131"/>
    </row>
    <row r="7" spans="4:18" s="113" customFormat="1" ht="24" customHeight="1" x14ac:dyDescent="0.25">
      <c r="D7" s="173" t="s">
        <v>2</v>
      </c>
      <c r="E7" s="173"/>
      <c r="F7" s="173"/>
      <c r="G7" s="114">
        <f>G8</f>
        <v>711848.90000000014</v>
      </c>
      <c r="H7" s="114">
        <f t="shared" ref="H7:I7" si="0">H8</f>
        <v>734811.79999999993</v>
      </c>
      <c r="I7" s="114">
        <f t="shared" si="0"/>
        <v>750120.39999999991</v>
      </c>
      <c r="J7" s="125"/>
      <c r="K7" s="125"/>
      <c r="L7" s="125"/>
      <c r="M7" s="126"/>
    </row>
    <row r="8" spans="4:18" ht="18" customHeight="1" x14ac:dyDescent="0.25">
      <c r="D8" s="173" t="s">
        <v>4</v>
      </c>
      <c r="E8" s="173"/>
      <c r="F8" s="173"/>
      <c r="G8" s="22">
        <f>G11+G32+G37+G66+G76+G107+G147+G177+G208+G268+G294+G322+G347+G378+G392+G427+G463+G506+G528+G570+G598+G626+G652+G676+G717+G745+G776+G805+G843+G873+G899+G925+G943+G977+G238</f>
        <v>711848.90000000014</v>
      </c>
      <c r="H8" s="22">
        <f>H11+H32+H37+H66+H76+H107+H147+H177+H208+H268+H294+H322+H347+H378+H392+H427+H463+H506+H528+H570+H598+H626+H652+H676+H717+H745+H776+H805+H843+H873+H899+H925+H943+H977+H238</f>
        <v>734811.79999999993</v>
      </c>
      <c r="I8" s="22">
        <f>I11+I32+I37+I66+I76+I107+I147+I177+I208+I268+I294+I322+I347+I378+I392+I427+I463+I506+I528+I570+I598+I626+I652+I676+I717+I745+I776+I805+I843+I873+I899+I925+I943+I977+I238</f>
        <v>750120.39999999991</v>
      </c>
      <c r="J8" s="121"/>
      <c r="K8" s="121"/>
      <c r="L8" s="121"/>
      <c r="M8" s="29"/>
    </row>
    <row r="9" spans="4:18" x14ac:dyDescent="0.25">
      <c r="D9" s="14"/>
      <c r="E9" s="135"/>
      <c r="F9" s="14"/>
      <c r="G9" s="24"/>
      <c r="H9" s="116"/>
      <c r="I9" s="116"/>
      <c r="K9" s="121"/>
      <c r="L9" s="121"/>
      <c r="M9" s="29"/>
    </row>
    <row r="10" spans="4:18" ht="18.600000000000001" customHeight="1" x14ac:dyDescent="0.25">
      <c r="D10" s="14"/>
      <c r="E10" s="136" t="s">
        <v>6</v>
      </c>
      <c r="F10" s="1" t="s">
        <v>5</v>
      </c>
      <c r="G10" s="26">
        <f>G11</f>
        <v>41177.30000000001</v>
      </c>
      <c r="H10" s="26">
        <f t="shared" ref="H10:I10" si="1">H11</f>
        <v>42505.799999999996</v>
      </c>
      <c r="I10" s="26">
        <f t="shared" si="1"/>
        <v>43391.299999999996</v>
      </c>
      <c r="J10" s="121"/>
      <c r="K10" s="121"/>
      <c r="L10" s="121"/>
      <c r="M10" s="29"/>
    </row>
    <row r="11" spans="4:18" ht="15.75" x14ac:dyDescent="0.25">
      <c r="D11" s="14"/>
      <c r="E11" s="136"/>
      <c r="F11" s="2" t="s">
        <v>8</v>
      </c>
      <c r="G11" s="27">
        <f>SUM(G12:G29)</f>
        <v>41177.30000000001</v>
      </c>
      <c r="H11" s="27">
        <f>SUM(H12:H29)</f>
        <v>42505.799999999996</v>
      </c>
      <c r="I11" s="27">
        <f>SUM(I12:I29)</f>
        <v>43391.299999999996</v>
      </c>
      <c r="K11" s="121"/>
      <c r="L11" s="121"/>
      <c r="M11" s="29"/>
      <c r="N11" s="46"/>
      <c r="O11" s="46"/>
      <c r="P11" s="29"/>
      <c r="Q11" s="29"/>
    </row>
    <row r="12" spans="4:18" ht="15.75" x14ac:dyDescent="0.25">
      <c r="D12" s="14"/>
      <c r="E12" s="137"/>
      <c r="F12" s="4" t="s">
        <v>10</v>
      </c>
      <c r="G12" s="112">
        <v>3254.5</v>
      </c>
      <c r="H12" s="112">
        <v>3359.5</v>
      </c>
      <c r="I12" s="112">
        <v>3429.5</v>
      </c>
      <c r="J12" s="119"/>
      <c r="K12" s="119"/>
      <c r="L12" s="119"/>
      <c r="M12" s="29"/>
      <c r="N12" s="46"/>
      <c r="O12" s="29"/>
      <c r="P12" s="29"/>
      <c r="Q12" s="29"/>
      <c r="R12" s="29"/>
    </row>
    <row r="13" spans="4:18" ht="15.75" x14ac:dyDescent="0.25">
      <c r="D13" s="14"/>
      <c r="E13" s="137"/>
      <c r="F13" s="4" t="s">
        <v>11</v>
      </c>
      <c r="G13" s="24">
        <v>2414.6999999999998</v>
      </c>
      <c r="H13" s="24">
        <v>2492.6</v>
      </c>
      <c r="I13" s="24">
        <v>2544.5</v>
      </c>
      <c r="J13" s="119"/>
      <c r="K13" s="119"/>
      <c r="L13" s="119"/>
    </row>
    <row r="14" spans="4:18" ht="15.75" x14ac:dyDescent="0.25">
      <c r="D14" s="14"/>
      <c r="E14" s="137"/>
      <c r="F14" s="4" t="s">
        <v>12</v>
      </c>
      <c r="G14" s="24">
        <v>1468.9</v>
      </c>
      <c r="H14" s="24">
        <v>1516.3</v>
      </c>
      <c r="I14" s="24">
        <v>1547.9</v>
      </c>
      <c r="J14" s="119"/>
      <c r="K14" s="119"/>
      <c r="L14" s="119"/>
      <c r="P14" s="29"/>
    </row>
    <row r="15" spans="4:18" ht="15.75" x14ac:dyDescent="0.25">
      <c r="D15" s="14"/>
      <c r="E15" s="137"/>
      <c r="F15" s="4" t="s">
        <v>13</v>
      </c>
      <c r="G15" s="24">
        <v>2025.9</v>
      </c>
      <c r="H15" s="24">
        <v>2091.3000000000002</v>
      </c>
      <c r="I15" s="24">
        <v>2134.8000000000002</v>
      </c>
      <c r="J15" s="119"/>
      <c r="K15" s="119"/>
      <c r="L15" s="119"/>
      <c r="P15" s="29"/>
    </row>
    <row r="16" spans="4:18" ht="15.75" x14ac:dyDescent="0.25">
      <c r="D16" s="14"/>
      <c r="E16" s="137"/>
      <c r="F16" s="4" t="s">
        <v>14</v>
      </c>
      <c r="G16" s="24">
        <v>4814.7</v>
      </c>
      <c r="H16" s="24">
        <v>4970</v>
      </c>
      <c r="I16" s="24">
        <v>5073.6000000000004</v>
      </c>
      <c r="J16" s="119"/>
      <c r="K16" s="119"/>
      <c r="L16" s="119"/>
      <c r="M16" s="29"/>
      <c r="P16" s="118"/>
    </row>
    <row r="17" spans="4:19" ht="15.75" x14ac:dyDescent="0.25">
      <c r="D17" s="14"/>
      <c r="E17" s="137"/>
      <c r="F17" s="4" t="s">
        <v>15</v>
      </c>
      <c r="G17" s="24">
        <v>1055.2</v>
      </c>
      <c r="H17" s="24">
        <v>1089.2</v>
      </c>
      <c r="I17" s="24">
        <v>1111.9000000000001</v>
      </c>
      <c r="J17" s="119"/>
      <c r="K17" s="119"/>
      <c r="L17" s="119"/>
      <c r="P17" s="118"/>
      <c r="R17" s="29"/>
    </row>
    <row r="18" spans="4:19" ht="15.75" x14ac:dyDescent="0.25">
      <c r="D18" s="14"/>
      <c r="E18" s="137"/>
      <c r="F18" s="4" t="s">
        <v>16</v>
      </c>
      <c r="G18" s="24">
        <v>191.2</v>
      </c>
      <c r="H18" s="24">
        <v>197.4</v>
      </c>
      <c r="I18" s="24">
        <v>201.5</v>
      </c>
      <c r="J18" s="119"/>
      <c r="K18" s="119"/>
      <c r="L18" s="119"/>
      <c r="P18" s="29"/>
    </row>
    <row r="19" spans="4:19" ht="15.75" x14ac:dyDescent="0.25">
      <c r="D19" s="14"/>
      <c r="E19" s="137"/>
      <c r="F19" s="4" t="s">
        <v>17</v>
      </c>
      <c r="G19" s="24">
        <v>3088.6</v>
      </c>
      <c r="H19" s="24">
        <v>3188.2</v>
      </c>
      <c r="I19" s="24">
        <v>3254.5</v>
      </c>
      <c r="J19" s="119"/>
      <c r="K19" s="119"/>
      <c r="L19" s="119"/>
    </row>
    <row r="20" spans="4:19" ht="15.75" x14ac:dyDescent="0.25">
      <c r="D20" s="14"/>
      <c r="E20" s="137"/>
      <c r="F20" s="4" t="s">
        <v>18</v>
      </c>
      <c r="G20" s="24">
        <v>528.9</v>
      </c>
      <c r="H20" s="24">
        <v>545.9</v>
      </c>
      <c r="I20" s="24">
        <v>557.29999999999995</v>
      </c>
      <c r="J20" s="119"/>
      <c r="K20" s="119"/>
      <c r="L20" s="119"/>
    </row>
    <row r="21" spans="4:19" ht="15.75" x14ac:dyDescent="0.25">
      <c r="D21" s="14"/>
      <c r="E21" s="137"/>
      <c r="F21" s="4" t="s">
        <v>19</v>
      </c>
      <c r="G21" s="24">
        <v>5869.6</v>
      </c>
      <c r="H21" s="24">
        <v>6059</v>
      </c>
      <c r="I21" s="24">
        <v>6185.2</v>
      </c>
      <c r="J21" s="119"/>
      <c r="K21" s="119"/>
      <c r="L21" s="119"/>
    </row>
    <row r="22" spans="4:19" ht="15.75" x14ac:dyDescent="0.25">
      <c r="D22" s="14"/>
      <c r="E22" s="137"/>
      <c r="F22" s="4" t="s">
        <v>20</v>
      </c>
      <c r="G22" s="24">
        <v>1504.2</v>
      </c>
      <c r="H22" s="24">
        <v>1552.8</v>
      </c>
      <c r="I22" s="24">
        <v>1585.1</v>
      </c>
      <c r="J22" s="119"/>
      <c r="K22" s="119"/>
      <c r="L22" s="119"/>
    </row>
    <row r="23" spans="4:19" ht="15.75" x14ac:dyDescent="0.25">
      <c r="D23" s="14"/>
      <c r="E23" s="137"/>
      <c r="F23" s="4" t="s">
        <v>21</v>
      </c>
      <c r="G23" s="24">
        <v>1950.4</v>
      </c>
      <c r="H23" s="24">
        <v>2013.3</v>
      </c>
      <c r="I23" s="24">
        <v>2055.3000000000002</v>
      </c>
      <c r="J23" s="119"/>
      <c r="K23" s="119"/>
      <c r="L23" s="119"/>
    </row>
    <row r="24" spans="4:19" ht="15.75" x14ac:dyDescent="0.25">
      <c r="D24" s="14"/>
      <c r="E24" s="137"/>
      <c r="F24" s="4" t="s">
        <v>22</v>
      </c>
      <c r="G24" s="24">
        <v>3930.1</v>
      </c>
      <c r="H24" s="24">
        <v>4056.9</v>
      </c>
      <c r="I24" s="24">
        <v>4141.3999999999996</v>
      </c>
      <c r="J24" s="119"/>
      <c r="K24" s="119"/>
      <c r="L24" s="119"/>
    </row>
    <row r="25" spans="4:19" ht="15.75" x14ac:dyDescent="0.25">
      <c r="D25" s="14"/>
      <c r="E25" s="137"/>
      <c r="F25" s="4" t="s">
        <v>23</v>
      </c>
      <c r="G25" s="24">
        <v>2668.8</v>
      </c>
      <c r="H25" s="24">
        <v>2754.9</v>
      </c>
      <c r="I25" s="24">
        <v>2812.3</v>
      </c>
      <c r="J25" s="119"/>
      <c r="K25" s="119"/>
      <c r="L25" s="119"/>
    </row>
    <row r="26" spans="4:19" ht="15.75" x14ac:dyDescent="0.25">
      <c r="D26" s="14"/>
      <c r="E26" s="137"/>
      <c r="F26" s="4" t="s">
        <v>24</v>
      </c>
      <c r="G26" s="24">
        <v>839.5</v>
      </c>
      <c r="H26" s="24">
        <v>866.6</v>
      </c>
      <c r="I26" s="24">
        <v>884.7</v>
      </c>
      <c r="J26" s="119"/>
      <c r="K26" s="119"/>
      <c r="L26" s="119"/>
    </row>
    <row r="27" spans="4:19" ht="15.75" x14ac:dyDescent="0.25">
      <c r="D27" s="14"/>
      <c r="E27" s="137"/>
      <c r="F27" s="4" t="s">
        <v>25</v>
      </c>
      <c r="G27" s="24">
        <v>3015.9</v>
      </c>
      <c r="H27" s="24">
        <v>3113.2</v>
      </c>
      <c r="I27" s="24">
        <v>3178.1</v>
      </c>
      <c r="J27" s="119"/>
      <c r="K27" s="119"/>
      <c r="L27" s="119"/>
    </row>
    <row r="28" spans="4:19" ht="15.75" x14ac:dyDescent="0.25">
      <c r="D28" s="14"/>
      <c r="E28" s="137"/>
      <c r="F28" s="4" t="s">
        <v>26</v>
      </c>
      <c r="G28" s="24">
        <v>1528.3</v>
      </c>
      <c r="H28" s="24">
        <v>1577.6</v>
      </c>
      <c r="I28" s="24">
        <v>1610.5</v>
      </c>
      <c r="J28" s="119"/>
      <c r="K28" s="119"/>
      <c r="L28" s="119"/>
    </row>
    <row r="29" spans="4:19" ht="15.75" x14ac:dyDescent="0.25">
      <c r="D29" s="14"/>
      <c r="E29" s="137"/>
      <c r="F29" s="4" t="s">
        <v>27</v>
      </c>
      <c r="G29" s="24">
        <v>1027.9000000000001</v>
      </c>
      <c r="H29" s="24">
        <v>1061.0999999999999</v>
      </c>
      <c r="I29" s="24">
        <v>1083.2</v>
      </c>
      <c r="J29" s="119"/>
      <c r="K29" s="119"/>
      <c r="L29" s="119"/>
    </row>
    <row r="30" spans="4:19" ht="15.75" x14ac:dyDescent="0.25">
      <c r="D30" s="14"/>
      <c r="E30" s="137"/>
      <c r="F30" s="5"/>
      <c r="G30" s="24"/>
      <c r="H30" s="116"/>
      <c r="I30" s="116"/>
      <c r="J30" s="119"/>
      <c r="K30" s="119"/>
      <c r="L30" s="119"/>
    </row>
    <row r="31" spans="4:19" ht="15.75" x14ac:dyDescent="0.25">
      <c r="D31" s="14"/>
      <c r="E31" s="136" t="s">
        <v>28</v>
      </c>
      <c r="F31" s="1" t="s">
        <v>5</v>
      </c>
      <c r="G31" s="28">
        <f>G32</f>
        <v>1320.5</v>
      </c>
      <c r="H31" s="28">
        <f t="shared" ref="H31:I31" si="2">H32</f>
        <v>1363.1</v>
      </c>
      <c r="I31" s="28">
        <f t="shared" si="2"/>
        <v>1391.4</v>
      </c>
      <c r="J31" s="119"/>
      <c r="K31" s="119"/>
      <c r="L31" s="119"/>
    </row>
    <row r="32" spans="4:19" ht="15.75" x14ac:dyDescent="0.25">
      <c r="D32" s="14"/>
      <c r="E32" s="136"/>
      <c r="F32" s="2" t="s">
        <v>8</v>
      </c>
      <c r="G32" s="28">
        <f>SUM(G33:G34)</f>
        <v>1320.5</v>
      </c>
      <c r="H32" s="28">
        <f>SUM(H33:H34)</f>
        <v>1363.1</v>
      </c>
      <c r="I32" s="28">
        <f>SUM(I33:I34)</f>
        <v>1391.4</v>
      </c>
      <c r="J32" s="119"/>
      <c r="K32" s="119"/>
      <c r="L32" s="119"/>
      <c r="P32" s="117"/>
      <c r="Q32" s="117"/>
      <c r="R32" s="117"/>
      <c r="S32" s="117"/>
    </row>
    <row r="33" spans="4:12" ht="15.75" x14ac:dyDescent="0.25">
      <c r="D33" s="14"/>
      <c r="E33" s="137"/>
      <c r="F33" s="4" t="s">
        <v>29</v>
      </c>
      <c r="G33" s="24">
        <v>948.4</v>
      </c>
      <c r="H33" s="24">
        <v>979</v>
      </c>
      <c r="I33" s="24">
        <v>999.3</v>
      </c>
      <c r="J33" s="119"/>
      <c r="K33" s="119"/>
      <c r="L33" s="119"/>
    </row>
    <row r="34" spans="4:12" ht="15.75" x14ac:dyDescent="0.25">
      <c r="D34" s="14"/>
      <c r="E34" s="137"/>
      <c r="F34" s="4" t="s">
        <v>30</v>
      </c>
      <c r="G34" s="24">
        <v>372.1</v>
      </c>
      <c r="H34" s="24">
        <v>384.1</v>
      </c>
      <c r="I34" s="24">
        <v>392.1</v>
      </c>
      <c r="J34" s="119"/>
      <c r="K34" s="119"/>
      <c r="L34" s="119"/>
    </row>
    <row r="35" spans="4:12" ht="15.75" x14ac:dyDescent="0.25">
      <c r="D35" s="14"/>
      <c r="E35" s="137"/>
      <c r="F35" s="5"/>
      <c r="G35" s="24"/>
      <c r="H35" s="116"/>
      <c r="I35" s="116"/>
    </row>
    <row r="36" spans="4:12" ht="15.75" x14ac:dyDescent="0.25">
      <c r="D36" s="14"/>
      <c r="E36" s="136" t="s">
        <v>31</v>
      </c>
      <c r="F36" s="1" t="s">
        <v>5</v>
      </c>
      <c r="G36" s="28">
        <f>G37</f>
        <v>22601.600000000002</v>
      </c>
      <c r="H36" s="28">
        <f t="shared" ref="H36:I36" si="3">H37</f>
        <v>23330.7</v>
      </c>
      <c r="I36" s="28">
        <f t="shared" si="3"/>
        <v>23816.899999999994</v>
      </c>
      <c r="J36" s="121"/>
      <c r="K36" s="121"/>
      <c r="L36" s="121"/>
    </row>
    <row r="37" spans="4:12" ht="15.75" x14ac:dyDescent="0.25">
      <c r="D37" s="14"/>
      <c r="E37" s="136"/>
      <c r="F37" s="2" t="s">
        <v>8</v>
      </c>
      <c r="G37" s="28">
        <f>SUM(G38:G63)</f>
        <v>22601.600000000002</v>
      </c>
      <c r="H37" s="28">
        <f t="shared" ref="H37:I37" si="4">SUM(H38:H63)</f>
        <v>23330.7</v>
      </c>
      <c r="I37" s="28">
        <f t="shared" si="4"/>
        <v>23816.899999999994</v>
      </c>
      <c r="J37" s="121"/>
      <c r="K37" s="121"/>
      <c r="L37" s="121"/>
    </row>
    <row r="38" spans="4:12" ht="15.75" x14ac:dyDescent="0.25">
      <c r="D38" s="14"/>
      <c r="E38" s="137"/>
      <c r="F38" s="4" t="s">
        <v>31</v>
      </c>
      <c r="G38" s="112">
        <v>3177</v>
      </c>
      <c r="H38" s="112">
        <v>3279.5</v>
      </c>
      <c r="I38" s="24">
        <v>3347.8</v>
      </c>
    </row>
    <row r="39" spans="4:12" ht="15.75" x14ac:dyDescent="0.25">
      <c r="D39" s="14"/>
      <c r="E39" s="137"/>
      <c r="F39" s="4" t="s">
        <v>33</v>
      </c>
      <c r="G39" s="24">
        <v>288.60000000000002</v>
      </c>
      <c r="H39" s="24">
        <v>297.89999999999998</v>
      </c>
      <c r="I39" s="24">
        <v>304.10000000000002</v>
      </c>
    </row>
    <row r="40" spans="4:12" ht="15.75" x14ac:dyDescent="0.25">
      <c r="D40" s="14"/>
      <c r="E40" s="137"/>
      <c r="F40" s="4" t="s">
        <v>34</v>
      </c>
      <c r="G40" s="24">
        <v>1468.6</v>
      </c>
      <c r="H40" s="24">
        <v>1516</v>
      </c>
      <c r="I40" s="24">
        <v>1547.6</v>
      </c>
    </row>
    <row r="41" spans="4:12" ht="15.75" x14ac:dyDescent="0.25">
      <c r="D41" s="14"/>
      <c r="E41" s="137"/>
      <c r="F41" s="4" t="s">
        <v>35</v>
      </c>
      <c r="G41" s="24">
        <v>447.6</v>
      </c>
      <c r="H41" s="24">
        <v>462.1</v>
      </c>
      <c r="I41" s="24">
        <v>471.7</v>
      </c>
    </row>
    <row r="42" spans="4:12" ht="15.75" x14ac:dyDescent="0.25">
      <c r="D42" s="14"/>
      <c r="E42" s="137"/>
      <c r="F42" s="4" t="s">
        <v>36</v>
      </c>
      <c r="G42" s="24">
        <v>1088.5</v>
      </c>
      <c r="H42" s="24">
        <v>1123.5999999999999</v>
      </c>
      <c r="I42" s="24">
        <v>1147</v>
      </c>
    </row>
    <row r="43" spans="4:12" ht="15.75" x14ac:dyDescent="0.25">
      <c r="D43" s="14"/>
      <c r="E43" s="137"/>
      <c r="F43" s="4" t="s">
        <v>37</v>
      </c>
      <c r="G43" s="24">
        <v>506.2</v>
      </c>
      <c r="H43" s="24">
        <v>522.5</v>
      </c>
      <c r="I43" s="24">
        <v>533.4</v>
      </c>
    </row>
    <row r="44" spans="4:12" ht="15.75" x14ac:dyDescent="0.25">
      <c r="D44" s="14"/>
      <c r="E44" s="137"/>
      <c r="F44" s="4" t="s">
        <v>38</v>
      </c>
      <c r="G44" s="24">
        <v>460.5</v>
      </c>
      <c r="H44" s="24">
        <v>475.4</v>
      </c>
      <c r="I44" s="24">
        <v>485.3</v>
      </c>
    </row>
    <row r="45" spans="4:12" ht="15.75" x14ac:dyDescent="0.25">
      <c r="D45" s="14"/>
      <c r="E45" s="137"/>
      <c r="F45" s="4" t="s">
        <v>39</v>
      </c>
      <c r="G45" s="24">
        <v>423.8</v>
      </c>
      <c r="H45" s="24">
        <v>437.5</v>
      </c>
      <c r="I45" s="24">
        <v>446.6</v>
      </c>
    </row>
    <row r="46" spans="4:12" ht="15.75" x14ac:dyDescent="0.25">
      <c r="D46" s="14"/>
      <c r="E46" s="137"/>
      <c r="F46" s="4" t="s">
        <v>40</v>
      </c>
      <c r="G46" s="24">
        <v>635.70000000000005</v>
      </c>
      <c r="H46" s="24">
        <v>656.2</v>
      </c>
      <c r="I46" s="24">
        <v>669.9</v>
      </c>
    </row>
    <row r="47" spans="4:12" ht="15.75" x14ac:dyDescent="0.25">
      <c r="D47" s="14"/>
      <c r="E47" s="137"/>
      <c r="F47" s="4" t="s">
        <v>41</v>
      </c>
      <c r="G47" s="24">
        <v>572.5</v>
      </c>
      <c r="H47" s="24">
        <v>591</v>
      </c>
      <c r="I47" s="24">
        <v>603.29999999999995</v>
      </c>
    </row>
    <row r="48" spans="4:12" ht="15.75" x14ac:dyDescent="0.25">
      <c r="D48" s="14"/>
      <c r="E48" s="137"/>
      <c r="F48" s="4" t="s">
        <v>42</v>
      </c>
      <c r="G48" s="24">
        <v>1127.8</v>
      </c>
      <c r="H48" s="24">
        <v>1164.2</v>
      </c>
      <c r="I48" s="24">
        <v>1188.4000000000001</v>
      </c>
    </row>
    <row r="49" spans="4:9" ht="15.75" x14ac:dyDescent="0.25">
      <c r="D49" s="14"/>
      <c r="E49" s="137"/>
      <c r="F49" s="4" t="s">
        <v>43</v>
      </c>
      <c r="G49" s="24">
        <v>893.2</v>
      </c>
      <c r="H49" s="24">
        <v>922</v>
      </c>
      <c r="I49" s="24">
        <v>941.3</v>
      </c>
    </row>
    <row r="50" spans="4:9" ht="15.75" x14ac:dyDescent="0.25">
      <c r="D50" s="14"/>
      <c r="E50" s="137"/>
      <c r="F50" s="4" t="s">
        <v>44</v>
      </c>
      <c r="G50" s="24">
        <v>954.1</v>
      </c>
      <c r="H50" s="24">
        <v>984.9</v>
      </c>
      <c r="I50" s="24">
        <v>1005.4</v>
      </c>
    </row>
    <row r="51" spans="4:9" ht="15.75" x14ac:dyDescent="0.25">
      <c r="D51" s="14"/>
      <c r="E51" s="137"/>
      <c r="F51" s="4" t="s">
        <v>45</v>
      </c>
      <c r="G51" s="24">
        <v>1472.1</v>
      </c>
      <c r="H51" s="24">
        <v>1519.5</v>
      </c>
      <c r="I51" s="24">
        <v>1551.2</v>
      </c>
    </row>
    <row r="52" spans="4:9" ht="15.75" x14ac:dyDescent="0.25">
      <c r="D52" s="14"/>
      <c r="E52" s="137"/>
      <c r="F52" s="4" t="s">
        <v>46</v>
      </c>
      <c r="G52" s="24">
        <v>521.1</v>
      </c>
      <c r="H52" s="24">
        <v>537.9</v>
      </c>
      <c r="I52" s="24">
        <v>549.1</v>
      </c>
    </row>
    <row r="53" spans="4:9" ht="15.75" x14ac:dyDescent="0.25">
      <c r="D53" s="14"/>
      <c r="E53" s="137"/>
      <c r="F53" s="4" t="s">
        <v>47</v>
      </c>
      <c r="G53" s="24">
        <v>1673.3</v>
      </c>
      <c r="H53" s="24">
        <v>1727.3</v>
      </c>
      <c r="I53" s="24">
        <v>1763.3</v>
      </c>
    </row>
    <row r="54" spans="4:9" ht="15.75" x14ac:dyDescent="0.25">
      <c r="D54" s="14"/>
      <c r="E54" s="137"/>
      <c r="F54" s="4" t="s">
        <v>48</v>
      </c>
      <c r="G54" s="24">
        <v>418.3</v>
      </c>
      <c r="H54" s="24">
        <v>431.8</v>
      </c>
      <c r="I54" s="24">
        <v>440.8</v>
      </c>
    </row>
    <row r="55" spans="4:9" ht="15.75" x14ac:dyDescent="0.25">
      <c r="D55" s="14"/>
      <c r="E55" s="137"/>
      <c r="F55" s="4" t="s">
        <v>49</v>
      </c>
      <c r="G55" s="24">
        <v>95.7</v>
      </c>
      <c r="H55" s="24">
        <v>98.7</v>
      </c>
      <c r="I55" s="24">
        <v>100.8</v>
      </c>
    </row>
    <row r="56" spans="4:9" ht="15.75" x14ac:dyDescent="0.25">
      <c r="D56" s="14"/>
      <c r="E56" s="137"/>
      <c r="F56" s="4" t="s">
        <v>50</v>
      </c>
      <c r="G56" s="24">
        <v>979.4</v>
      </c>
      <c r="H56" s="24">
        <v>1011</v>
      </c>
      <c r="I56" s="24">
        <v>1032</v>
      </c>
    </row>
    <row r="57" spans="4:9" ht="15.75" x14ac:dyDescent="0.25">
      <c r="D57" s="14"/>
      <c r="E57" s="137"/>
      <c r="F57" s="4" t="s">
        <v>51</v>
      </c>
      <c r="G57" s="24">
        <v>726.4</v>
      </c>
      <c r="H57" s="24">
        <v>749.8</v>
      </c>
      <c r="I57" s="24">
        <v>765.5</v>
      </c>
    </row>
    <row r="58" spans="4:9" ht="15.75" x14ac:dyDescent="0.25">
      <c r="D58" s="14"/>
      <c r="E58" s="137"/>
      <c r="F58" s="4" t="s">
        <v>52</v>
      </c>
      <c r="G58" s="24">
        <v>807.7</v>
      </c>
      <c r="H58" s="24">
        <v>833.7</v>
      </c>
      <c r="I58" s="24">
        <v>851.1</v>
      </c>
    </row>
    <row r="59" spans="4:9" ht="15.75" x14ac:dyDescent="0.25">
      <c r="D59" s="14"/>
      <c r="E59" s="137"/>
      <c r="F59" s="4" t="s">
        <v>53</v>
      </c>
      <c r="G59" s="24">
        <v>961.9</v>
      </c>
      <c r="H59" s="24">
        <v>992.9</v>
      </c>
      <c r="I59" s="24">
        <v>1013.6</v>
      </c>
    </row>
    <row r="60" spans="4:9" ht="15.75" x14ac:dyDescent="0.25">
      <c r="D60" s="14"/>
      <c r="E60" s="137"/>
      <c r="F60" s="4" t="s">
        <v>54</v>
      </c>
      <c r="G60" s="24">
        <v>313.5</v>
      </c>
      <c r="H60" s="24">
        <v>323.7</v>
      </c>
      <c r="I60" s="24">
        <v>330.4</v>
      </c>
    </row>
    <row r="61" spans="4:9" ht="15.75" x14ac:dyDescent="0.25">
      <c r="D61" s="14"/>
      <c r="E61" s="137"/>
      <c r="F61" s="4" t="s">
        <v>55</v>
      </c>
      <c r="G61" s="24">
        <v>909.3</v>
      </c>
      <c r="H61" s="24">
        <v>938.6</v>
      </c>
      <c r="I61" s="24">
        <v>958.2</v>
      </c>
    </row>
    <row r="62" spans="4:9" ht="15.75" x14ac:dyDescent="0.25">
      <c r="D62" s="14"/>
      <c r="E62" s="137"/>
      <c r="F62" s="4" t="s">
        <v>56</v>
      </c>
      <c r="G62" s="24">
        <v>1454.3</v>
      </c>
      <c r="H62" s="24">
        <v>1501.2</v>
      </c>
      <c r="I62" s="24">
        <v>1532.5</v>
      </c>
    </row>
    <row r="63" spans="4:9" ht="15.75" x14ac:dyDescent="0.25">
      <c r="D63" s="14"/>
      <c r="E63" s="137"/>
      <c r="F63" s="4" t="s">
        <v>57</v>
      </c>
      <c r="G63" s="24">
        <v>224.5</v>
      </c>
      <c r="H63" s="24">
        <v>231.8</v>
      </c>
      <c r="I63" s="24">
        <v>236.6</v>
      </c>
    </row>
    <row r="64" spans="4:9" ht="15.75" x14ac:dyDescent="0.25">
      <c r="D64" s="14"/>
      <c r="E64" s="137"/>
      <c r="F64" s="5"/>
      <c r="G64" s="24"/>
      <c r="H64" s="116"/>
      <c r="I64" s="116"/>
    </row>
    <row r="65" spans="4:12" ht="21.75" customHeight="1" x14ac:dyDescent="0.25">
      <c r="D65" s="14"/>
      <c r="E65" s="138" t="s">
        <v>58</v>
      </c>
      <c r="F65" s="1" t="s">
        <v>5</v>
      </c>
      <c r="G65" s="28">
        <f>G66</f>
        <v>7482.7</v>
      </c>
      <c r="H65" s="28">
        <f t="shared" ref="H65:I65" si="5">H66</f>
        <v>7724</v>
      </c>
      <c r="I65" s="28">
        <f t="shared" si="5"/>
        <v>7884.7999999999993</v>
      </c>
      <c r="J65" s="121"/>
      <c r="K65" s="121"/>
      <c r="L65" s="121"/>
    </row>
    <row r="66" spans="4:12" ht="15.75" x14ac:dyDescent="0.25">
      <c r="D66" s="14"/>
      <c r="E66" s="136"/>
      <c r="F66" s="2" t="s">
        <v>8</v>
      </c>
      <c r="G66" s="28">
        <f>SUM(G67:G73)</f>
        <v>7482.7</v>
      </c>
      <c r="H66" s="28">
        <f t="shared" ref="H66:I66" si="6">SUM(H67:H73)</f>
        <v>7724</v>
      </c>
      <c r="I66" s="28">
        <f t="shared" si="6"/>
        <v>7884.7999999999993</v>
      </c>
      <c r="J66" s="121"/>
      <c r="K66" s="121"/>
      <c r="L66" s="121"/>
    </row>
    <row r="67" spans="4:12" ht="15.75" x14ac:dyDescent="0.25">
      <c r="D67" s="14"/>
      <c r="E67" s="137"/>
      <c r="F67" s="4" t="s">
        <v>59</v>
      </c>
      <c r="G67" s="24">
        <v>1408.9</v>
      </c>
      <c r="H67" s="24">
        <v>1454.4</v>
      </c>
      <c r="I67" s="24">
        <v>1484.6</v>
      </c>
    </row>
    <row r="68" spans="4:12" ht="15.75" x14ac:dyDescent="0.25">
      <c r="D68" s="14"/>
      <c r="E68" s="137"/>
      <c r="F68" s="4" t="s">
        <v>58</v>
      </c>
      <c r="G68" s="24">
        <v>3012.2</v>
      </c>
      <c r="H68" s="24">
        <v>3109.4</v>
      </c>
      <c r="I68" s="24">
        <v>3174.1</v>
      </c>
    </row>
    <row r="69" spans="4:12" ht="15.75" x14ac:dyDescent="0.25">
      <c r="D69" s="14"/>
      <c r="E69" s="137"/>
      <c r="F69" s="4" t="s">
        <v>60</v>
      </c>
      <c r="G69" s="24">
        <v>951.5</v>
      </c>
      <c r="H69" s="24">
        <v>982.2</v>
      </c>
      <c r="I69" s="24">
        <v>1002.7</v>
      </c>
    </row>
    <row r="70" spans="4:12" ht="15.75" x14ac:dyDescent="0.25">
      <c r="D70" s="14"/>
      <c r="E70" s="137"/>
      <c r="F70" s="4" t="s">
        <v>61</v>
      </c>
      <c r="G70" s="24">
        <v>474.9</v>
      </c>
      <c r="H70" s="24">
        <v>490.2</v>
      </c>
      <c r="I70" s="24">
        <v>500.4</v>
      </c>
    </row>
    <row r="71" spans="4:12" ht="15.75" x14ac:dyDescent="0.25">
      <c r="D71" s="14"/>
      <c r="E71" s="137"/>
      <c r="F71" s="4" t="s">
        <v>62</v>
      </c>
      <c r="G71" s="24">
        <v>227.7</v>
      </c>
      <c r="H71" s="24">
        <v>235</v>
      </c>
      <c r="I71" s="24">
        <v>239.9</v>
      </c>
    </row>
    <row r="72" spans="4:12" ht="15.75" x14ac:dyDescent="0.25">
      <c r="D72" s="14"/>
      <c r="E72" s="137"/>
      <c r="F72" s="4" t="s">
        <v>63</v>
      </c>
      <c r="G72" s="24">
        <v>292</v>
      </c>
      <c r="H72" s="24">
        <v>301.39999999999998</v>
      </c>
      <c r="I72" s="24">
        <v>307.7</v>
      </c>
    </row>
    <row r="73" spans="4:12" ht="15.75" x14ac:dyDescent="0.25">
      <c r="D73" s="14"/>
      <c r="E73" s="137"/>
      <c r="F73" s="4" t="s">
        <v>64</v>
      </c>
      <c r="G73" s="24">
        <v>1115.5</v>
      </c>
      <c r="H73" s="24">
        <v>1151.4000000000001</v>
      </c>
      <c r="I73" s="24">
        <v>1175.4000000000001</v>
      </c>
    </row>
    <row r="74" spans="4:12" ht="15.75" x14ac:dyDescent="0.25">
      <c r="D74" s="14"/>
      <c r="E74" s="137"/>
      <c r="F74" s="5"/>
      <c r="G74" s="24"/>
      <c r="H74" s="116"/>
      <c r="I74" s="116"/>
    </row>
    <row r="75" spans="4:12" ht="15.75" x14ac:dyDescent="0.25">
      <c r="D75" s="14"/>
      <c r="E75" s="136" t="s">
        <v>65</v>
      </c>
      <c r="F75" s="1" t="s">
        <v>5</v>
      </c>
      <c r="G75" s="28">
        <f>G76</f>
        <v>19925.900000000001</v>
      </c>
      <c r="H75" s="28">
        <f t="shared" ref="H75:I75" si="7">H76</f>
        <v>20568.700000000004</v>
      </c>
      <c r="I75" s="28">
        <f t="shared" si="7"/>
        <v>20997.4</v>
      </c>
      <c r="J75" s="121"/>
      <c r="K75" s="121"/>
      <c r="L75" s="121"/>
    </row>
    <row r="76" spans="4:12" ht="15.75" x14ac:dyDescent="0.25">
      <c r="D76" s="14"/>
      <c r="E76" s="136"/>
      <c r="F76" s="2" t="s">
        <v>8</v>
      </c>
      <c r="G76" s="28">
        <f>SUM(G77:G104)</f>
        <v>19925.900000000001</v>
      </c>
      <c r="H76" s="28">
        <f t="shared" ref="H76:I76" si="8">SUM(H77:H104)</f>
        <v>20568.700000000004</v>
      </c>
      <c r="I76" s="28">
        <f t="shared" si="8"/>
        <v>20997.4</v>
      </c>
      <c r="J76" s="121"/>
      <c r="K76" s="121"/>
      <c r="L76" s="121"/>
    </row>
    <row r="77" spans="4:12" ht="15.75" x14ac:dyDescent="0.25">
      <c r="D77" s="14"/>
      <c r="E77" s="137"/>
      <c r="F77" s="4" t="s">
        <v>66</v>
      </c>
      <c r="G77" s="24">
        <v>626.79999999999995</v>
      </c>
      <c r="H77" s="24">
        <v>647</v>
      </c>
      <c r="I77" s="24">
        <v>660.5</v>
      </c>
      <c r="J77" s="121"/>
      <c r="K77" s="121"/>
      <c r="L77" s="121"/>
    </row>
    <row r="78" spans="4:12" ht="15.75" x14ac:dyDescent="0.25">
      <c r="D78" s="14"/>
      <c r="E78" s="137"/>
      <c r="F78" s="4" t="s">
        <v>67</v>
      </c>
      <c r="G78" s="24">
        <v>177.7</v>
      </c>
      <c r="H78" s="24">
        <v>183.5</v>
      </c>
      <c r="I78" s="24">
        <v>187.3</v>
      </c>
      <c r="J78" s="121"/>
      <c r="K78" s="121"/>
      <c r="L78" s="121"/>
    </row>
    <row r="79" spans="4:12" ht="15.75" x14ac:dyDescent="0.25">
      <c r="D79" s="14"/>
      <c r="E79" s="137"/>
      <c r="F79" s="4" t="s">
        <v>68</v>
      </c>
      <c r="G79" s="24">
        <v>601.79999999999995</v>
      </c>
      <c r="H79" s="24">
        <v>621.20000000000005</v>
      </c>
      <c r="I79" s="24">
        <v>634.20000000000005</v>
      </c>
      <c r="J79" s="121"/>
      <c r="K79" s="121"/>
      <c r="L79" s="121"/>
    </row>
    <row r="80" spans="4:12" ht="15.75" x14ac:dyDescent="0.25">
      <c r="D80" s="14"/>
      <c r="E80" s="137"/>
      <c r="F80" s="4" t="s">
        <v>69</v>
      </c>
      <c r="G80" s="24">
        <v>518.79999999999995</v>
      </c>
      <c r="H80" s="24">
        <v>535.6</v>
      </c>
      <c r="I80" s="24">
        <v>546.70000000000005</v>
      </c>
      <c r="J80" s="121"/>
      <c r="K80" s="121"/>
      <c r="L80" s="121"/>
    </row>
    <row r="81" spans="4:17" ht="15.75" x14ac:dyDescent="0.25">
      <c r="D81" s="14"/>
      <c r="E81" s="137"/>
      <c r="F81" s="4" t="s">
        <v>70</v>
      </c>
      <c r="G81" s="24">
        <v>328.5</v>
      </c>
      <c r="H81" s="24">
        <v>339.1</v>
      </c>
      <c r="I81" s="24">
        <v>346.1</v>
      </c>
      <c r="J81" s="121"/>
      <c r="K81" s="121"/>
      <c r="L81" s="121"/>
    </row>
    <row r="82" spans="4:17" ht="15.75" x14ac:dyDescent="0.25">
      <c r="D82" s="14"/>
      <c r="E82" s="137"/>
      <c r="F82" s="4" t="s">
        <v>65</v>
      </c>
      <c r="G82" s="112">
        <v>2284.6</v>
      </c>
      <c r="H82" s="24">
        <v>2358.3000000000002</v>
      </c>
      <c r="I82" s="24">
        <v>2407.5</v>
      </c>
      <c r="J82" s="121"/>
      <c r="K82" s="121"/>
      <c r="L82" s="121"/>
      <c r="Q82" s="38"/>
    </row>
    <row r="83" spans="4:17" ht="15.75" x14ac:dyDescent="0.25">
      <c r="D83" s="14"/>
      <c r="E83" s="137"/>
      <c r="F83" s="4" t="s">
        <v>34</v>
      </c>
      <c r="G83" s="24">
        <v>219.4</v>
      </c>
      <c r="H83" s="24">
        <v>226.4</v>
      </c>
      <c r="I83" s="24">
        <v>231.2</v>
      </c>
      <c r="J83" s="121"/>
      <c r="K83" s="121"/>
      <c r="L83" s="121"/>
      <c r="Q83" s="38"/>
    </row>
    <row r="84" spans="4:17" ht="15.75" x14ac:dyDescent="0.25">
      <c r="D84" s="14"/>
      <c r="E84" s="137"/>
      <c r="F84" s="4" t="s">
        <v>71</v>
      </c>
      <c r="G84" s="24">
        <v>1110.9000000000001</v>
      </c>
      <c r="H84" s="24">
        <v>1146.7</v>
      </c>
      <c r="I84" s="24">
        <v>1170.5999999999999</v>
      </c>
      <c r="J84" s="121"/>
      <c r="K84" s="121"/>
      <c r="L84" s="121"/>
      <c r="Q84" s="38"/>
    </row>
    <row r="85" spans="4:17" ht="15.75" x14ac:dyDescent="0.25">
      <c r="D85" s="14"/>
      <c r="E85" s="137"/>
      <c r="F85" s="4" t="s">
        <v>72</v>
      </c>
      <c r="G85" s="24">
        <v>514.20000000000005</v>
      </c>
      <c r="H85" s="24">
        <v>530.79999999999995</v>
      </c>
      <c r="I85" s="24">
        <v>541.9</v>
      </c>
      <c r="J85" s="121"/>
      <c r="K85" s="121"/>
      <c r="L85" s="121"/>
      <c r="Q85" s="38"/>
    </row>
    <row r="86" spans="4:17" ht="15.75" x14ac:dyDescent="0.25">
      <c r="D86" s="14"/>
      <c r="E86" s="137"/>
      <c r="F86" s="4" t="s">
        <v>73</v>
      </c>
      <c r="G86" s="24">
        <v>953.8</v>
      </c>
      <c r="H86" s="24">
        <v>984.6</v>
      </c>
      <c r="I86" s="24">
        <v>1005.1</v>
      </c>
      <c r="J86" s="121"/>
      <c r="K86" s="121"/>
      <c r="L86" s="121"/>
      <c r="Q86" s="38"/>
    </row>
    <row r="87" spans="4:17" ht="15.75" x14ac:dyDescent="0.25">
      <c r="D87" s="14"/>
      <c r="E87" s="137"/>
      <c r="F87" s="4" t="s">
        <v>74</v>
      </c>
      <c r="G87" s="24">
        <v>810</v>
      </c>
      <c r="H87" s="24">
        <v>836.1</v>
      </c>
      <c r="I87" s="24">
        <v>853.5</v>
      </c>
      <c r="J87" s="121"/>
      <c r="K87" s="121"/>
      <c r="L87" s="121"/>
      <c r="Q87" s="38"/>
    </row>
    <row r="88" spans="4:17" ht="15.75" x14ac:dyDescent="0.25">
      <c r="D88" s="14"/>
      <c r="E88" s="137"/>
      <c r="F88" s="4" t="s">
        <v>75</v>
      </c>
      <c r="G88" s="24">
        <v>2108.9</v>
      </c>
      <c r="H88" s="24">
        <v>2176.9</v>
      </c>
      <c r="I88" s="24">
        <v>2222.3000000000002</v>
      </c>
      <c r="J88" s="121"/>
      <c r="K88" s="121"/>
      <c r="L88" s="121"/>
      <c r="Q88" s="38"/>
    </row>
    <row r="89" spans="4:17" ht="15.75" x14ac:dyDescent="0.25">
      <c r="D89" s="14"/>
      <c r="E89" s="137"/>
      <c r="F89" s="4" t="s">
        <v>76</v>
      </c>
      <c r="G89" s="24">
        <v>404.8</v>
      </c>
      <c r="H89" s="24">
        <v>417.9</v>
      </c>
      <c r="I89" s="24">
        <v>426.6</v>
      </c>
      <c r="J89" s="121"/>
      <c r="K89" s="121"/>
      <c r="L89" s="121"/>
      <c r="Q89" s="38"/>
    </row>
    <row r="90" spans="4:17" ht="15.75" x14ac:dyDescent="0.25">
      <c r="D90" s="14"/>
      <c r="E90" s="137"/>
      <c r="F90" s="4" t="s">
        <v>77</v>
      </c>
      <c r="G90" s="24">
        <v>591.5</v>
      </c>
      <c r="H90" s="24">
        <v>610.5</v>
      </c>
      <c r="I90" s="24">
        <v>623.29999999999995</v>
      </c>
      <c r="J90" s="121"/>
      <c r="K90" s="121"/>
      <c r="L90" s="121"/>
      <c r="Q90" s="38"/>
    </row>
    <row r="91" spans="4:17" ht="15.75" x14ac:dyDescent="0.25">
      <c r="D91" s="14"/>
      <c r="E91" s="137"/>
      <c r="F91" s="4" t="s">
        <v>78</v>
      </c>
      <c r="G91" s="24">
        <v>1108.9000000000001</v>
      </c>
      <c r="H91" s="24">
        <v>1144.5999999999999</v>
      </c>
      <c r="I91" s="24">
        <v>1168.5</v>
      </c>
      <c r="J91" s="121"/>
      <c r="K91" s="121"/>
      <c r="L91" s="121"/>
      <c r="Q91" s="38"/>
    </row>
    <row r="92" spans="4:17" ht="15.75" x14ac:dyDescent="0.25">
      <c r="D92" s="14"/>
      <c r="E92" s="137"/>
      <c r="F92" s="4" t="s">
        <v>79</v>
      </c>
      <c r="G92" s="24">
        <v>431.5</v>
      </c>
      <c r="H92" s="24">
        <v>445.5</v>
      </c>
      <c r="I92" s="24">
        <v>454.7</v>
      </c>
      <c r="J92" s="121"/>
      <c r="K92" s="121"/>
      <c r="L92" s="121"/>
      <c r="Q92" s="38"/>
    </row>
    <row r="93" spans="4:17" ht="15.75" x14ac:dyDescent="0.25">
      <c r="D93" s="14"/>
      <c r="E93" s="137"/>
      <c r="F93" s="4" t="s">
        <v>80</v>
      </c>
      <c r="G93" s="24">
        <v>255.8</v>
      </c>
      <c r="H93" s="24">
        <v>264.10000000000002</v>
      </c>
      <c r="I93" s="24">
        <v>269.60000000000002</v>
      </c>
      <c r="J93" s="121"/>
      <c r="K93" s="121"/>
      <c r="L93" s="121"/>
      <c r="Q93" s="38"/>
    </row>
    <row r="94" spans="4:17" ht="15.75" x14ac:dyDescent="0.25">
      <c r="D94" s="14"/>
      <c r="E94" s="137"/>
      <c r="F94" s="4" t="s">
        <v>81</v>
      </c>
      <c r="G94" s="24">
        <v>1184.7</v>
      </c>
      <c r="H94" s="24">
        <v>1222.9000000000001</v>
      </c>
      <c r="I94" s="24">
        <v>1248.4000000000001</v>
      </c>
      <c r="J94" s="121"/>
      <c r="K94" s="121"/>
      <c r="L94" s="121"/>
    </row>
    <row r="95" spans="4:17" ht="15.75" x14ac:dyDescent="0.25">
      <c r="D95" s="14"/>
      <c r="E95" s="137"/>
      <c r="F95" s="4" t="s">
        <v>82</v>
      </c>
      <c r="G95" s="24">
        <v>1343.4</v>
      </c>
      <c r="H95" s="24">
        <v>1386.8</v>
      </c>
      <c r="I95" s="24">
        <v>1415.7</v>
      </c>
      <c r="J95" s="121"/>
      <c r="K95" s="121"/>
      <c r="L95" s="121"/>
      <c r="Q95" s="38"/>
    </row>
    <row r="96" spans="4:17" ht="15.75" x14ac:dyDescent="0.25">
      <c r="D96" s="14"/>
      <c r="E96" s="137"/>
      <c r="F96" s="4" t="s">
        <v>83</v>
      </c>
      <c r="G96" s="24">
        <v>388.5</v>
      </c>
      <c r="H96" s="24">
        <v>401</v>
      </c>
      <c r="I96" s="24">
        <v>409.4</v>
      </c>
      <c r="J96" s="121"/>
      <c r="K96" s="121"/>
      <c r="L96" s="121"/>
    </row>
    <row r="97" spans="4:12" ht="15.75" x14ac:dyDescent="0.25">
      <c r="D97" s="14"/>
      <c r="E97" s="137"/>
      <c r="F97" s="4" t="s">
        <v>84</v>
      </c>
      <c r="G97" s="24">
        <v>381.9</v>
      </c>
      <c r="H97" s="24">
        <v>394.2</v>
      </c>
      <c r="I97" s="24">
        <v>402.4</v>
      </c>
      <c r="J97" s="121"/>
      <c r="K97" s="121"/>
      <c r="L97" s="121"/>
    </row>
    <row r="98" spans="4:12" ht="15.75" x14ac:dyDescent="0.25">
      <c r="D98" s="14"/>
      <c r="E98" s="137"/>
      <c r="F98" s="4" t="s">
        <v>85</v>
      </c>
      <c r="G98" s="24">
        <v>182</v>
      </c>
      <c r="H98" s="24">
        <v>187.9</v>
      </c>
      <c r="I98" s="24">
        <v>191.8</v>
      </c>
      <c r="J98" s="121"/>
      <c r="K98" s="121"/>
      <c r="L98" s="121"/>
    </row>
    <row r="99" spans="4:12" ht="15.75" x14ac:dyDescent="0.25">
      <c r="D99" s="14"/>
      <c r="E99" s="137"/>
      <c r="F99" s="4" t="s">
        <v>876</v>
      </c>
      <c r="G99" s="24">
        <v>459.7</v>
      </c>
      <c r="H99" s="24">
        <v>474.5</v>
      </c>
      <c r="I99" s="24">
        <v>484.4</v>
      </c>
      <c r="J99" s="121"/>
      <c r="K99" s="121"/>
      <c r="L99" s="121"/>
    </row>
    <row r="100" spans="4:12" ht="15.75" x14ac:dyDescent="0.25">
      <c r="D100" s="14"/>
      <c r="E100" s="137"/>
      <c r="F100" s="4" t="s">
        <v>86</v>
      </c>
      <c r="G100" s="24">
        <v>628.20000000000005</v>
      </c>
      <c r="H100" s="24">
        <v>648.5</v>
      </c>
      <c r="I100" s="24">
        <v>662</v>
      </c>
      <c r="J100" s="121"/>
      <c r="K100" s="121"/>
      <c r="L100" s="121"/>
    </row>
    <row r="101" spans="4:12" ht="15.75" x14ac:dyDescent="0.25">
      <c r="D101" s="14"/>
      <c r="E101" s="137"/>
      <c r="F101" s="4" t="s">
        <v>87</v>
      </c>
      <c r="G101" s="24">
        <v>273.60000000000002</v>
      </c>
      <c r="H101" s="24">
        <v>282.5</v>
      </c>
      <c r="I101" s="24">
        <v>288.3</v>
      </c>
      <c r="J101" s="121"/>
      <c r="K101" s="121"/>
      <c r="L101" s="121"/>
    </row>
    <row r="102" spans="4:12" ht="15.75" x14ac:dyDescent="0.25">
      <c r="D102" s="14"/>
      <c r="E102" s="137"/>
      <c r="F102" s="4" t="s">
        <v>88</v>
      </c>
      <c r="G102" s="24">
        <v>776.4</v>
      </c>
      <c r="H102" s="24">
        <v>801.4</v>
      </c>
      <c r="I102" s="24">
        <v>818.1</v>
      </c>
      <c r="J102" s="121"/>
      <c r="K102" s="121"/>
      <c r="L102" s="121"/>
    </row>
    <row r="103" spans="4:12" ht="15.75" x14ac:dyDescent="0.25">
      <c r="D103" s="14"/>
      <c r="E103" s="137"/>
      <c r="F103" s="4" t="s">
        <v>89</v>
      </c>
      <c r="G103" s="24">
        <v>718.7</v>
      </c>
      <c r="H103" s="24">
        <v>741.8</v>
      </c>
      <c r="I103" s="24">
        <v>757.3</v>
      </c>
      <c r="J103" s="121"/>
      <c r="K103" s="121"/>
      <c r="L103" s="121"/>
    </row>
    <row r="104" spans="4:12" ht="15.75" x14ac:dyDescent="0.25">
      <c r="D104" s="14"/>
      <c r="E104" s="137"/>
      <c r="F104" s="4" t="s">
        <v>90</v>
      </c>
      <c r="G104" s="24">
        <v>540.9</v>
      </c>
      <c r="H104" s="24">
        <v>558.4</v>
      </c>
      <c r="I104" s="24">
        <v>570</v>
      </c>
      <c r="J104" s="121"/>
      <c r="K104" s="121"/>
      <c r="L104" s="121"/>
    </row>
    <row r="105" spans="4:12" ht="15.75" x14ac:dyDescent="0.25">
      <c r="D105" s="14"/>
      <c r="E105" s="137"/>
      <c r="F105" s="5"/>
      <c r="G105" s="24"/>
      <c r="H105" s="116"/>
      <c r="I105" s="116"/>
    </row>
    <row r="106" spans="4:12" ht="15.75" x14ac:dyDescent="0.25">
      <c r="D106" s="14"/>
      <c r="E106" s="136" t="s">
        <v>91</v>
      </c>
      <c r="F106" s="1" t="s">
        <v>5</v>
      </c>
      <c r="G106" s="28">
        <f>G107</f>
        <v>32445.200000000001</v>
      </c>
      <c r="H106" s="28">
        <f t="shared" ref="H106:I106" si="9">H107</f>
        <v>33491.700000000012</v>
      </c>
      <c r="I106" s="28">
        <f t="shared" si="9"/>
        <v>34189.4</v>
      </c>
      <c r="J106" s="121"/>
      <c r="K106" s="121"/>
      <c r="L106" s="121"/>
    </row>
    <row r="107" spans="4:12" ht="15.75" x14ac:dyDescent="0.25">
      <c r="D107" s="14"/>
      <c r="E107" s="136"/>
      <c r="F107" s="2" t="s">
        <v>8</v>
      </c>
      <c r="G107" s="28">
        <f>SUM(G108:G144)</f>
        <v>32445.200000000001</v>
      </c>
      <c r="H107" s="28">
        <f t="shared" ref="H107:I107" si="10">SUM(H108:H144)</f>
        <v>33491.700000000012</v>
      </c>
      <c r="I107" s="28">
        <f t="shared" si="10"/>
        <v>34189.4</v>
      </c>
      <c r="J107" s="121"/>
      <c r="K107" s="121"/>
      <c r="L107" s="121"/>
    </row>
    <row r="108" spans="4:12" ht="15.75" x14ac:dyDescent="0.25">
      <c r="D108" s="14"/>
      <c r="E108" s="137"/>
      <c r="F108" s="4" t="s">
        <v>92</v>
      </c>
      <c r="G108" s="24">
        <v>377.9</v>
      </c>
      <c r="H108" s="24">
        <v>390</v>
      </c>
      <c r="I108" s="24">
        <v>398.2</v>
      </c>
      <c r="J108" s="121"/>
      <c r="K108" s="121"/>
      <c r="L108" s="121"/>
    </row>
    <row r="109" spans="4:12" ht="15.75" x14ac:dyDescent="0.25">
      <c r="D109" s="14"/>
      <c r="E109" s="137"/>
      <c r="F109" s="4" t="s">
        <v>93</v>
      </c>
      <c r="G109" s="24">
        <v>694.5</v>
      </c>
      <c r="H109" s="24">
        <v>717</v>
      </c>
      <c r="I109" s="24">
        <v>731.9</v>
      </c>
      <c r="J109" s="121"/>
      <c r="K109" s="121"/>
      <c r="L109" s="121"/>
    </row>
    <row r="110" spans="4:12" ht="15.75" x14ac:dyDescent="0.25">
      <c r="D110" s="14"/>
      <c r="E110" s="137"/>
      <c r="F110" s="4" t="s">
        <v>94</v>
      </c>
      <c r="G110" s="24">
        <v>661</v>
      </c>
      <c r="H110" s="24">
        <v>682.3</v>
      </c>
      <c r="I110" s="24">
        <v>696.5</v>
      </c>
      <c r="J110" s="121"/>
      <c r="K110" s="121"/>
      <c r="L110" s="121"/>
    </row>
    <row r="111" spans="4:12" ht="15.75" x14ac:dyDescent="0.25">
      <c r="D111" s="14"/>
      <c r="E111" s="137"/>
      <c r="F111" s="4" t="s">
        <v>95</v>
      </c>
      <c r="G111" s="24">
        <v>431.5</v>
      </c>
      <c r="H111" s="24">
        <v>445.5</v>
      </c>
      <c r="I111" s="24">
        <v>454.7</v>
      </c>
      <c r="J111" s="121"/>
      <c r="K111" s="121"/>
      <c r="L111" s="121"/>
    </row>
    <row r="112" spans="4:12" ht="15.75" x14ac:dyDescent="0.25">
      <c r="D112" s="14"/>
      <c r="E112" s="137"/>
      <c r="F112" s="4" t="s">
        <v>96</v>
      </c>
      <c r="G112" s="24">
        <v>364.4</v>
      </c>
      <c r="H112" s="24">
        <v>376.1</v>
      </c>
      <c r="I112" s="24">
        <v>383.9</v>
      </c>
      <c r="J112" s="121"/>
      <c r="K112" s="121"/>
      <c r="L112" s="121"/>
    </row>
    <row r="113" spans="4:12" ht="15.75" x14ac:dyDescent="0.25">
      <c r="D113" s="14"/>
      <c r="E113" s="137"/>
      <c r="F113" s="4" t="s">
        <v>97</v>
      </c>
      <c r="G113" s="24">
        <v>582.6</v>
      </c>
      <c r="H113" s="24">
        <v>601.4</v>
      </c>
      <c r="I113" s="24">
        <v>613.9</v>
      </c>
      <c r="J113" s="121"/>
      <c r="K113" s="121"/>
      <c r="L113" s="121"/>
    </row>
    <row r="114" spans="4:12" ht="15.75" x14ac:dyDescent="0.25">
      <c r="D114" s="14"/>
      <c r="E114" s="137"/>
      <c r="F114" s="4" t="s">
        <v>98</v>
      </c>
      <c r="G114" s="24">
        <v>419.5</v>
      </c>
      <c r="H114" s="24">
        <v>433</v>
      </c>
      <c r="I114" s="24">
        <v>442</v>
      </c>
      <c r="J114" s="121"/>
      <c r="K114" s="121"/>
      <c r="L114" s="121"/>
    </row>
    <row r="115" spans="4:12" ht="15.75" x14ac:dyDescent="0.25">
      <c r="D115" s="14"/>
      <c r="E115" s="137"/>
      <c r="F115" s="4" t="s">
        <v>99</v>
      </c>
      <c r="G115" s="24">
        <v>673</v>
      </c>
      <c r="H115" s="24">
        <v>694.7</v>
      </c>
      <c r="I115" s="24">
        <v>709.2</v>
      </c>
      <c r="J115" s="121"/>
      <c r="K115" s="121"/>
      <c r="L115" s="121"/>
    </row>
    <row r="116" spans="4:12" ht="15.75" x14ac:dyDescent="0.25">
      <c r="D116" s="14"/>
      <c r="E116" s="137"/>
      <c r="F116" s="4" t="s">
        <v>100</v>
      </c>
      <c r="G116" s="24">
        <v>196.4</v>
      </c>
      <c r="H116" s="24">
        <v>202.7</v>
      </c>
      <c r="I116" s="24">
        <v>206.9</v>
      </c>
      <c r="J116" s="121"/>
      <c r="K116" s="121"/>
      <c r="L116" s="121"/>
    </row>
    <row r="117" spans="4:12" ht="15.75" x14ac:dyDescent="0.25">
      <c r="D117" s="14"/>
      <c r="E117" s="137"/>
      <c r="F117" s="4" t="s">
        <v>101</v>
      </c>
      <c r="G117" s="24">
        <v>542.1</v>
      </c>
      <c r="H117" s="24">
        <v>559.6</v>
      </c>
      <c r="I117" s="24">
        <v>571.20000000000005</v>
      </c>
      <c r="J117" s="121"/>
      <c r="K117" s="121"/>
      <c r="L117" s="121"/>
    </row>
    <row r="118" spans="4:12" ht="15.75" x14ac:dyDescent="0.25">
      <c r="D118" s="14"/>
      <c r="E118" s="137"/>
      <c r="F118" s="4" t="s">
        <v>102</v>
      </c>
      <c r="G118" s="24">
        <v>564.5</v>
      </c>
      <c r="H118" s="24">
        <v>582.70000000000005</v>
      </c>
      <c r="I118" s="24">
        <v>594.79999999999995</v>
      </c>
      <c r="J118" s="121"/>
      <c r="K118" s="121"/>
      <c r="L118" s="121"/>
    </row>
    <row r="119" spans="4:12" ht="15.75" x14ac:dyDescent="0.25">
      <c r="D119" s="14"/>
      <c r="E119" s="137"/>
      <c r="F119" s="4" t="s">
        <v>91</v>
      </c>
      <c r="G119" s="24">
        <v>10487.4</v>
      </c>
      <c r="H119" s="24">
        <v>10825.6</v>
      </c>
      <c r="I119" s="24">
        <v>11051.2</v>
      </c>
      <c r="J119" s="121"/>
      <c r="K119" s="121"/>
      <c r="L119" s="121"/>
    </row>
    <row r="120" spans="4:12" ht="15.75" x14ac:dyDescent="0.25">
      <c r="D120" s="14"/>
      <c r="E120" s="137"/>
      <c r="F120" s="4" t="s">
        <v>103</v>
      </c>
      <c r="G120" s="24">
        <v>323.89999999999998</v>
      </c>
      <c r="H120" s="24">
        <v>334.3</v>
      </c>
      <c r="I120" s="24">
        <v>341.3</v>
      </c>
      <c r="J120" s="121"/>
      <c r="K120" s="121"/>
      <c r="L120" s="121"/>
    </row>
    <row r="121" spans="4:12" ht="15.75" x14ac:dyDescent="0.25">
      <c r="D121" s="14"/>
      <c r="E121" s="137"/>
      <c r="F121" s="4" t="s">
        <v>104</v>
      </c>
      <c r="G121" s="24">
        <v>1593.8</v>
      </c>
      <c r="H121" s="24">
        <v>1645.2</v>
      </c>
      <c r="I121" s="24">
        <v>1679.5</v>
      </c>
      <c r="J121" s="121"/>
      <c r="K121" s="121"/>
      <c r="L121" s="121"/>
    </row>
    <row r="122" spans="4:12" ht="15.75" x14ac:dyDescent="0.25">
      <c r="D122" s="14"/>
      <c r="E122" s="137"/>
      <c r="F122" s="4" t="s">
        <v>105</v>
      </c>
      <c r="G122" s="24">
        <v>431</v>
      </c>
      <c r="H122" s="24">
        <v>444.9</v>
      </c>
      <c r="I122" s="24">
        <v>454.1</v>
      </c>
      <c r="J122" s="121"/>
      <c r="K122" s="121"/>
      <c r="L122" s="121"/>
    </row>
    <row r="123" spans="4:12" ht="15.75" x14ac:dyDescent="0.25">
      <c r="D123" s="14"/>
      <c r="E123" s="137"/>
      <c r="F123" s="4" t="s">
        <v>106</v>
      </c>
      <c r="G123" s="24">
        <v>1296.9000000000001</v>
      </c>
      <c r="H123" s="24">
        <v>1338.8</v>
      </c>
      <c r="I123" s="24">
        <v>1366.7</v>
      </c>
      <c r="J123" s="121"/>
      <c r="K123" s="121"/>
      <c r="L123" s="121"/>
    </row>
    <row r="124" spans="4:12" ht="15.75" x14ac:dyDescent="0.25">
      <c r="D124" s="14"/>
      <c r="E124" s="137"/>
      <c r="F124" s="4" t="s">
        <v>107</v>
      </c>
      <c r="G124" s="24">
        <v>515.1</v>
      </c>
      <c r="H124" s="24">
        <v>531.70000000000005</v>
      </c>
      <c r="I124" s="24">
        <v>542.79999999999995</v>
      </c>
      <c r="J124" s="121"/>
      <c r="K124" s="121"/>
      <c r="L124" s="121"/>
    </row>
    <row r="125" spans="4:12" ht="15.75" x14ac:dyDescent="0.25">
      <c r="D125" s="14"/>
      <c r="E125" s="137"/>
      <c r="F125" s="4" t="s">
        <v>108</v>
      </c>
      <c r="G125" s="24">
        <v>453.7</v>
      </c>
      <c r="H125" s="24">
        <v>468.3</v>
      </c>
      <c r="I125" s="24">
        <v>478</v>
      </c>
      <c r="J125" s="121"/>
      <c r="K125" s="121"/>
      <c r="L125" s="121"/>
    </row>
    <row r="126" spans="4:12" ht="15.75" x14ac:dyDescent="0.25">
      <c r="D126" s="14"/>
      <c r="E126" s="137"/>
      <c r="F126" s="4" t="s">
        <v>109</v>
      </c>
      <c r="G126" s="24">
        <v>605.79999999999995</v>
      </c>
      <c r="H126" s="24">
        <v>625.4</v>
      </c>
      <c r="I126" s="24">
        <v>638.4</v>
      </c>
      <c r="J126" s="121"/>
      <c r="K126" s="121"/>
      <c r="L126" s="121"/>
    </row>
    <row r="127" spans="4:12" ht="15.75" x14ac:dyDescent="0.25">
      <c r="D127" s="14"/>
      <c r="E127" s="137"/>
      <c r="F127" s="4" t="s">
        <v>110</v>
      </c>
      <c r="G127" s="24">
        <v>792.7</v>
      </c>
      <c r="H127" s="24">
        <v>818.3</v>
      </c>
      <c r="I127" s="24">
        <v>835.4</v>
      </c>
      <c r="J127" s="121"/>
      <c r="K127" s="121"/>
      <c r="L127" s="121"/>
    </row>
    <row r="128" spans="4:12" ht="15.75" x14ac:dyDescent="0.25">
      <c r="D128" s="14"/>
      <c r="E128" s="137"/>
      <c r="F128" s="4" t="s">
        <v>111</v>
      </c>
      <c r="G128" s="24">
        <v>239.5</v>
      </c>
      <c r="H128" s="24">
        <v>247.2</v>
      </c>
      <c r="I128" s="24">
        <v>252.3</v>
      </c>
      <c r="J128" s="121"/>
      <c r="K128" s="121"/>
      <c r="L128" s="121"/>
    </row>
    <row r="129" spans="4:12" ht="15.75" x14ac:dyDescent="0.25">
      <c r="D129" s="14"/>
      <c r="E129" s="137"/>
      <c r="F129" s="4" t="s">
        <v>112</v>
      </c>
      <c r="G129" s="24">
        <v>204.4</v>
      </c>
      <c r="H129" s="24">
        <v>211</v>
      </c>
      <c r="I129" s="24">
        <v>215.4</v>
      </c>
      <c r="J129" s="121"/>
      <c r="K129" s="121"/>
      <c r="L129" s="121"/>
    </row>
    <row r="130" spans="4:12" ht="15.75" x14ac:dyDescent="0.25">
      <c r="D130" s="14"/>
      <c r="E130" s="137"/>
      <c r="F130" s="4" t="s">
        <v>113</v>
      </c>
      <c r="G130" s="24">
        <v>425.2</v>
      </c>
      <c r="H130" s="24">
        <v>438.9</v>
      </c>
      <c r="I130" s="24">
        <v>448.1</v>
      </c>
      <c r="J130" s="121"/>
      <c r="K130" s="121"/>
      <c r="L130" s="121"/>
    </row>
    <row r="131" spans="4:12" ht="15.75" x14ac:dyDescent="0.25">
      <c r="D131" s="14"/>
      <c r="E131" s="137"/>
      <c r="F131" s="4" t="s">
        <v>114</v>
      </c>
      <c r="G131" s="24">
        <v>639.1</v>
      </c>
      <c r="H131" s="24">
        <v>659.7</v>
      </c>
      <c r="I131" s="24">
        <v>673.5</v>
      </c>
      <c r="J131" s="121"/>
      <c r="K131" s="121"/>
      <c r="L131" s="121"/>
    </row>
    <row r="132" spans="4:12" ht="15.75" x14ac:dyDescent="0.25">
      <c r="D132" s="14"/>
      <c r="E132" s="137"/>
      <c r="F132" s="4" t="s">
        <v>115</v>
      </c>
      <c r="G132" s="24">
        <v>171.7</v>
      </c>
      <c r="H132" s="24">
        <v>177.2</v>
      </c>
      <c r="I132" s="24">
        <v>180.9</v>
      </c>
      <c r="J132" s="121"/>
      <c r="K132" s="121"/>
      <c r="L132" s="121"/>
    </row>
    <row r="133" spans="4:12" ht="15.75" x14ac:dyDescent="0.25">
      <c r="D133" s="14"/>
      <c r="E133" s="137"/>
      <c r="F133" s="4" t="s">
        <v>116</v>
      </c>
      <c r="G133" s="24">
        <v>160.5</v>
      </c>
      <c r="H133" s="24">
        <v>165.7</v>
      </c>
      <c r="I133" s="24">
        <v>169.1</v>
      </c>
      <c r="J133" s="121"/>
      <c r="K133" s="121"/>
      <c r="L133" s="121"/>
    </row>
    <row r="134" spans="4:12" ht="15.75" x14ac:dyDescent="0.25">
      <c r="D134" s="14"/>
      <c r="E134" s="137"/>
      <c r="F134" s="4" t="s">
        <v>117</v>
      </c>
      <c r="G134" s="24">
        <v>1120.3</v>
      </c>
      <c r="H134" s="24">
        <v>1156.5</v>
      </c>
      <c r="I134" s="24">
        <v>1180.5999999999999</v>
      </c>
      <c r="J134" s="121"/>
      <c r="K134" s="121"/>
      <c r="L134" s="121"/>
    </row>
    <row r="135" spans="4:12" ht="15.75" x14ac:dyDescent="0.25">
      <c r="D135" s="14"/>
      <c r="E135" s="137"/>
      <c r="F135" s="4" t="s">
        <v>118</v>
      </c>
      <c r="G135" s="24">
        <v>883.2</v>
      </c>
      <c r="H135" s="24">
        <v>911.7</v>
      </c>
      <c r="I135" s="24">
        <v>930.7</v>
      </c>
      <c r="J135" s="121"/>
      <c r="K135" s="121"/>
      <c r="L135" s="121"/>
    </row>
    <row r="136" spans="4:12" ht="15.75" x14ac:dyDescent="0.25">
      <c r="D136" s="14"/>
      <c r="E136" s="137"/>
      <c r="F136" s="4" t="s">
        <v>119</v>
      </c>
      <c r="G136" s="24">
        <v>632.20000000000005</v>
      </c>
      <c r="H136" s="24">
        <v>652.6</v>
      </c>
      <c r="I136" s="24">
        <v>666.2</v>
      </c>
      <c r="J136" s="121"/>
      <c r="K136" s="121"/>
      <c r="L136" s="121"/>
    </row>
    <row r="137" spans="4:12" ht="15.75" x14ac:dyDescent="0.25">
      <c r="D137" s="14"/>
      <c r="E137" s="137"/>
      <c r="F137" s="4" t="s">
        <v>120</v>
      </c>
      <c r="G137" s="24">
        <v>877.7</v>
      </c>
      <c r="H137" s="24">
        <v>906</v>
      </c>
      <c r="I137" s="24">
        <v>924.9</v>
      </c>
      <c r="J137" s="121"/>
      <c r="K137" s="121"/>
      <c r="L137" s="121"/>
    </row>
    <row r="138" spans="4:12" ht="15.75" x14ac:dyDescent="0.25">
      <c r="D138" s="14"/>
      <c r="E138" s="137"/>
      <c r="F138" s="4" t="s">
        <v>121</v>
      </c>
      <c r="G138" s="24">
        <v>1595.2</v>
      </c>
      <c r="H138" s="24">
        <v>1646.7</v>
      </c>
      <c r="I138" s="24">
        <v>1681</v>
      </c>
      <c r="J138" s="121"/>
      <c r="K138" s="121"/>
      <c r="L138" s="121"/>
    </row>
    <row r="139" spans="4:12" ht="15.75" x14ac:dyDescent="0.25">
      <c r="D139" s="14"/>
      <c r="E139" s="137"/>
      <c r="F139" s="4" t="s">
        <v>122</v>
      </c>
      <c r="G139" s="24">
        <v>433.3</v>
      </c>
      <c r="H139" s="24">
        <v>447.2</v>
      </c>
      <c r="I139" s="24">
        <v>456.6</v>
      </c>
      <c r="J139" s="121"/>
      <c r="K139" s="121"/>
      <c r="L139" s="121"/>
    </row>
    <row r="140" spans="4:12" ht="15.75" x14ac:dyDescent="0.25">
      <c r="D140" s="14"/>
      <c r="E140" s="137"/>
      <c r="F140" s="4" t="s">
        <v>123</v>
      </c>
      <c r="G140" s="24">
        <v>275.89999999999998</v>
      </c>
      <c r="H140" s="24">
        <v>284.8</v>
      </c>
      <c r="I140" s="24">
        <v>290.8</v>
      </c>
      <c r="J140" s="121"/>
      <c r="K140" s="121"/>
      <c r="L140" s="121"/>
    </row>
    <row r="141" spans="4:12" ht="15.75" x14ac:dyDescent="0.25">
      <c r="D141" s="14"/>
      <c r="E141" s="137"/>
      <c r="F141" s="4" t="s">
        <v>124</v>
      </c>
      <c r="G141" s="24">
        <v>541.5</v>
      </c>
      <c r="H141" s="24">
        <v>559</v>
      </c>
      <c r="I141" s="24">
        <v>570.6</v>
      </c>
      <c r="J141" s="121"/>
      <c r="K141" s="121"/>
      <c r="L141" s="121"/>
    </row>
    <row r="142" spans="4:12" ht="15.75" x14ac:dyDescent="0.25">
      <c r="D142" s="14"/>
      <c r="E142" s="137"/>
      <c r="F142" s="4" t="s">
        <v>125</v>
      </c>
      <c r="G142" s="24">
        <v>784.1</v>
      </c>
      <c r="H142" s="24">
        <v>809.4</v>
      </c>
      <c r="I142" s="24">
        <v>826.3</v>
      </c>
      <c r="J142" s="121"/>
      <c r="K142" s="121"/>
      <c r="L142" s="121"/>
    </row>
    <row r="143" spans="4:12" ht="15.75" x14ac:dyDescent="0.25">
      <c r="D143" s="14"/>
      <c r="E143" s="137"/>
      <c r="F143" s="4" t="s">
        <v>126</v>
      </c>
      <c r="G143" s="24">
        <v>843.6</v>
      </c>
      <c r="H143" s="24">
        <v>870.8</v>
      </c>
      <c r="I143" s="24">
        <v>888.9</v>
      </c>
      <c r="J143" s="121"/>
      <c r="K143" s="121"/>
      <c r="L143" s="121"/>
    </row>
    <row r="144" spans="4:12" ht="15.75" x14ac:dyDescent="0.25">
      <c r="D144" s="14"/>
      <c r="E144" s="137"/>
      <c r="F144" s="4" t="s">
        <v>127</v>
      </c>
      <c r="G144" s="24">
        <v>610.1</v>
      </c>
      <c r="H144" s="24">
        <v>629.79999999999995</v>
      </c>
      <c r="I144" s="24">
        <v>642.9</v>
      </c>
      <c r="J144" s="121"/>
      <c r="K144" s="121"/>
      <c r="L144" s="121"/>
    </row>
    <row r="145" spans="4:12" ht="15.75" x14ac:dyDescent="0.25">
      <c r="D145" s="14"/>
      <c r="E145" s="137"/>
      <c r="F145" s="5"/>
      <c r="G145" s="24"/>
      <c r="H145" s="116"/>
      <c r="I145" s="116"/>
    </row>
    <row r="146" spans="4:12" ht="15.75" x14ac:dyDescent="0.25">
      <c r="D146" s="14"/>
      <c r="E146" s="136" t="s">
        <v>128</v>
      </c>
      <c r="F146" s="1" t="s">
        <v>5</v>
      </c>
      <c r="G146" s="28">
        <f>G147</f>
        <v>15968.099999999999</v>
      </c>
      <c r="H146" s="28">
        <f t="shared" ref="H146:I146" si="11">H147</f>
        <v>16483.099999999999</v>
      </c>
      <c r="I146" s="28">
        <f t="shared" si="11"/>
        <v>16826.600000000002</v>
      </c>
      <c r="J146" s="121"/>
      <c r="K146" s="121"/>
      <c r="L146" s="121"/>
    </row>
    <row r="147" spans="4:12" ht="15.75" x14ac:dyDescent="0.25">
      <c r="D147" s="14"/>
      <c r="E147" s="136"/>
      <c r="F147" s="2" t="s">
        <v>8</v>
      </c>
      <c r="G147" s="28">
        <f>SUM(G148:G174)</f>
        <v>15968.099999999999</v>
      </c>
      <c r="H147" s="28">
        <f t="shared" ref="H147:I147" si="12">SUM(H148:H174)</f>
        <v>16483.099999999999</v>
      </c>
      <c r="I147" s="28">
        <f t="shared" si="12"/>
        <v>16826.600000000002</v>
      </c>
      <c r="J147" s="121"/>
      <c r="K147" s="121"/>
      <c r="L147" s="121"/>
    </row>
    <row r="148" spans="4:12" ht="15.75" x14ac:dyDescent="0.25">
      <c r="D148" s="14"/>
      <c r="E148" s="137"/>
      <c r="F148" s="4" t="s">
        <v>129</v>
      </c>
      <c r="G148" s="24">
        <v>420.9</v>
      </c>
      <c r="H148" s="24">
        <v>434.5</v>
      </c>
      <c r="I148" s="24">
        <v>443.5</v>
      </c>
      <c r="J148" s="121"/>
      <c r="K148" s="121"/>
      <c r="L148" s="121"/>
    </row>
    <row r="149" spans="4:12" ht="15.75" x14ac:dyDescent="0.25">
      <c r="D149" s="14"/>
      <c r="E149" s="137"/>
      <c r="F149" s="4" t="s">
        <v>130</v>
      </c>
      <c r="G149" s="24">
        <v>857.6</v>
      </c>
      <c r="H149" s="24">
        <v>885.3</v>
      </c>
      <c r="I149" s="24">
        <v>903.7</v>
      </c>
      <c r="J149" s="121"/>
      <c r="K149" s="121"/>
      <c r="L149" s="121"/>
    </row>
    <row r="150" spans="4:12" ht="15.75" x14ac:dyDescent="0.25">
      <c r="D150" s="14"/>
      <c r="E150" s="137"/>
      <c r="F150" s="4" t="s">
        <v>131</v>
      </c>
      <c r="G150" s="24">
        <v>927.4</v>
      </c>
      <c r="H150" s="24">
        <v>957.3</v>
      </c>
      <c r="I150" s="24">
        <v>977.3</v>
      </c>
      <c r="J150" s="121"/>
      <c r="K150" s="121"/>
      <c r="L150" s="121"/>
    </row>
    <row r="151" spans="4:12" ht="15.75" x14ac:dyDescent="0.25">
      <c r="D151" s="14"/>
      <c r="E151" s="137"/>
      <c r="F151" s="4" t="s">
        <v>128</v>
      </c>
      <c r="G151" s="24">
        <v>1397.1</v>
      </c>
      <c r="H151" s="24">
        <v>1442.2</v>
      </c>
      <c r="I151" s="24">
        <v>1472.2</v>
      </c>
      <c r="J151" s="121"/>
      <c r="K151" s="121"/>
      <c r="L151" s="121"/>
    </row>
    <row r="152" spans="4:12" ht="15.75" x14ac:dyDescent="0.25">
      <c r="D152" s="14"/>
      <c r="E152" s="137"/>
      <c r="F152" s="4" t="s">
        <v>132</v>
      </c>
      <c r="G152" s="24">
        <v>514.20000000000005</v>
      </c>
      <c r="H152" s="24">
        <v>530.79999999999995</v>
      </c>
      <c r="I152" s="24">
        <v>541.9</v>
      </c>
      <c r="J152" s="121"/>
      <c r="K152" s="121"/>
      <c r="L152" s="121"/>
    </row>
    <row r="153" spans="4:12" ht="15.75" x14ac:dyDescent="0.25">
      <c r="D153" s="14"/>
      <c r="E153" s="137"/>
      <c r="F153" s="4" t="s">
        <v>133</v>
      </c>
      <c r="G153" s="24">
        <v>346.3</v>
      </c>
      <c r="H153" s="24">
        <v>357.4</v>
      </c>
      <c r="I153" s="24">
        <v>364.9</v>
      </c>
      <c r="J153" s="121"/>
      <c r="K153" s="121"/>
      <c r="L153" s="121"/>
    </row>
    <row r="154" spans="4:12" ht="15.75" x14ac:dyDescent="0.25">
      <c r="D154" s="14"/>
      <c r="E154" s="137"/>
      <c r="F154" s="4" t="s">
        <v>134</v>
      </c>
      <c r="G154" s="24">
        <v>601.79999999999995</v>
      </c>
      <c r="H154" s="24">
        <v>621.20000000000005</v>
      </c>
      <c r="I154" s="24">
        <v>634.20000000000005</v>
      </c>
      <c r="J154" s="121"/>
      <c r="K154" s="121"/>
      <c r="L154" s="121"/>
    </row>
    <row r="155" spans="4:12" ht="15.75" x14ac:dyDescent="0.25">
      <c r="D155" s="14"/>
      <c r="E155" s="137"/>
      <c r="F155" s="4" t="s">
        <v>135</v>
      </c>
      <c r="G155" s="24">
        <v>178.9</v>
      </c>
      <c r="H155" s="24">
        <v>184.6</v>
      </c>
      <c r="I155" s="24">
        <v>188.5</v>
      </c>
      <c r="J155" s="121"/>
      <c r="K155" s="121"/>
      <c r="L155" s="121"/>
    </row>
    <row r="156" spans="4:12" ht="15.75" x14ac:dyDescent="0.25">
      <c r="D156" s="14"/>
      <c r="E156" s="137"/>
      <c r="F156" s="4" t="s">
        <v>136</v>
      </c>
      <c r="G156" s="24">
        <v>839.5</v>
      </c>
      <c r="H156" s="24">
        <v>866.6</v>
      </c>
      <c r="I156" s="24">
        <v>884.7</v>
      </c>
      <c r="J156" s="121"/>
      <c r="K156" s="121"/>
      <c r="L156" s="121"/>
    </row>
    <row r="157" spans="4:12" ht="15.75" x14ac:dyDescent="0.25">
      <c r="D157" s="14"/>
      <c r="E157" s="137"/>
      <c r="F157" s="4" t="s">
        <v>137</v>
      </c>
      <c r="G157" s="24">
        <v>644.9</v>
      </c>
      <c r="H157" s="24">
        <v>665.7</v>
      </c>
      <c r="I157" s="24">
        <v>679.5</v>
      </c>
      <c r="J157" s="121"/>
      <c r="K157" s="121"/>
      <c r="L157" s="121"/>
    </row>
    <row r="158" spans="4:12" ht="15.75" x14ac:dyDescent="0.25">
      <c r="D158" s="14"/>
      <c r="E158" s="137"/>
      <c r="F158" s="4" t="s">
        <v>138</v>
      </c>
      <c r="G158" s="24">
        <v>914.2</v>
      </c>
      <c r="H158" s="24">
        <v>943.7</v>
      </c>
      <c r="I158" s="24">
        <v>963.3</v>
      </c>
      <c r="J158" s="121"/>
      <c r="K158" s="121"/>
      <c r="L158" s="121"/>
    </row>
    <row r="159" spans="4:12" ht="15.75" x14ac:dyDescent="0.25">
      <c r="D159" s="14"/>
      <c r="E159" s="137"/>
      <c r="F159" s="4" t="s">
        <v>139</v>
      </c>
      <c r="G159" s="24">
        <v>271.89999999999998</v>
      </c>
      <c r="H159" s="24">
        <v>280.7</v>
      </c>
      <c r="I159" s="24">
        <v>286.5</v>
      </c>
      <c r="J159" s="121"/>
      <c r="K159" s="121"/>
      <c r="L159" s="121"/>
    </row>
    <row r="160" spans="4:12" ht="15.75" x14ac:dyDescent="0.25">
      <c r="D160" s="14"/>
      <c r="E160" s="137"/>
      <c r="F160" s="4" t="s">
        <v>140</v>
      </c>
      <c r="G160" s="24">
        <v>512.5</v>
      </c>
      <c r="H160" s="24">
        <v>529</v>
      </c>
      <c r="I160" s="24">
        <v>540.1</v>
      </c>
      <c r="J160" s="121"/>
      <c r="K160" s="121"/>
      <c r="L160" s="121"/>
    </row>
    <row r="161" spans="4:12" ht="15.75" x14ac:dyDescent="0.25">
      <c r="D161" s="14"/>
      <c r="E161" s="137"/>
      <c r="F161" s="4" t="s">
        <v>141</v>
      </c>
      <c r="G161" s="24">
        <v>1183.5</v>
      </c>
      <c r="H161" s="24">
        <v>1221.7</v>
      </c>
      <c r="I161" s="24">
        <v>1247.0999999999999</v>
      </c>
      <c r="J161" s="121"/>
      <c r="K161" s="121"/>
      <c r="L161" s="121"/>
    </row>
    <row r="162" spans="4:12" ht="15.75" x14ac:dyDescent="0.25">
      <c r="D162" s="14"/>
      <c r="E162" s="137"/>
      <c r="F162" s="4" t="s">
        <v>142</v>
      </c>
      <c r="G162" s="24">
        <v>284.2</v>
      </c>
      <c r="H162" s="24">
        <v>293.39999999999998</v>
      </c>
      <c r="I162" s="24">
        <v>299.5</v>
      </c>
      <c r="J162" s="121"/>
      <c r="K162" s="121"/>
      <c r="L162" s="121"/>
    </row>
    <row r="163" spans="4:12" ht="15.75" x14ac:dyDescent="0.25">
      <c r="D163" s="14"/>
      <c r="E163" s="137"/>
      <c r="F163" s="4" t="s">
        <v>143</v>
      </c>
      <c r="G163" s="24">
        <v>752.3</v>
      </c>
      <c r="H163" s="24">
        <v>776.5</v>
      </c>
      <c r="I163" s="24">
        <v>792.7</v>
      </c>
      <c r="J163" s="121"/>
      <c r="K163" s="121"/>
      <c r="L163" s="121"/>
    </row>
    <row r="164" spans="4:12" ht="15.75" x14ac:dyDescent="0.25">
      <c r="D164" s="14"/>
      <c r="E164" s="137"/>
      <c r="F164" s="4" t="s">
        <v>144</v>
      </c>
      <c r="G164" s="24">
        <v>431</v>
      </c>
      <c r="H164" s="24">
        <v>444.9</v>
      </c>
      <c r="I164" s="24">
        <v>454.1</v>
      </c>
      <c r="J164" s="121"/>
      <c r="K164" s="121"/>
      <c r="L164" s="121"/>
    </row>
    <row r="165" spans="4:12" ht="15.75" x14ac:dyDescent="0.25">
      <c r="D165" s="14"/>
      <c r="E165" s="137"/>
      <c r="F165" s="4" t="s">
        <v>145</v>
      </c>
      <c r="G165" s="24">
        <v>829.5</v>
      </c>
      <c r="H165" s="24">
        <v>856.3</v>
      </c>
      <c r="I165" s="24">
        <v>874.1</v>
      </c>
      <c r="J165" s="121"/>
      <c r="K165" s="121"/>
      <c r="L165" s="121"/>
    </row>
    <row r="166" spans="4:12" ht="15.75" x14ac:dyDescent="0.25">
      <c r="D166" s="14"/>
      <c r="E166" s="137"/>
      <c r="F166" s="4" t="s">
        <v>146</v>
      </c>
      <c r="G166" s="24">
        <v>430.7</v>
      </c>
      <c r="H166" s="24">
        <v>444.6</v>
      </c>
      <c r="I166" s="24">
        <v>453.8</v>
      </c>
      <c r="J166" s="121"/>
      <c r="K166" s="121"/>
      <c r="L166" s="121"/>
    </row>
    <row r="167" spans="4:12" ht="15.75" x14ac:dyDescent="0.25">
      <c r="D167" s="14"/>
      <c r="E167" s="137"/>
      <c r="F167" s="4" t="s">
        <v>147</v>
      </c>
      <c r="G167" s="24">
        <v>431</v>
      </c>
      <c r="H167" s="24">
        <v>444.9</v>
      </c>
      <c r="I167" s="24">
        <v>454.1</v>
      </c>
      <c r="J167" s="121"/>
      <c r="K167" s="121"/>
      <c r="L167" s="121"/>
    </row>
    <row r="168" spans="4:12" ht="15.75" x14ac:dyDescent="0.25">
      <c r="D168" s="14"/>
      <c r="E168" s="137"/>
      <c r="F168" s="4" t="s">
        <v>148</v>
      </c>
      <c r="G168" s="24">
        <v>601.5</v>
      </c>
      <c r="H168" s="24">
        <v>620.9</v>
      </c>
      <c r="I168" s="24">
        <v>633.9</v>
      </c>
      <c r="J168" s="121"/>
      <c r="K168" s="121"/>
      <c r="L168" s="121"/>
    </row>
    <row r="169" spans="4:12" ht="15.75" x14ac:dyDescent="0.25">
      <c r="D169" s="14"/>
      <c r="E169" s="137"/>
      <c r="F169" s="4" t="s">
        <v>149</v>
      </c>
      <c r="G169" s="24">
        <v>258.10000000000002</v>
      </c>
      <c r="H169" s="24">
        <v>266.39999999999998</v>
      </c>
      <c r="I169" s="24">
        <v>272.10000000000002</v>
      </c>
      <c r="J169" s="121"/>
      <c r="K169" s="121"/>
      <c r="L169" s="121"/>
    </row>
    <row r="170" spans="4:12" ht="15.75" x14ac:dyDescent="0.25">
      <c r="D170" s="14"/>
      <c r="E170" s="137"/>
      <c r="F170" s="4" t="s">
        <v>150</v>
      </c>
      <c r="G170" s="24">
        <v>338.8</v>
      </c>
      <c r="H170" s="24">
        <v>349.7</v>
      </c>
      <c r="I170" s="24">
        <v>357</v>
      </c>
      <c r="J170" s="121"/>
      <c r="K170" s="121"/>
      <c r="L170" s="121"/>
    </row>
    <row r="171" spans="4:12" ht="15.75" x14ac:dyDescent="0.25">
      <c r="D171" s="14"/>
      <c r="E171" s="137"/>
      <c r="F171" s="4" t="s">
        <v>151</v>
      </c>
      <c r="G171" s="24">
        <v>521.1</v>
      </c>
      <c r="H171" s="24">
        <v>537.9</v>
      </c>
      <c r="I171" s="24">
        <v>549.1</v>
      </c>
      <c r="J171" s="121"/>
      <c r="K171" s="121"/>
      <c r="L171" s="121"/>
    </row>
    <row r="172" spans="4:12" ht="15.75" x14ac:dyDescent="0.25">
      <c r="D172" s="14"/>
      <c r="E172" s="137"/>
      <c r="F172" s="4" t="s">
        <v>152</v>
      </c>
      <c r="G172" s="24">
        <v>737.3</v>
      </c>
      <c r="H172" s="24">
        <v>761.1</v>
      </c>
      <c r="I172" s="24">
        <v>777</v>
      </c>
      <c r="J172" s="121"/>
      <c r="K172" s="121"/>
      <c r="L172" s="121"/>
    </row>
    <row r="173" spans="4:12" ht="15.75" x14ac:dyDescent="0.25">
      <c r="D173" s="14"/>
      <c r="E173" s="137"/>
      <c r="F173" s="4" t="s">
        <v>153</v>
      </c>
      <c r="G173" s="24">
        <v>322.10000000000002</v>
      </c>
      <c r="H173" s="24">
        <v>332.5</v>
      </c>
      <c r="I173" s="24">
        <v>339.5</v>
      </c>
      <c r="J173" s="121"/>
      <c r="K173" s="121"/>
      <c r="L173" s="121"/>
    </row>
    <row r="174" spans="4:12" ht="15.75" x14ac:dyDescent="0.25">
      <c r="D174" s="14"/>
      <c r="E174" s="137"/>
      <c r="F174" s="4" t="s">
        <v>154</v>
      </c>
      <c r="G174" s="24">
        <v>419.8</v>
      </c>
      <c r="H174" s="24">
        <v>433.3</v>
      </c>
      <c r="I174" s="24">
        <v>442.3</v>
      </c>
      <c r="J174" s="121"/>
      <c r="K174" s="121"/>
      <c r="L174" s="121"/>
    </row>
    <row r="175" spans="4:12" ht="15.75" x14ac:dyDescent="0.25">
      <c r="D175" s="14"/>
      <c r="E175" s="137"/>
      <c r="F175" s="5"/>
      <c r="G175" s="24"/>
      <c r="H175" s="116"/>
      <c r="I175" s="116"/>
    </row>
    <row r="176" spans="4:12" ht="15.75" x14ac:dyDescent="0.25">
      <c r="D176" s="14"/>
      <c r="E176" s="136" t="s">
        <v>155</v>
      </c>
      <c r="F176" s="1" t="s">
        <v>5</v>
      </c>
      <c r="G176" s="28">
        <f>G177</f>
        <v>19629.400000000001</v>
      </c>
      <c r="H176" s="28">
        <f t="shared" ref="H176:I176" si="13">H177</f>
        <v>20262.3</v>
      </c>
      <c r="I176" s="28">
        <f t="shared" si="13"/>
        <v>20684.7</v>
      </c>
      <c r="J176" s="121"/>
      <c r="K176" s="121"/>
      <c r="L176" s="121"/>
    </row>
    <row r="177" spans="4:12" ht="15.75" x14ac:dyDescent="0.25">
      <c r="D177" s="14"/>
      <c r="E177" s="136"/>
      <c r="F177" s="2" t="s">
        <v>8</v>
      </c>
      <c r="G177" s="28">
        <f>SUM(G178:G205)</f>
        <v>19629.400000000001</v>
      </c>
      <c r="H177" s="28">
        <f t="shared" ref="H177:I177" si="14">SUM(H178:H205)</f>
        <v>20262.3</v>
      </c>
      <c r="I177" s="28">
        <f t="shared" si="14"/>
        <v>20684.7</v>
      </c>
      <c r="J177" s="121"/>
      <c r="K177" s="121"/>
      <c r="L177" s="121"/>
    </row>
    <row r="178" spans="4:12" ht="15.75" x14ac:dyDescent="0.25">
      <c r="D178" s="14"/>
      <c r="E178" s="137"/>
      <c r="F178" s="4" t="s">
        <v>156</v>
      </c>
      <c r="G178" s="24">
        <v>486.7</v>
      </c>
      <c r="H178" s="24">
        <v>502.4</v>
      </c>
      <c r="I178" s="24">
        <v>512.79999999999995</v>
      </c>
      <c r="J178" s="121"/>
      <c r="K178" s="121"/>
      <c r="L178" s="121"/>
    </row>
    <row r="179" spans="4:12" ht="15.75" x14ac:dyDescent="0.25">
      <c r="D179" s="14"/>
      <c r="E179" s="137"/>
      <c r="F179" s="4" t="s">
        <v>157</v>
      </c>
      <c r="G179" s="24">
        <v>880.6</v>
      </c>
      <c r="H179" s="24">
        <v>909</v>
      </c>
      <c r="I179" s="24">
        <v>927.9</v>
      </c>
      <c r="J179" s="121"/>
      <c r="K179" s="121"/>
      <c r="L179" s="121"/>
    </row>
    <row r="180" spans="4:12" ht="15.75" x14ac:dyDescent="0.25">
      <c r="D180" s="14"/>
      <c r="E180" s="137"/>
      <c r="F180" s="4" t="s">
        <v>158</v>
      </c>
      <c r="G180" s="24">
        <v>277.60000000000002</v>
      </c>
      <c r="H180" s="24">
        <v>286.60000000000002</v>
      </c>
      <c r="I180" s="24">
        <v>292.60000000000002</v>
      </c>
      <c r="J180" s="121"/>
      <c r="K180" s="121"/>
      <c r="L180" s="121"/>
    </row>
    <row r="181" spans="4:12" ht="15.75" x14ac:dyDescent="0.25">
      <c r="D181" s="14"/>
      <c r="E181" s="137"/>
      <c r="F181" s="4" t="s">
        <v>159</v>
      </c>
      <c r="G181" s="24">
        <v>270.5</v>
      </c>
      <c r="H181" s="24">
        <v>279.2</v>
      </c>
      <c r="I181" s="24">
        <v>285</v>
      </c>
      <c r="J181" s="121"/>
      <c r="K181" s="121"/>
      <c r="L181" s="121"/>
    </row>
    <row r="182" spans="4:12" ht="15.75" x14ac:dyDescent="0.25">
      <c r="D182" s="14"/>
      <c r="E182" s="137"/>
      <c r="F182" s="4" t="s">
        <v>155</v>
      </c>
      <c r="G182" s="24">
        <v>4042.4</v>
      </c>
      <c r="H182" s="24">
        <v>4172.7</v>
      </c>
      <c r="I182" s="24">
        <v>4259.7</v>
      </c>
      <c r="J182" s="121"/>
      <c r="K182" s="121"/>
      <c r="L182" s="121"/>
    </row>
    <row r="183" spans="4:12" ht="15.75" x14ac:dyDescent="0.25">
      <c r="D183" s="14"/>
      <c r="E183" s="137"/>
      <c r="F183" s="4" t="s">
        <v>160</v>
      </c>
      <c r="G183" s="24">
        <v>360.6</v>
      </c>
      <c r="H183" s="24">
        <v>372.3</v>
      </c>
      <c r="I183" s="24">
        <v>380</v>
      </c>
      <c r="J183" s="121"/>
      <c r="K183" s="121"/>
      <c r="L183" s="121"/>
    </row>
    <row r="184" spans="4:12" ht="15.75" x14ac:dyDescent="0.25">
      <c r="D184" s="14"/>
      <c r="E184" s="137"/>
      <c r="F184" s="4" t="s">
        <v>161</v>
      </c>
      <c r="G184" s="24">
        <v>180.3</v>
      </c>
      <c r="H184" s="24">
        <v>186.1</v>
      </c>
      <c r="I184" s="24">
        <v>190</v>
      </c>
      <c r="J184" s="121"/>
      <c r="K184" s="121"/>
      <c r="L184" s="121"/>
    </row>
    <row r="185" spans="4:12" ht="15.75" x14ac:dyDescent="0.25">
      <c r="D185" s="14"/>
      <c r="E185" s="137"/>
      <c r="F185" s="4" t="s">
        <v>162</v>
      </c>
      <c r="G185" s="24">
        <v>708.9</v>
      </c>
      <c r="H185" s="24">
        <v>731.8</v>
      </c>
      <c r="I185" s="24">
        <v>747</v>
      </c>
      <c r="J185" s="121"/>
      <c r="K185" s="121"/>
      <c r="L185" s="121"/>
    </row>
    <row r="186" spans="4:12" ht="15.75" x14ac:dyDescent="0.25">
      <c r="D186" s="14"/>
      <c r="E186" s="137"/>
      <c r="F186" s="4" t="s">
        <v>163</v>
      </c>
      <c r="G186" s="24">
        <v>371.2</v>
      </c>
      <c r="H186" s="24">
        <v>383.2</v>
      </c>
      <c r="I186" s="24">
        <v>391.2</v>
      </c>
      <c r="J186" s="121"/>
      <c r="K186" s="121"/>
      <c r="L186" s="121"/>
    </row>
    <row r="187" spans="4:12" ht="15.75" x14ac:dyDescent="0.25">
      <c r="D187" s="14"/>
      <c r="E187" s="137"/>
      <c r="F187" s="4" t="s">
        <v>164</v>
      </c>
      <c r="G187" s="24">
        <v>459.1</v>
      </c>
      <c r="H187" s="24">
        <v>473.9</v>
      </c>
      <c r="I187" s="24">
        <v>483.8</v>
      </c>
      <c r="J187" s="121"/>
      <c r="K187" s="121"/>
      <c r="L187" s="121"/>
    </row>
    <row r="188" spans="4:12" ht="15.75" x14ac:dyDescent="0.25">
      <c r="D188" s="14"/>
      <c r="E188" s="137"/>
      <c r="F188" s="4" t="s">
        <v>165</v>
      </c>
      <c r="G188" s="24">
        <v>685.6</v>
      </c>
      <c r="H188" s="24">
        <v>707.8</v>
      </c>
      <c r="I188" s="24">
        <v>722.5</v>
      </c>
      <c r="J188" s="121"/>
      <c r="K188" s="121"/>
      <c r="L188" s="121"/>
    </row>
    <row r="189" spans="4:12" ht="15.75" x14ac:dyDescent="0.25">
      <c r="D189" s="14"/>
      <c r="E189" s="137"/>
      <c r="F189" s="4" t="s">
        <v>166</v>
      </c>
      <c r="G189" s="24">
        <v>430.7</v>
      </c>
      <c r="H189" s="24">
        <v>444.6</v>
      </c>
      <c r="I189" s="24">
        <v>453.8</v>
      </c>
      <c r="J189" s="121"/>
      <c r="K189" s="121"/>
      <c r="L189" s="121"/>
    </row>
    <row r="190" spans="4:12" ht="15.75" x14ac:dyDescent="0.25">
      <c r="D190" s="14"/>
      <c r="E190" s="137"/>
      <c r="F190" s="4" t="s">
        <v>167</v>
      </c>
      <c r="G190" s="24">
        <v>437.3</v>
      </c>
      <c r="H190" s="24">
        <v>451.4</v>
      </c>
      <c r="I190" s="24">
        <v>460.8</v>
      </c>
      <c r="J190" s="121"/>
      <c r="K190" s="121"/>
      <c r="L190" s="121"/>
    </row>
    <row r="191" spans="4:12" ht="15.75" x14ac:dyDescent="0.25">
      <c r="D191" s="14"/>
      <c r="E191" s="137"/>
      <c r="F191" s="4" t="s">
        <v>168</v>
      </c>
      <c r="G191" s="24">
        <v>522.29999999999995</v>
      </c>
      <c r="H191" s="24">
        <v>539.1</v>
      </c>
      <c r="I191" s="24">
        <v>550.4</v>
      </c>
      <c r="J191" s="121"/>
      <c r="K191" s="121"/>
      <c r="L191" s="121"/>
    </row>
    <row r="192" spans="4:12" ht="15.75" x14ac:dyDescent="0.25">
      <c r="D192" s="14"/>
      <c r="E192" s="137"/>
      <c r="F192" s="4" t="s">
        <v>169</v>
      </c>
      <c r="G192" s="24">
        <v>245.8</v>
      </c>
      <c r="H192" s="24">
        <v>253.7</v>
      </c>
      <c r="I192" s="24">
        <v>259</v>
      </c>
      <c r="J192" s="121"/>
      <c r="K192" s="121"/>
      <c r="L192" s="121"/>
    </row>
    <row r="193" spans="4:12" ht="15.75" x14ac:dyDescent="0.25">
      <c r="D193" s="14"/>
      <c r="E193" s="137"/>
      <c r="F193" s="4" t="s">
        <v>170</v>
      </c>
      <c r="G193" s="24">
        <v>323</v>
      </c>
      <c r="H193" s="24">
        <v>333.4</v>
      </c>
      <c r="I193" s="24">
        <v>340.4</v>
      </c>
      <c r="J193" s="121"/>
      <c r="K193" s="121"/>
      <c r="L193" s="121"/>
    </row>
    <row r="194" spans="4:12" ht="15.75" x14ac:dyDescent="0.25">
      <c r="D194" s="14"/>
      <c r="E194" s="137"/>
      <c r="F194" s="4" t="s">
        <v>171</v>
      </c>
      <c r="G194" s="24">
        <v>830.1</v>
      </c>
      <c r="H194" s="24">
        <v>856.8</v>
      </c>
      <c r="I194" s="24">
        <v>874.7</v>
      </c>
      <c r="J194" s="121"/>
      <c r="K194" s="121"/>
      <c r="L194" s="121"/>
    </row>
    <row r="195" spans="4:12" ht="15.75" x14ac:dyDescent="0.25">
      <c r="D195" s="14"/>
      <c r="E195" s="137"/>
      <c r="F195" s="4" t="s">
        <v>172</v>
      </c>
      <c r="G195" s="24">
        <v>442.7</v>
      </c>
      <c r="H195" s="24">
        <v>457</v>
      </c>
      <c r="I195" s="24">
        <v>466.5</v>
      </c>
      <c r="J195" s="121"/>
      <c r="K195" s="121"/>
      <c r="L195" s="121"/>
    </row>
    <row r="196" spans="4:12" ht="15.75" x14ac:dyDescent="0.25">
      <c r="D196" s="14"/>
      <c r="E196" s="137"/>
      <c r="F196" s="4" t="s">
        <v>173</v>
      </c>
      <c r="G196" s="24">
        <v>693.7</v>
      </c>
      <c r="H196" s="24">
        <v>716.1</v>
      </c>
      <c r="I196" s="24">
        <v>731</v>
      </c>
      <c r="J196" s="121"/>
      <c r="K196" s="121"/>
      <c r="L196" s="121"/>
    </row>
    <row r="197" spans="4:12" ht="15.75" x14ac:dyDescent="0.25">
      <c r="D197" s="14"/>
      <c r="E197" s="137"/>
      <c r="F197" s="4" t="s">
        <v>174</v>
      </c>
      <c r="G197" s="24">
        <v>441.3</v>
      </c>
      <c r="H197" s="24">
        <v>455.5</v>
      </c>
      <c r="I197" s="24">
        <v>465</v>
      </c>
      <c r="J197" s="121"/>
      <c r="K197" s="121"/>
      <c r="L197" s="121"/>
    </row>
    <row r="198" spans="4:12" ht="15.75" x14ac:dyDescent="0.25">
      <c r="D198" s="14"/>
      <c r="E198" s="137"/>
      <c r="F198" s="4" t="s">
        <v>175</v>
      </c>
      <c r="G198" s="24">
        <v>657.5</v>
      </c>
      <c r="H198" s="24">
        <v>678.7</v>
      </c>
      <c r="I198" s="24">
        <v>692.9</v>
      </c>
      <c r="J198" s="121"/>
      <c r="K198" s="121"/>
      <c r="L198" s="121"/>
    </row>
    <row r="199" spans="4:12" ht="15.75" x14ac:dyDescent="0.25">
      <c r="D199" s="14"/>
      <c r="E199" s="137"/>
      <c r="F199" s="4" t="s">
        <v>176</v>
      </c>
      <c r="G199" s="24">
        <v>624.5</v>
      </c>
      <c r="H199" s="24">
        <v>644.6</v>
      </c>
      <c r="I199" s="24">
        <v>658.1</v>
      </c>
      <c r="J199" s="121"/>
      <c r="K199" s="121"/>
      <c r="L199" s="121"/>
    </row>
    <row r="200" spans="4:12" ht="15.75" x14ac:dyDescent="0.25">
      <c r="D200" s="14"/>
      <c r="E200" s="137"/>
      <c r="F200" s="4" t="s">
        <v>177</v>
      </c>
      <c r="G200" s="24">
        <v>2004.4</v>
      </c>
      <c r="H200" s="24">
        <v>2069</v>
      </c>
      <c r="I200" s="24">
        <v>2112.1999999999998</v>
      </c>
      <c r="J200" s="121"/>
      <c r="K200" s="121"/>
      <c r="L200" s="121"/>
    </row>
    <row r="201" spans="4:12" ht="15.75" x14ac:dyDescent="0.25">
      <c r="D201" s="14"/>
      <c r="E201" s="137"/>
      <c r="F201" s="4" t="s">
        <v>178</v>
      </c>
      <c r="G201" s="24">
        <v>379.6</v>
      </c>
      <c r="H201" s="24">
        <v>391.8</v>
      </c>
      <c r="I201" s="24">
        <v>400</v>
      </c>
      <c r="J201" s="121"/>
      <c r="K201" s="121"/>
      <c r="L201" s="121"/>
    </row>
    <row r="202" spans="4:12" ht="15.75" x14ac:dyDescent="0.25">
      <c r="D202" s="14"/>
      <c r="E202" s="137"/>
      <c r="F202" s="4" t="s">
        <v>179</v>
      </c>
      <c r="G202" s="24">
        <v>632</v>
      </c>
      <c r="H202" s="24">
        <v>652.29999999999995</v>
      </c>
      <c r="I202" s="24">
        <v>665.9</v>
      </c>
      <c r="J202" s="121"/>
      <c r="K202" s="121"/>
      <c r="L202" s="121"/>
    </row>
    <row r="203" spans="4:12" ht="15.75" x14ac:dyDescent="0.25">
      <c r="D203" s="14"/>
      <c r="E203" s="137"/>
      <c r="F203" s="4" t="s">
        <v>180</v>
      </c>
      <c r="G203" s="24">
        <v>738.2</v>
      </c>
      <c r="H203" s="24">
        <v>762</v>
      </c>
      <c r="I203" s="24">
        <v>777.9</v>
      </c>
      <c r="J203" s="121"/>
      <c r="K203" s="121"/>
      <c r="L203" s="121"/>
    </row>
    <row r="204" spans="4:12" ht="15.75" x14ac:dyDescent="0.25">
      <c r="D204" s="14"/>
      <c r="E204" s="137"/>
      <c r="F204" s="4" t="s">
        <v>181</v>
      </c>
      <c r="G204" s="24">
        <v>1122.9000000000001</v>
      </c>
      <c r="H204" s="24">
        <v>1159.2</v>
      </c>
      <c r="I204" s="24">
        <v>1183.3</v>
      </c>
      <c r="J204" s="121"/>
      <c r="K204" s="121"/>
      <c r="L204" s="121"/>
    </row>
    <row r="205" spans="4:12" ht="15.75" x14ac:dyDescent="0.25">
      <c r="D205" s="14"/>
      <c r="E205" s="137"/>
      <c r="F205" s="4" t="s">
        <v>182</v>
      </c>
      <c r="G205" s="24">
        <v>379.9</v>
      </c>
      <c r="H205" s="24">
        <v>392.1</v>
      </c>
      <c r="I205" s="24">
        <v>400.3</v>
      </c>
      <c r="J205" s="121"/>
      <c r="K205" s="121"/>
      <c r="L205" s="121"/>
    </row>
    <row r="206" spans="4:12" ht="15.75" x14ac:dyDescent="0.25">
      <c r="D206" s="14"/>
      <c r="E206" s="137"/>
      <c r="F206" s="5"/>
      <c r="G206" s="24"/>
      <c r="H206" s="116"/>
      <c r="I206" s="116"/>
      <c r="J206" s="121"/>
      <c r="K206" s="121"/>
      <c r="L206" s="121"/>
    </row>
    <row r="207" spans="4:12" ht="15.75" x14ac:dyDescent="0.25">
      <c r="D207" s="14"/>
      <c r="E207" s="136" t="s">
        <v>183</v>
      </c>
      <c r="F207" s="1" t="s">
        <v>5</v>
      </c>
      <c r="G207" s="28">
        <f>G208</f>
        <v>23819.3</v>
      </c>
      <c r="H207" s="28">
        <f t="shared" ref="H207:I207" si="15">H208</f>
        <v>24587.699999999997</v>
      </c>
      <c r="I207" s="28">
        <f t="shared" si="15"/>
        <v>25099.8</v>
      </c>
      <c r="J207" s="121"/>
      <c r="K207" s="121"/>
      <c r="L207" s="121"/>
    </row>
    <row r="208" spans="4:12" ht="15.75" x14ac:dyDescent="0.25">
      <c r="D208" s="14"/>
      <c r="E208" s="136"/>
      <c r="F208" s="2" t="s">
        <v>8</v>
      </c>
      <c r="G208" s="115">
        <f>SUM(G209:G235)</f>
        <v>23819.3</v>
      </c>
      <c r="H208" s="115">
        <f t="shared" ref="H208:I208" si="16">SUM(H209:H235)</f>
        <v>24587.699999999997</v>
      </c>
      <c r="I208" s="115">
        <f t="shared" si="16"/>
        <v>25099.8</v>
      </c>
      <c r="J208" s="121"/>
      <c r="K208" s="121"/>
      <c r="L208" s="121"/>
    </row>
    <row r="209" spans="4:12" ht="15.75" x14ac:dyDescent="0.25">
      <c r="D209" s="14"/>
      <c r="E209" s="137"/>
      <c r="F209" s="4" t="s">
        <v>184</v>
      </c>
      <c r="G209" s="24">
        <v>581.1</v>
      </c>
      <c r="H209" s="24">
        <v>599.9</v>
      </c>
      <c r="I209" s="24">
        <v>612.4</v>
      </c>
      <c r="J209" s="121"/>
      <c r="K209" s="121"/>
      <c r="L209" s="121"/>
    </row>
    <row r="210" spans="4:12" ht="15.75" x14ac:dyDescent="0.25">
      <c r="D210" s="14"/>
      <c r="E210" s="137"/>
      <c r="F210" s="4" t="s">
        <v>130</v>
      </c>
      <c r="G210" s="24">
        <v>639.4</v>
      </c>
      <c r="H210" s="24">
        <v>660</v>
      </c>
      <c r="I210" s="24">
        <v>673.8</v>
      </c>
      <c r="J210" s="121"/>
      <c r="K210" s="121"/>
      <c r="L210" s="121"/>
    </row>
    <row r="211" spans="4:12" ht="15.75" x14ac:dyDescent="0.25">
      <c r="D211" s="14"/>
      <c r="E211" s="137"/>
      <c r="F211" s="4" t="s">
        <v>185</v>
      </c>
      <c r="G211" s="24">
        <v>1180.9000000000001</v>
      </c>
      <c r="H211" s="24">
        <v>1219</v>
      </c>
      <c r="I211" s="24">
        <v>1244.4000000000001</v>
      </c>
      <c r="J211" s="121"/>
      <c r="K211" s="121"/>
      <c r="L211" s="121"/>
    </row>
    <row r="212" spans="4:12" ht="15.75" x14ac:dyDescent="0.25">
      <c r="D212" s="14"/>
      <c r="E212" s="137"/>
      <c r="F212" s="4" t="s">
        <v>183</v>
      </c>
      <c r="G212" s="112">
        <v>4961.7</v>
      </c>
      <c r="H212" s="24">
        <v>5121.8</v>
      </c>
      <c r="I212" s="24">
        <v>5228.5</v>
      </c>
      <c r="J212" s="121"/>
      <c r="K212" s="121"/>
      <c r="L212" s="121"/>
    </row>
    <row r="213" spans="4:12" ht="15.75" x14ac:dyDescent="0.25">
      <c r="D213" s="14"/>
      <c r="E213" s="137"/>
      <c r="F213" s="4" t="s">
        <v>186</v>
      </c>
      <c r="G213" s="24">
        <v>896.4</v>
      </c>
      <c r="H213" s="24">
        <v>925.3</v>
      </c>
      <c r="I213" s="24">
        <v>944.6</v>
      </c>
      <c r="J213" s="121"/>
      <c r="K213" s="121"/>
      <c r="L213" s="121"/>
    </row>
    <row r="214" spans="4:12" ht="15.75" x14ac:dyDescent="0.25">
      <c r="D214" s="14"/>
      <c r="E214" s="137"/>
      <c r="F214" s="4" t="s">
        <v>187</v>
      </c>
      <c r="G214" s="24">
        <v>441.9</v>
      </c>
      <c r="H214" s="24">
        <v>456.1</v>
      </c>
      <c r="I214" s="24">
        <v>465.6</v>
      </c>
      <c r="J214" s="121"/>
      <c r="K214" s="121"/>
      <c r="L214" s="121"/>
    </row>
    <row r="215" spans="4:12" ht="15.75" x14ac:dyDescent="0.25">
      <c r="D215" s="14"/>
      <c r="E215" s="137"/>
      <c r="F215" s="4" t="s">
        <v>188</v>
      </c>
      <c r="G215" s="24">
        <v>308.10000000000002</v>
      </c>
      <c r="H215" s="24">
        <v>318</v>
      </c>
      <c r="I215" s="24">
        <v>324.60000000000002</v>
      </c>
      <c r="J215" s="121"/>
      <c r="K215" s="121"/>
      <c r="L215" s="121"/>
    </row>
    <row r="216" spans="4:12" ht="15.75" x14ac:dyDescent="0.25">
      <c r="D216" s="14"/>
      <c r="E216" s="137"/>
      <c r="F216" s="4" t="s">
        <v>189</v>
      </c>
      <c r="G216" s="24">
        <v>767.8</v>
      </c>
      <c r="H216" s="24">
        <v>792.5</v>
      </c>
      <c r="I216" s="24">
        <v>809</v>
      </c>
      <c r="J216" s="121"/>
      <c r="K216" s="121"/>
      <c r="L216" s="121"/>
    </row>
    <row r="217" spans="4:12" ht="15.75" x14ac:dyDescent="0.25">
      <c r="D217" s="14"/>
      <c r="E217" s="137"/>
      <c r="F217" s="4" t="s">
        <v>190</v>
      </c>
      <c r="G217" s="24">
        <v>431</v>
      </c>
      <c r="H217" s="24">
        <v>444.9</v>
      </c>
      <c r="I217" s="24">
        <v>454.1</v>
      </c>
      <c r="J217" s="121"/>
      <c r="K217" s="121"/>
      <c r="L217" s="121"/>
    </row>
    <row r="218" spans="4:12" ht="15.75" x14ac:dyDescent="0.25">
      <c r="D218" s="14"/>
      <c r="E218" s="137"/>
      <c r="F218" s="4" t="s">
        <v>191</v>
      </c>
      <c r="G218" s="24">
        <v>553.29999999999995</v>
      </c>
      <c r="H218" s="24">
        <v>571.1</v>
      </c>
      <c r="I218" s="24">
        <v>583</v>
      </c>
      <c r="J218" s="121"/>
      <c r="K218" s="121"/>
      <c r="L218" s="121"/>
    </row>
    <row r="219" spans="4:12" ht="15.75" x14ac:dyDescent="0.25">
      <c r="D219" s="14"/>
      <c r="E219" s="137"/>
      <c r="F219" s="4" t="s">
        <v>192</v>
      </c>
      <c r="G219" s="24">
        <v>1378.2</v>
      </c>
      <c r="H219" s="24">
        <v>1422.6</v>
      </c>
      <c r="I219" s="24">
        <v>1452.3</v>
      </c>
      <c r="J219" s="121"/>
      <c r="K219" s="121"/>
      <c r="L219" s="121"/>
    </row>
    <row r="220" spans="4:12" ht="15.75" x14ac:dyDescent="0.25">
      <c r="D220" s="14"/>
      <c r="E220" s="137"/>
      <c r="F220" s="4" t="s">
        <v>193</v>
      </c>
      <c r="G220" s="24">
        <v>1221.7</v>
      </c>
      <c r="H220" s="24">
        <v>1261.0999999999999</v>
      </c>
      <c r="I220" s="24">
        <v>1287.4000000000001</v>
      </c>
      <c r="J220" s="121"/>
      <c r="K220" s="121"/>
      <c r="L220" s="121"/>
    </row>
    <row r="221" spans="4:12" ht="15.75" x14ac:dyDescent="0.25">
      <c r="D221" s="14"/>
      <c r="E221" s="137"/>
      <c r="F221" s="4" t="s">
        <v>194</v>
      </c>
      <c r="G221" s="24">
        <v>300.60000000000002</v>
      </c>
      <c r="H221" s="24">
        <v>310.3</v>
      </c>
      <c r="I221" s="24">
        <v>316.8</v>
      </c>
      <c r="J221" s="121"/>
      <c r="K221" s="121"/>
      <c r="L221" s="121"/>
    </row>
    <row r="222" spans="4:12" ht="15.75" x14ac:dyDescent="0.25">
      <c r="D222" s="14"/>
      <c r="E222" s="137"/>
      <c r="F222" s="4" t="s">
        <v>195</v>
      </c>
      <c r="G222" s="24">
        <v>302.89999999999998</v>
      </c>
      <c r="H222" s="24">
        <v>312.7</v>
      </c>
      <c r="I222" s="24">
        <v>319.2</v>
      </c>
      <c r="J222" s="121"/>
      <c r="K222" s="121"/>
      <c r="L222" s="121"/>
    </row>
    <row r="223" spans="4:12" ht="15.75" x14ac:dyDescent="0.25">
      <c r="D223" s="14"/>
      <c r="E223" s="137"/>
      <c r="F223" s="4" t="s">
        <v>196</v>
      </c>
      <c r="G223" s="24">
        <v>787.6</v>
      </c>
      <c r="H223" s="24">
        <v>813</v>
      </c>
      <c r="I223" s="24">
        <v>829.9</v>
      </c>
      <c r="J223" s="121"/>
      <c r="K223" s="121"/>
      <c r="L223" s="121"/>
    </row>
    <row r="224" spans="4:12" ht="15.75" x14ac:dyDescent="0.25">
      <c r="D224" s="14"/>
      <c r="E224" s="137"/>
      <c r="F224" s="4" t="s">
        <v>197</v>
      </c>
      <c r="G224" s="24">
        <v>922.8</v>
      </c>
      <c r="H224" s="24">
        <v>952.6</v>
      </c>
      <c r="I224" s="24">
        <v>972.4</v>
      </c>
      <c r="J224" s="121"/>
      <c r="K224" s="121"/>
      <c r="L224" s="121"/>
    </row>
    <row r="225" spans="4:12" ht="15.75" x14ac:dyDescent="0.25">
      <c r="D225" s="14"/>
      <c r="E225" s="137"/>
      <c r="F225" s="4" t="s">
        <v>198</v>
      </c>
      <c r="G225" s="24">
        <v>367.8</v>
      </c>
      <c r="H225" s="24">
        <v>379.7</v>
      </c>
      <c r="I225" s="24">
        <v>387.6</v>
      </c>
      <c r="J225" s="121"/>
      <c r="K225" s="121"/>
      <c r="L225" s="121"/>
    </row>
    <row r="226" spans="4:12" ht="15.75" x14ac:dyDescent="0.25">
      <c r="D226" s="14"/>
      <c r="E226" s="137"/>
      <c r="F226" s="4" t="s">
        <v>199</v>
      </c>
      <c r="G226" s="24">
        <v>478.6</v>
      </c>
      <c r="H226" s="24">
        <v>494.1</v>
      </c>
      <c r="I226" s="24">
        <v>504.4</v>
      </c>
      <c r="J226" s="121"/>
      <c r="K226" s="121"/>
      <c r="L226" s="121"/>
    </row>
    <row r="227" spans="4:12" ht="15.75" x14ac:dyDescent="0.25">
      <c r="D227" s="14"/>
      <c r="E227" s="137"/>
      <c r="F227" s="4" t="s">
        <v>200</v>
      </c>
      <c r="G227" s="24">
        <v>566.5</v>
      </c>
      <c r="H227" s="24">
        <v>584.79999999999995</v>
      </c>
      <c r="I227" s="24">
        <v>596.9</v>
      </c>
      <c r="J227" s="121"/>
      <c r="K227" s="121"/>
      <c r="L227" s="121"/>
    </row>
    <row r="228" spans="4:12" ht="15.75" x14ac:dyDescent="0.25">
      <c r="D228" s="14"/>
      <c r="E228" s="137"/>
      <c r="F228" s="4" t="s">
        <v>201</v>
      </c>
      <c r="G228" s="24">
        <v>1232.3</v>
      </c>
      <c r="H228" s="24">
        <v>1272.0999999999999</v>
      </c>
      <c r="I228" s="24">
        <v>1298.5999999999999</v>
      </c>
      <c r="J228" s="121"/>
      <c r="K228" s="121"/>
      <c r="L228" s="121"/>
    </row>
    <row r="229" spans="4:12" ht="15.75" x14ac:dyDescent="0.25">
      <c r="D229" s="14"/>
      <c r="E229" s="137"/>
      <c r="F229" s="4" t="s">
        <v>202</v>
      </c>
      <c r="G229" s="24">
        <v>714.1</v>
      </c>
      <c r="H229" s="24">
        <v>737.1</v>
      </c>
      <c r="I229" s="24">
        <v>752.5</v>
      </c>
      <c r="J229" s="121"/>
      <c r="K229" s="121"/>
      <c r="L229" s="121"/>
    </row>
    <row r="230" spans="4:12" ht="15.75" x14ac:dyDescent="0.25">
      <c r="D230" s="14"/>
      <c r="E230" s="137"/>
      <c r="F230" s="4" t="s">
        <v>203</v>
      </c>
      <c r="G230" s="24">
        <v>181.2</v>
      </c>
      <c r="H230" s="24">
        <v>187</v>
      </c>
      <c r="I230" s="24">
        <v>190.9</v>
      </c>
      <c r="J230" s="121"/>
      <c r="K230" s="121"/>
      <c r="L230" s="121"/>
    </row>
    <row r="231" spans="4:12" ht="15.75" x14ac:dyDescent="0.25">
      <c r="D231" s="14"/>
      <c r="E231" s="137"/>
      <c r="F231" s="4" t="s">
        <v>204</v>
      </c>
      <c r="G231" s="24">
        <v>1105.7</v>
      </c>
      <c r="H231" s="24">
        <v>1141.4000000000001</v>
      </c>
      <c r="I231" s="24">
        <v>1165.0999999999999</v>
      </c>
      <c r="J231" s="121"/>
      <c r="K231" s="121"/>
      <c r="L231" s="121"/>
    </row>
    <row r="232" spans="4:12" ht="15.75" x14ac:dyDescent="0.25">
      <c r="D232" s="14"/>
      <c r="E232" s="137"/>
      <c r="F232" s="4" t="s">
        <v>205</v>
      </c>
      <c r="G232" s="24">
        <v>1166.3</v>
      </c>
      <c r="H232" s="24">
        <v>1203.9000000000001</v>
      </c>
      <c r="I232" s="24">
        <v>1229</v>
      </c>
      <c r="J232" s="121"/>
      <c r="K232" s="121"/>
      <c r="L232" s="121"/>
    </row>
    <row r="233" spans="4:12" ht="15.75" x14ac:dyDescent="0.25">
      <c r="D233" s="14"/>
      <c r="E233" s="137"/>
      <c r="F233" s="4" t="s">
        <v>206</v>
      </c>
      <c r="G233" s="24">
        <v>438.4</v>
      </c>
      <c r="H233" s="24">
        <v>452.6</v>
      </c>
      <c r="I233" s="24">
        <v>462</v>
      </c>
      <c r="J233" s="121"/>
      <c r="K233" s="121"/>
      <c r="L233" s="121"/>
    </row>
    <row r="234" spans="4:12" ht="15.75" x14ac:dyDescent="0.25">
      <c r="D234" s="14"/>
      <c r="E234" s="137"/>
      <c r="F234" s="4" t="s">
        <v>207</v>
      </c>
      <c r="G234" s="24">
        <v>682.8</v>
      </c>
      <c r="H234" s="24">
        <v>704.8</v>
      </c>
      <c r="I234" s="24">
        <v>719.5</v>
      </c>
      <c r="J234" s="121"/>
      <c r="K234" s="121"/>
      <c r="L234" s="121"/>
    </row>
    <row r="235" spans="4:12" ht="15.75" x14ac:dyDescent="0.25">
      <c r="D235" s="14"/>
      <c r="E235" s="137"/>
      <c r="F235" s="4" t="s">
        <v>208</v>
      </c>
      <c r="G235" s="24">
        <v>1210.2</v>
      </c>
      <c r="H235" s="24">
        <v>1249.3</v>
      </c>
      <c r="I235" s="24">
        <v>1275.3</v>
      </c>
      <c r="J235" s="121"/>
      <c r="K235" s="121"/>
      <c r="L235" s="121"/>
    </row>
    <row r="236" spans="4:12" ht="15.75" x14ac:dyDescent="0.25">
      <c r="D236" s="14"/>
      <c r="E236" s="137"/>
      <c r="F236" s="4"/>
      <c r="G236" s="24"/>
      <c r="H236" s="116"/>
      <c r="I236" s="116"/>
      <c r="J236" s="121"/>
      <c r="K236" s="121"/>
      <c r="L236" s="121"/>
    </row>
    <row r="237" spans="4:12" ht="21.75" customHeight="1" x14ac:dyDescent="0.25">
      <c r="D237" s="14"/>
      <c r="E237" s="139" t="s">
        <v>209</v>
      </c>
      <c r="F237" s="1" t="s">
        <v>5</v>
      </c>
      <c r="G237" s="28">
        <f>G238</f>
        <v>42407.199999999997</v>
      </c>
      <c r="H237" s="28">
        <f t="shared" ref="H237:I237" si="17">H238</f>
        <v>43775.19999999999</v>
      </c>
      <c r="I237" s="28">
        <f t="shared" si="17"/>
        <v>44687.19999999999</v>
      </c>
      <c r="J237" s="121"/>
      <c r="K237" s="121"/>
      <c r="L237" s="121"/>
    </row>
    <row r="238" spans="4:12" x14ac:dyDescent="0.25">
      <c r="D238" s="14"/>
      <c r="E238" s="140"/>
      <c r="F238" s="6" t="s">
        <v>8</v>
      </c>
      <c r="G238" s="28">
        <f>SUM(G240:G265)</f>
        <v>42407.199999999997</v>
      </c>
      <c r="H238" s="28">
        <f t="shared" ref="H238:I238" si="18">SUM(H240:H265)</f>
        <v>43775.19999999999</v>
      </c>
      <c r="I238" s="28">
        <f t="shared" si="18"/>
        <v>44687.19999999999</v>
      </c>
      <c r="J238" s="121"/>
      <c r="K238" s="121"/>
      <c r="L238" s="121"/>
    </row>
    <row r="239" spans="4:12" x14ac:dyDescent="0.25">
      <c r="D239" s="14"/>
      <c r="E239" s="140"/>
      <c r="F239" s="6" t="s">
        <v>882</v>
      </c>
      <c r="G239" s="28">
        <v>42407.199999999997</v>
      </c>
      <c r="H239" s="28">
        <v>43775.199999999997</v>
      </c>
      <c r="I239" s="28">
        <v>44687.199999999997</v>
      </c>
      <c r="J239" s="121"/>
      <c r="K239" s="121"/>
      <c r="L239" s="121"/>
    </row>
    <row r="240" spans="4:12" x14ac:dyDescent="0.25">
      <c r="D240" s="14"/>
      <c r="E240" s="141"/>
      <c r="F240" s="7" t="s">
        <v>211</v>
      </c>
      <c r="G240" s="24">
        <v>989.7</v>
      </c>
      <c r="H240" s="24">
        <v>1021.6</v>
      </c>
      <c r="I240" s="24">
        <v>1042.9000000000001</v>
      </c>
      <c r="J240" s="121"/>
      <c r="K240" s="121"/>
      <c r="L240" s="121"/>
    </row>
    <row r="241" spans="4:12" x14ac:dyDescent="0.25">
      <c r="D241" s="14"/>
      <c r="E241" s="141"/>
      <c r="F241" s="7" t="s">
        <v>212</v>
      </c>
      <c r="G241" s="24">
        <v>2390</v>
      </c>
      <c r="H241" s="24">
        <v>2467.1</v>
      </c>
      <c r="I241" s="24">
        <v>2518.5</v>
      </c>
      <c r="J241" s="121"/>
      <c r="K241" s="121"/>
      <c r="L241" s="121"/>
    </row>
    <row r="242" spans="4:12" x14ac:dyDescent="0.25">
      <c r="D242" s="14"/>
      <c r="E242" s="141"/>
      <c r="F242" s="7" t="s">
        <v>213</v>
      </c>
      <c r="G242" s="24">
        <v>1292.3</v>
      </c>
      <c r="H242" s="24">
        <v>1334</v>
      </c>
      <c r="I242" s="24">
        <v>1361.8</v>
      </c>
      <c r="J242" s="121"/>
      <c r="K242" s="121"/>
      <c r="L242" s="121"/>
    </row>
    <row r="243" spans="4:12" x14ac:dyDescent="0.25">
      <c r="D243" s="14"/>
      <c r="E243" s="141"/>
      <c r="F243" s="7" t="s">
        <v>214</v>
      </c>
      <c r="G243" s="24">
        <v>1006.1</v>
      </c>
      <c r="H243" s="24">
        <v>1038.5</v>
      </c>
      <c r="I243" s="24">
        <v>1060.2</v>
      </c>
      <c r="J243" s="121"/>
      <c r="K243" s="121"/>
      <c r="L243" s="121"/>
    </row>
    <row r="244" spans="4:12" x14ac:dyDescent="0.25">
      <c r="D244" s="14"/>
      <c r="E244" s="141"/>
      <c r="F244" s="7" t="s">
        <v>215</v>
      </c>
      <c r="G244" s="24">
        <v>434.1</v>
      </c>
      <c r="H244" s="24">
        <v>448.1</v>
      </c>
      <c r="I244" s="24">
        <v>457.5</v>
      </c>
      <c r="J244" s="121"/>
      <c r="K244" s="121"/>
      <c r="L244" s="121"/>
    </row>
    <row r="245" spans="4:12" x14ac:dyDescent="0.25">
      <c r="D245" s="14"/>
      <c r="E245" s="141"/>
      <c r="F245" s="7" t="s">
        <v>216</v>
      </c>
      <c r="G245" s="24">
        <v>111.7</v>
      </c>
      <c r="H245" s="24">
        <v>115.3</v>
      </c>
      <c r="I245" s="24">
        <v>117.7</v>
      </c>
      <c r="J245" s="121"/>
      <c r="K245" s="121"/>
      <c r="L245" s="121"/>
    </row>
    <row r="246" spans="4:12" x14ac:dyDescent="0.25">
      <c r="D246" s="14"/>
      <c r="E246" s="141"/>
      <c r="F246" s="7" t="s">
        <v>217</v>
      </c>
      <c r="G246" s="24">
        <v>1958.7</v>
      </c>
      <c r="H246" s="24">
        <v>2021.9</v>
      </c>
      <c r="I246" s="24">
        <v>2064</v>
      </c>
      <c r="J246" s="121"/>
      <c r="K246" s="121"/>
      <c r="L246" s="121"/>
    </row>
    <row r="247" spans="4:12" x14ac:dyDescent="0.25">
      <c r="D247" s="14"/>
      <c r="E247" s="141"/>
      <c r="F247" s="7" t="s">
        <v>218</v>
      </c>
      <c r="G247" s="24">
        <v>5472.8</v>
      </c>
      <c r="H247" s="24">
        <v>5649.4</v>
      </c>
      <c r="I247" s="24">
        <v>5767</v>
      </c>
      <c r="J247" s="121"/>
      <c r="K247" s="121"/>
      <c r="L247" s="121"/>
    </row>
    <row r="248" spans="4:12" x14ac:dyDescent="0.25">
      <c r="D248" s="14"/>
      <c r="E248" s="141"/>
      <c r="F248" s="7" t="s">
        <v>219</v>
      </c>
      <c r="G248" s="24">
        <v>209.6</v>
      </c>
      <c r="H248" s="24">
        <v>216.4</v>
      </c>
      <c r="I248" s="24">
        <v>220.9</v>
      </c>
      <c r="J248" s="121"/>
      <c r="K248" s="121"/>
      <c r="L248" s="121"/>
    </row>
    <row r="249" spans="4:12" x14ac:dyDescent="0.25">
      <c r="D249" s="14"/>
      <c r="E249" s="141"/>
      <c r="F249" s="7" t="s">
        <v>220</v>
      </c>
      <c r="G249" s="24">
        <v>672.2</v>
      </c>
      <c r="H249" s="24">
        <v>693.8</v>
      </c>
      <c r="I249" s="24">
        <v>708.3</v>
      </c>
      <c r="J249" s="121"/>
      <c r="K249" s="121"/>
      <c r="L249" s="121"/>
    </row>
    <row r="250" spans="4:12" x14ac:dyDescent="0.25">
      <c r="D250" s="14"/>
      <c r="E250" s="141"/>
      <c r="F250" s="7" t="s">
        <v>221</v>
      </c>
      <c r="G250" s="24">
        <v>1899.3</v>
      </c>
      <c r="H250" s="24">
        <v>1960.6</v>
      </c>
      <c r="I250" s="24">
        <v>2001.4</v>
      </c>
      <c r="J250" s="121"/>
      <c r="K250" s="121"/>
      <c r="L250" s="121"/>
    </row>
    <row r="251" spans="4:12" x14ac:dyDescent="0.25">
      <c r="D251" s="14"/>
      <c r="E251" s="141"/>
      <c r="F251" s="7" t="s">
        <v>222</v>
      </c>
      <c r="G251" s="24">
        <v>907.3</v>
      </c>
      <c r="H251" s="24">
        <v>936.6</v>
      </c>
      <c r="I251" s="24">
        <v>956.1</v>
      </c>
      <c r="J251" s="121"/>
      <c r="K251" s="121"/>
      <c r="L251" s="121"/>
    </row>
    <row r="252" spans="4:12" x14ac:dyDescent="0.25">
      <c r="D252" s="14"/>
      <c r="E252" s="141"/>
      <c r="F252" s="7" t="s">
        <v>223</v>
      </c>
      <c r="G252" s="24">
        <v>1284.9000000000001</v>
      </c>
      <c r="H252" s="24">
        <v>1326.3</v>
      </c>
      <c r="I252" s="24">
        <v>1353.9</v>
      </c>
      <c r="J252" s="121"/>
      <c r="K252" s="121"/>
      <c r="L252" s="121"/>
    </row>
    <row r="253" spans="4:12" x14ac:dyDescent="0.25">
      <c r="D253" s="14"/>
      <c r="E253" s="141"/>
      <c r="F253" s="7" t="s">
        <v>224</v>
      </c>
      <c r="G253" s="24">
        <v>6636.2</v>
      </c>
      <c r="H253" s="24">
        <v>6850.2</v>
      </c>
      <c r="I253" s="24">
        <v>6993</v>
      </c>
      <c r="J253" s="121"/>
      <c r="K253" s="121"/>
      <c r="L253" s="121"/>
    </row>
    <row r="254" spans="4:12" x14ac:dyDescent="0.25">
      <c r="D254" s="14"/>
      <c r="E254" s="141"/>
      <c r="F254" s="7" t="s">
        <v>225</v>
      </c>
      <c r="G254" s="24">
        <v>3295.9</v>
      </c>
      <c r="H254" s="24">
        <v>3402.2</v>
      </c>
      <c r="I254" s="24">
        <v>3473.1</v>
      </c>
      <c r="J254" s="121"/>
      <c r="K254" s="121"/>
      <c r="L254" s="121"/>
    </row>
    <row r="255" spans="4:12" x14ac:dyDescent="0.25">
      <c r="D255" s="14"/>
      <c r="E255" s="141"/>
      <c r="F255" s="7" t="s">
        <v>226</v>
      </c>
      <c r="G255" s="24">
        <v>454.2</v>
      </c>
      <c r="H255" s="24">
        <v>468.9</v>
      </c>
      <c r="I255" s="24">
        <v>478.6</v>
      </c>
      <c r="J255" s="121"/>
      <c r="K255" s="121"/>
      <c r="L255" s="121"/>
    </row>
    <row r="256" spans="4:12" x14ac:dyDescent="0.25">
      <c r="D256" s="14"/>
      <c r="E256" s="141"/>
      <c r="F256" s="7" t="s">
        <v>227</v>
      </c>
      <c r="G256" s="24">
        <v>2667.6</v>
      </c>
      <c r="H256" s="24">
        <v>2753.7</v>
      </c>
      <c r="I256" s="24">
        <v>2811.1</v>
      </c>
      <c r="J256" s="121"/>
      <c r="K256" s="121"/>
      <c r="L256" s="121"/>
    </row>
    <row r="257" spans="4:12" x14ac:dyDescent="0.25">
      <c r="D257" s="14"/>
      <c r="E257" s="141"/>
      <c r="F257" s="7" t="s">
        <v>228</v>
      </c>
      <c r="G257" s="24">
        <v>264.2</v>
      </c>
      <c r="H257" s="24">
        <v>272.7</v>
      </c>
      <c r="I257" s="24">
        <v>278.39999999999998</v>
      </c>
      <c r="J257" s="121"/>
      <c r="K257" s="121"/>
      <c r="L257" s="121"/>
    </row>
    <row r="258" spans="4:12" x14ac:dyDescent="0.25">
      <c r="D258" s="14"/>
      <c r="E258" s="141"/>
      <c r="F258" s="7" t="s">
        <v>229</v>
      </c>
      <c r="G258" s="24">
        <v>1380.5</v>
      </c>
      <c r="H258" s="24">
        <v>1425</v>
      </c>
      <c r="I258" s="24">
        <v>1454.7</v>
      </c>
      <c r="J258" s="121"/>
      <c r="K258" s="121"/>
      <c r="L258" s="121"/>
    </row>
    <row r="259" spans="4:12" x14ac:dyDescent="0.25">
      <c r="D259" s="14"/>
      <c r="E259" s="141"/>
      <c r="F259" s="7" t="s">
        <v>230</v>
      </c>
      <c r="G259" s="24">
        <v>861.6</v>
      </c>
      <c r="H259" s="24">
        <v>889.4</v>
      </c>
      <c r="I259" s="24">
        <v>908</v>
      </c>
      <c r="J259" s="121"/>
      <c r="K259" s="121"/>
      <c r="L259" s="121"/>
    </row>
    <row r="260" spans="4:12" x14ac:dyDescent="0.25">
      <c r="D260" s="14"/>
      <c r="E260" s="141"/>
      <c r="F260" s="7" t="s">
        <v>231</v>
      </c>
      <c r="G260" s="24">
        <v>224</v>
      </c>
      <c r="H260" s="24">
        <v>231.2</v>
      </c>
      <c r="I260" s="24">
        <v>236</v>
      </c>
      <c r="J260" s="121"/>
      <c r="K260" s="121"/>
      <c r="L260" s="121"/>
    </row>
    <row r="261" spans="4:12" x14ac:dyDescent="0.25">
      <c r="D261" s="14"/>
      <c r="E261" s="141"/>
      <c r="F261" s="7" t="s">
        <v>232</v>
      </c>
      <c r="G261" s="24">
        <v>1255.5999999999999</v>
      </c>
      <c r="H261" s="24">
        <v>1296.0999999999999</v>
      </c>
      <c r="I261" s="24">
        <v>1323.1</v>
      </c>
      <c r="J261" s="121"/>
      <c r="K261" s="121"/>
      <c r="L261" s="121"/>
    </row>
    <row r="262" spans="4:12" x14ac:dyDescent="0.25">
      <c r="D262" s="14"/>
      <c r="E262" s="141"/>
      <c r="F262" s="7" t="s">
        <v>233</v>
      </c>
      <c r="G262" s="24">
        <v>597.20000000000005</v>
      </c>
      <c r="H262" s="24">
        <v>616.5</v>
      </c>
      <c r="I262" s="24">
        <v>629.29999999999995</v>
      </c>
      <c r="J262" s="121"/>
      <c r="K262" s="121"/>
      <c r="L262" s="121"/>
    </row>
    <row r="263" spans="4:12" x14ac:dyDescent="0.25">
      <c r="D263" s="14"/>
      <c r="E263" s="141"/>
      <c r="F263" s="7" t="s">
        <v>234</v>
      </c>
      <c r="G263" s="24">
        <v>470.9</v>
      </c>
      <c r="H263" s="24">
        <v>486.1</v>
      </c>
      <c r="I263" s="24">
        <v>496.2</v>
      </c>
      <c r="J263" s="121"/>
      <c r="K263" s="121"/>
      <c r="L263" s="121"/>
    </row>
    <row r="264" spans="4:12" x14ac:dyDescent="0.25">
      <c r="D264" s="14"/>
      <c r="E264" s="141"/>
      <c r="F264" s="7" t="s">
        <v>235</v>
      </c>
      <c r="G264" s="24">
        <v>1368.4</v>
      </c>
      <c r="H264" s="24">
        <v>1412.6</v>
      </c>
      <c r="I264" s="24">
        <v>1442</v>
      </c>
      <c r="J264" s="121"/>
      <c r="K264" s="121"/>
      <c r="L264" s="121"/>
    </row>
    <row r="265" spans="4:12" x14ac:dyDescent="0.25">
      <c r="D265" s="14"/>
      <c r="E265" s="141"/>
      <c r="F265" s="7" t="s">
        <v>236</v>
      </c>
      <c r="G265" s="24">
        <v>4302.2</v>
      </c>
      <c r="H265" s="24">
        <v>4441</v>
      </c>
      <c r="I265" s="24">
        <v>4533.5</v>
      </c>
      <c r="J265" s="121"/>
      <c r="K265" s="121"/>
      <c r="L265" s="121"/>
    </row>
    <row r="266" spans="4:12" ht="15.75" x14ac:dyDescent="0.25">
      <c r="D266" s="14"/>
      <c r="E266" s="137"/>
      <c r="F266" s="5"/>
      <c r="G266" s="24"/>
      <c r="H266" s="116"/>
      <c r="I266" s="116"/>
      <c r="J266" s="121"/>
      <c r="K266" s="121"/>
      <c r="L266" s="121"/>
    </row>
    <row r="267" spans="4:12" ht="15.75" x14ac:dyDescent="0.25">
      <c r="D267" s="14"/>
      <c r="E267" s="136" t="s">
        <v>237</v>
      </c>
      <c r="F267" s="1" t="s">
        <v>5</v>
      </c>
      <c r="G267" s="28">
        <f>G268</f>
        <v>15234.699999999997</v>
      </c>
      <c r="H267" s="28">
        <f t="shared" ref="H267:I267" si="19">H268</f>
        <v>15726.099999999999</v>
      </c>
      <c r="I267" s="28">
        <f t="shared" si="19"/>
        <v>16053.900000000003</v>
      </c>
      <c r="J267" s="121"/>
      <c r="K267" s="121"/>
      <c r="L267" s="121"/>
    </row>
    <row r="268" spans="4:12" ht="15.75" x14ac:dyDescent="0.25">
      <c r="D268" s="14"/>
      <c r="E268" s="136"/>
      <c r="F268" s="2" t="s">
        <v>8</v>
      </c>
      <c r="G268" s="28">
        <f>SUM(G269:G291)</f>
        <v>15234.699999999997</v>
      </c>
      <c r="H268" s="28">
        <f t="shared" ref="H268:I268" si="20">SUM(H269:H291)</f>
        <v>15726.099999999999</v>
      </c>
      <c r="I268" s="28">
        <f t="shared" si="20"/>
        <v>16053.900000000003</v>
      </c>
      <c r="J268" s="121"/>
      <c r="K268" s="121"/>
      <c r="L268" s="121"/>
    </row>
    <row r="269" spans="4:12" ht="15.75" x14ac:dyDescent="0.25">
      <c r="D269" s="14"/>
      <c r="E269" s="137"/>
      <c r="F269" s="4" t="s">
        <v>238</v>
      </c>
      <c r="G269" s="24">
        <v>523.4</v>
      </c>
      <c r="H269" s="24">
        <v>540.29999999999995</v>
      </c>
      <c r="I269" s="24">
        <v>551.6</v>
      </c>
      <c r="J269" s="121"/>
      <c r="K269" s="121"/>
      <c r="L269" s="121"/>
    </row>
    <row r="270" spans="4:12" ht="15.75" x14ac:dyDescent="0.25">
      <c r="D270" s="14"/>
      <c r="E270" s="137"/>
      <c r="F270" s="4" t="s">
        <v>239</v>
      </c>
      <c r="G270" s="24">
        <v>625.9</v>
      </c>
      <c r="H270" s="24">
        <v>646.1</v>
      </c>
      <c r="I270" s="24">
        <v>659.6</v>
      </c>
      <c r="J270" s="121"/>
      <c r="K270" s="121"/>
      <c r="L270" s="121"/>
    </row>
    <row r="271" spans="4:12" ht="15.75" x14ac:dyDescent="0.25">
      <c r="D271" s="14"/>
      <c r="E271" s="137"/>
      <c r="F271" s="4" t="s">
        <v>240</v>
      </c>
      <c r="G271" s="24">
        <v>511.1</v>
      </c>
      <c r="H271" s="24">
        <v>527.6</v>
      </c>
      <c r="I271" s="24">
        <v>538.6</v>
      </c>
      <c r="J271" s="121"/>
      <c r="K271" s="121"/>
      <c r="L271" s="121"/>
    </row>
    <row r="272" spans="4:12" ht="15.75" x14ac:dyDescent="0.25">
      <c r="D272" s="14"/>
      <c r="E272" s="137"/>
      <c r="F272" s="4" t="s">
        <v>237</v>
      </c>
      <c r="G272" s="24">
        <v>3879.3</v>
      </c>
      <c r="H272" s="24">
        <v>4004.4</v>
      </c>
      <c r="I272" s="24">
        <v>4087.9</v>
      </c>
      <c r="J272" s="121"/>
      <c r="K272" s="121"/>
      <c r="L272" s="121"/>
    </row>
    <row r="273" spans="4:12" ht="15.75" x14ac:dyDescent="0.25">
      <c r="D273" s="14"/>
      <c r="E273" s="137"/>
      <c r="F273" s="4" t="s">
        <v>241</v>
      </c>
      <c r="G273" s="24">
        <v>460</v>
      </c>
      <c r="H273" s="24">
        <v>474.8</v>
      </c>
      <c r="I273" s="24">
        <v>484.7</v>
      </c>
      <c r="J273" s="121"/>
      <c r="K273" s="121"/>
      <c r="L273" s="121"/>
    </row>
    <row r="274" spans="4:12" ht="15.75" x14ac:dyDescent="0.25">
      <c r="D274" s="14"/>
      <c r="E274" s="137"/>
      <c r="F274" s="4" t="s">
        <v>242</v>
      </c>
      <c r="G274" s="24">
        <v>179.7</v>
      </c>
      <c r="H274" s="24">
        <v>185.5</v>
      </c>
      <c r="I274" s="24">
        <v>189.4</v>
      </c>
      <c r="J274" s="121"/>
      <c r="K274" s="121"/>
      <c r="L274" s="121"/>
    </row>
    <row r="275" spans="4:12" ht="15.75" x14ac:dyDescent="0.25">
      <c r="D275" s="14"/>
      <c r="E275" s="137"/>
      <c r="F275" s="4" t="s">
        <v>243</v>
      </c>
      <c r="G275" s="24">
        <v>444.2</v>
      </c>
      <c r="H275" s="24">
        <v>458.5</v>
      </c>
      <c r="I275" s="24">
        <v>468.1</v>
      </c>
      <c r="J275" s="121"/>
      <c r="K275" s="121"/>
      <c r="L275" s="121"/>
    </row>
    <row r="276" spans="4:12" ht="15.75" x14ac:dyDescent="0.25">
      <c r="D276" s="14"/>
      <c r="E276" s="137"/>
      <c r="F276" s="4" t="s">
        <v>244</v>
      </c>
      <c r="G276" s="24">
        <v>623.29999999999995</v>
      </c>
      <c r="H276" s="24">
        <v>643.4</v>
      </c>
      <c r="I276" s="24">
        <v>656.9</v>
      </c>
      <c r="J276" s="121"/>
      <c r="K276" s="121"/>
      <c r="L276" s="121"/>
    </row>
    <row r="277" spans="4:12" ht="15.75" x14ac:dyDescent="0.25">
      <c r="D277" s="14"/>
      <c r="E277" s="137"/>
      <c r="F277" s="4" t="s">
        <v>245</v>
      </c>
      <c r="G277" s="24">
        <v>1398.6</v>
      </c>
      <c r="H277" s="24">
        <v>1443.7</v>
      </c>
      <c r="I277" s="24">
        <v>1473.8</v>
      </c>
      <c r="J277" s="121"/>
      <c r="K277" s="121"/>
      <c r="L277" s="121"/>
    </row>
    <row r="278" spans="4:12" ht="15.75" x14ac:dyDescent="0.25">
      <c r="D278" s="14"/>
      <c r="E278" s="137"/>
      <c r="F278" s="4" t="s">
        <v>246</v>
      </c>
      <c r="G278" s="24">
        <v>577.4</v>
      </c>
      <c r="H278" s="24">
        <v>596</v>
      </c>
      <c r="I278" s="24">
        <v>608.4</v>
      </c>
      <c r="J278" s="121"/>
      <c r="K278" s="121"/>
      <c r="L278" s="121"/>
    </row>
    <row r="279" spans="4:12" ht="15.75" x14ac:dyDescent="0.25">
      <c r="D279" s="14"/>
      <c r="E279" s="137"/>
      <c r="F279" s="4" t="s">
        <v>247</v>
      </c>
      <c r="G279" s="24">
        <v>431.3</v>
      </c>
      <c r="H279" s="24">
        <v>445.2</v>
      </c>
      <c r="I279" s="24">
        <v>454.4</v>
      </c>
      <c r="J279" s="121"/>
      <c r="K279" s="121"/>
      <c r="L279" s="121"/>
    </row>
    <row r="280" spans="4:12" ht="15.75" x14ac:dyDescent="0.25">
      <c r="D280" s="14"/>
      <c r="E280" s="137"/>
      <c r="F280" s="4" t="s">
        <v>248</v>
      </c>
      <c r="G280" s="24">
        <v>209.3</v>
      </c>
      <c r="H280" s="24">
        <v>216.1</v>
      </c>
      <c r="I280" s="24">
        <v>220.6</v>
      </c>
      <c r="J280" s="121"/>
      <c r="K280" s="121"/>
      <c r="L280" s="121"/>
    </row>
    <row r="281" spans="4:12" ht="15.75" x14ac:dyDescent="0.25">
      <c r="D281" s="14"/>
      <c r="E281" s="137"/>
      <c r="F281" s="4" t="s">
        <v>249</v>
      </c>
      <c r="G281" s="24">
        <v>492.7</v>
      </c>
      <c r="H281" s="24">
        <v>508.6</v>
      </c>
      <c r="I281" s="24">
        <v>519.20000000000005</v>
      </c>
      <c r="J281" s="121"/>
      <c r="K281" s="121"/>
      <c r="L281" s="121"/>
    </row>
    <row r="282" spans="4:12" ht="15.75" x14ac:dyDescent="0.25">
      <c r="D282" s="14"/>
      <c r="E282" s="137"/>
      <c r="F282" s="4" t="s">
        <v>250</v>
      </c>
      <c r="G282" s="24">
        <v>511.1</v>
      </c>
      <c r="H282" s="24">
        <v>527.6</v>
      </c>
      <c r="I282" s="24">
        <v>538.6</v>
      </c>
      <c r="J282" s="121"/>
      <c r="K282" s="121"/>
      <c r="L282" s="121"/>
    </row>
    <row r="283" spans="4:12" ht="15.75" x14ac:dyDescent="0.25">
      <c r="D283" s="14"/>
      <c r="E283" s="137"/>
      <c r="F283" s="4" t="s">
        <v>251</v>
      </c>
      <c r="G283" s="24">
        <v>879.5</v>
      </c>
      <c r="H283" s="24">
        <v>907.8</v>
      </c>
      <c r="I283" s="24">
        <v>926.7</v>
      </c>
      <c r="J283" s="121"/>
      <c r="K283" s="121"/>
      <c r="L283" s="121"/>
    </row>
    <row r="284" spans="4:12" ht="15.75" x14ac:dyDescent="0.25">
      <c r="D284" s="14"/>
      <c r="E284" s="137"/>
      <c r="F284" s="4" t="s">
        <v>252</v>
      </c>
      <c r="G284" s="24">
        <v>431</v>
      </c>
      <c r="H284" s="24">
        <v>444.9</v>
      </c>
      <c r="I284" s="24">
        <v>454.1</v>
      </c>
      <c r="J284" s="121"/>
      <c r="K284" s="121"/>
      <c r="L284" s="121"/>
    </row>
    <row r="285" spans="4:12" ht="15.75" x14ac:dyDescent="0.25">
      <c r="D285" s="14"/>
      <c r="E285" s="137"/>
      <c r="F285" s="4" t="s">
        <v>253</v>
      </c>
      <c r="G285" s="24">
        <v>641.1</v>
      </c>
      <c r="H285" s="24">
        <v>661.8</v>
      </c>
      <c r="I285" s="24">
        <v>675.6</v>
      </c>
      <c r="J285" s="121"/>
      <c r="K285" s="121"/>
      <c r="L285" s="121"/>
    </row>
    <row r="286" spans="4:12" ht="15.75" x14ac:dyDescent="0.25">
      <c r="D286" s="14"/>
      <c r="E286" s="137"/>
      <c r="F286" s="4" t="s">
        <v>254</v>
      </c>
      <c r="G286" s="24">
        <v>541.79999999999995</v>
      </c>
      <c r="H286" s="24">
        <v>559.29999999999995</v>
      </c>
      <c r="I286" s="24">
        <v>570.9</v>
      </c>
      <c r="J286" s="121"/>
      <c r="K286" s="121"/>
      <c r="L286" s="121"/>
    </row>
    <row r="287" spans="4:12" ht="15.75" x14ac:dyDescent="0.25">
      <c r="D287" s="14"/>
      <c r="E287" s="137"/>
      <c r="F287" s="4" t="s">
        <v>255</v>
      </c>
      <c r="G287" s="24">
        <v>974.8</v>
      </c>
      <c r="H287" s="24">
        <v>1006.2</v>
      </c>
      <c r="I287" s="24">
        <v>1027.2</v>
      </c>
      <c r="J287" s="121"/>
      <c r="K287" s="121"/>
      <c r="L287" s="121"/>
    </row>
    <row r="288" spans="4:12" ht="15.75" x14ac:dyDescent="0.25">
      <c r="D288" s="14"/>
      <c r="E288" s="137"/>
      <c r="F288" s="4" t="s">
        <v>256</v>
      </c>
      <c r="G288" s="24">
        <v>215.9</v>
      </c>
      <c r="H288" s="24">
        <v>222.9</v>
      </c>
      <c r="I288" s="24">
        <v>227.5</v>
      </c>
      <c r="J288" s="121"/>
      <c r="K288" s="121"/>
      <c r="L288" s="121"/>
    </row>
    <row r="289" spans="4:12" ht="15.75" x14ac:dyDescent="0.25">
      <c r="D289" s="14"/>
      <c r="E289" s="137"/>
      <c r="F289" s="4" t="s">
        <v>257</v>
      </c>
      <c r="G289" s="24">
        <v>203.3</v>
      </c>
      <c r="H289" s="24">
        <v>209.8</v>
      </c>
      <c r="I289" s="24">
        <v>214.2</v>
      </c>
      <c r="J289" s="121"/>
      <c r="K289" s="121"/>
      <c r="L289" s="121"/>
    </row>
    <row r="290" spans="4:12" ht="15.75" x14ac:dyDescent="0.25">
      <c r="D290" s="14"/>
      <c r="E290" s="137"/>
      <c r="F290" s="4" t="s">
        <v>258</v>
      </c>
      <c r="G290" s="24">
        <v>286.8</v>
      </c>
      <c r="H290" s="24">
        <v>296.10000000000002</v>
      </c>
      <c r="I290" s="24">
        <v>302.3</v>
      </c>
      <c r="J290" s="121"/>
      <c r="K290" s="121"/>
      <c r="L290" s="121"/>
    </row>
    <row r="291" spans="4:12" ht="15.75" x14ac:dyDescent="0.25">
      <c r="D291" s="14"/>
      <c r="E291" s="137"/>
      <c r="F291" s="4" t="s">
        <v>259</v>
      </c>
      <c r="G291" s="24">
        <v>193.2</v>
      </c>
      <c r="H291" s="24">
        <v>199.5</v>
      </c>
      <c r="I291" s="24">
        <v>203.6</v>
      </c>
      <c r="J291" s="121"/>
      <c r="K291" s="121"/>
      <c r="L291" s="121"/>
    </row>
    <row r="292" spans="4:12" ht="15.75" x14ac:dyDescent="0.25">
      <c r="D292" s="14"/>
      <c r="E292" s="137"/>
      <c r="F292" s="5"/>
      <c r="G292" s="24"/>
      <c r="H292" s="116"/>
      <c r="I292" s="116"/>
      <c r="J292" s="121"/>
      <c r="K292" s="121"/>
      <c r="L292" s="121"/>
    </row>
    <row r="293" spans="4:12" ht="15.75" x14ac:dyDescent="0.25">
      <c r="D293" s="14"/>
      <c r="E293" s="136" t="s">
        <v>260</v>
      </c>
      <c r="F293" s="1" t="s">
        <v>5</v>
      </c>
      <c r="G293" s="28">
        <f>G294</f>
        <v>20513.2</v>
      </c>
      <c r="H293" s="28">
        <f t="shared" ref="H293:I293" si="21">H294</f>
        <v>21175.199999999993</v>
      </c>
      <c r="I293" s="28">
        <f t="shared" si="21"/>
        <v>21616.300000000003</v>
      </c>
      <c r="J293" s="121"/>
      <c r="K293" s="121"/>
      <c r="L293" s="121"/>
    </row>
    <row r="294" spans="4:12" ht="15.75" x14ac:dyDescent="0.25">
      <c r="D294" s="14"/>
      <c r="E294" s="136"/>
      <c r="F294" s="2" t="s">
        <v>8</v>
      </c>
      <c r="G294" s="28">
        <f>SUM(G295:G319)</f>
        <v>20513.2</v>
      </c>
      <c r="H294" s="28">
        <f t="shared" ref="H294:I294" si="22">SUM(H295:H319)</f>
        <v>21175.199999999993</v>
      </c>
      <c r="I294" s="28">
        <f t="shared" si="22"/>
        <v>21616.300000000003</v>
      </c>
      <c r="J294" s="121"/>
      <c r="K294" s="121"/>
      <c r="L294" s="121"/>
    </row>
    <row r="295" spans="4:12" ht="15.75" x14ac:dyDescent="0.25">
      <c r="D295" s="14"/>
      <c r="E295" s="137"/>
      <c r="F295" s="4" t="s">
        <v>261</v>
      </c>
      <c r="G295" s="24">
        <v>991.1</v>
      </c>
      <c r="H295" s="24">
        <v>1023.1</v>
      </c>
      <c r="I295" s="24">
        <v>1044.4000000000001</v>
      </c>
      <c r="J295" s="121"/>
      <c r="K295" s="121"/>
      <c r="L295" s="121"/>
    </row>
    <row r="296" spans="4:12" ht="15.75" x14ac:dyDescent="0.25">
      <c r="D296" s="14"/>
      <c r="E296" s="137"/>
      <c r="F296" s="4" t="s">
        <v>262</v>
      </c>
      <c r="G296" s="24">
        <v>494.7</v>
      </c>
      <c r="H296" s="24">
        <v>510.7</v>
      </c>
      <c r="I296" s="24">
        <v>521.29999999999995</v>
      </c>
      <c r="J296" s="121"/>
      <c r="K296" s="121"/>
      <c r="L296" s="121"/>
    </row>
    <row r="297" spans="4:12" ht="15.75" x14ac:dyDescent="0.25">
      <c r="D297" s="14"/>
      <c r="E297" s="137"/>
      <c r="F297" s="4" t="s">
        <v>263</v>
      </c>
      <c r="G297" s="24">
        <v>966.7</v>
      </c>
      <c r="H297" s="24">
        <v>997.9</v>
      </c>
      <c r="I297" s="24">
        <v>1018.7</v>
      </c>
      <c r="J297" s="121"/>
      <c r="K297" s="121"/>
      <c r="L297" s="121"/>
    </row>
    <row r="298" spans="4:12" ht="15.75" x14ac:dyDescent="0.25">
      <c r="D298" s="14"/>
      <c r="E298" s="137"/>
      <c r="F298" s="4" t="s">
        <v>264</v>
      </c>
      <c r="G298" s="24">
        <v>770.9</v>
      </c>
      <c r="H298" s="24">
        <v>795.8</v>
      </c>
      <c r="I298" s="24">
        <v>812.4</v>
      </c>
      <c r="J298" s="121"/>
      <c r="K298" s="121"/>
      <c r="L298" s="121"/>
    </row>
    <row r="299" spans="4:12" ht="15.75" x14ac:dyDescent="0.25">
      <c r="D299" s="14"/>
      <c r="E299" s="137"/>
      <c r="F299" s="4" t="s">
        <v>265</v>
      </c>
      <c r="G299" s="24">
        <v>698.6</v>
      </c>
      <c r="H299" s="24">
        <v>721.1</v>
      </c>
      <c r="I299" s="24">
        <v>736.1</v>
      </c>
      <c r="J299" s="121"/>
      <c r="K299" s="121"/>
      <c r="L299" s="121"/>
    </row>
    <row r="300" spans="4:12" ht="15.75" x14ac:dyDescent="0.25">
      <c r="D300" s="14"/>
      <c r="E300" s="137"/>
      <c r="F300" s="4" t="s">
        <v>266</v>
      </c>
      <c r="G300" s="24">
        <v>423.2</v>
      </c>
      <c r="H300" s="24">
        <v>436.9</v>
      </c>
      <c r="I300" s="24">
        <v>446</v>
      </c>
      <c r="J300" s="121"/>
      <c r="K300" s="121"/>
      <c r="L300" s="121"/>
    </row>
    <row r="301" spans="4:12" ht="15.75" x14ac:dyDescent="0.25">
      <c r="D301" s="14"/>
      <c r="E301" s="137"/>
      <c r="F301" s="4" t="s">
        <v>260</v>
      </c>
      <c r="G301" s="24">
        <v>2278.6</v>
      </c>
      <c r="H301" s="24">
        <v>2352.1</v>
      </c>
      <c r="I301" s="24">
        <v>2401.1</v>
      </c>
      <c r="J301" s="121"/>
      <c r="K301" s="121"/>
      <c r="L301" s="121"/>
    </row>
    <row r="302" spans="4:12" ht="15.75" x14ac:dyDescent="0.25">
      <c r="D302" s="14"/>
      <c r="E302" s="137"/>
      <c r="F302" s="4" t="s">
        <v>267</v>
      </c>
      <c r="G302" s="24">
        <v>719.2</v>
      </c>
      <c r="H302" s="24">
        <v>742.4</v>
      </c>
      <c r="I302" s="24">
        <v>757.9</v>
      </c>
      <c r="J302" s="121"/>
      <c r="K302" s="121"/>
      <c r="L302" s="121"/>
    </row>
    <row r="303" spans="4:12" ht="15.75" x14ac:dyDescent="0.25">
      <c r="D303" s="14"/>
      <c r="E303" s="137"/>
      <c r="F303" s="4" t="s">
        <v>268</v>
      </c>
      <c r="G303" s="24">
        <v>321</v>
      </c>
      <c r="H303" s="24">
        <v>331.4</v>
      </c>
      <c r="I303" s="24">
        <v>338.3</v>
      </c>
      <c r="J303" s="121"/>
      <c r="K303" s="121"/>
      <c r="L303" s="121"/>
    </row>
    <row r="304" spans="4:12" ht="15.75" x14ac:dyDescent="0.25">
      <c r="D304" s="14"/>
      <c r="E304" s="137"/>
      <c r="F304" s="4" t="s">
        <v>269</v>
      </c>
      <c r="G304" s="24">
        <v>904.7</v>
      </c>
      <c r="H304" s="24">
        <v>933.9</v>
      </c>
      <c r="I304" s="24">
        <v>953.4</v>
      </c>
      <c r="J304" s="121"/>
      <c r="K304" s="121"/>
      <c r="L304" s="121"/>
    </row>
    <row r="305" spans="4:12" ht="15.75" x14ac:dyDescent="0.25">
      <c r="D305" s="14"/>
      <c r="E305" s="137"/>
      <c r="F305" s="4" t="s">
        <v>270</v>
      </c>
      <c r="G305" s="24">
        <v>1677.6</v>
      </c>
      <c r="H305" s="24">
        <v>1731.8</v>
      </c>
      <c r="I305" s="24">
        <v>1767.8</v>
      </c>
      <c r="J305" s="121"/>
      <c r="K305" s="121"/>
      <c r="L305" s="121"/>
    </row>
    <row r="306" spans="4:12" ht="15.75" x14ac:dyDescent="0.25">
      <c r="D306" s="14"/>
      <c r="E306" s="137"/>
      <c r="F306" s="4" t="s">
        <v>271</v>
      </c>
      <c r="G306" s="24">
        <v>1111.4000000000001</v>
      </c>
      <c r="H306" s="24">
        <v>1147.3</v>
      </c>
      <c r="I306" s="24">
        <v>1171.2</v>
      </c>
      <c r="J306" s="121"/>
      <c r="K306" s="121"/>
      <c r="L306" s="121"/>
    </row>
    <row r="307" spans="4:12" ht="15.75" x14ac:dyDescent="0.25">
      <c r="D307" s="14"/>
      <c r="E307" s="137"/>
      <c r="F307" s="4" t="s">
        <v>272</v>
      </c>
      <c r="G307" s="24">
        <v>697.4</v>
      </c>
      <c r="H307" s="24">
        <v>719.9</v>
      </c>
      <c r="I307" s="24">
        <v>734.9</v>
      </c>
      <c r="J307" s="121"/>
      <c r="K307" s="121"/>
      <c r="L307" s="121"/>
    </row>
    <row r="308" spans="4:12" ht="15.75" x14ac:dyDescent="0.25">
      <c r="D308" s="14"/>
      <c r="E308" s="137"/>
      <c r="F308" s="4" t="s">
        <v>273</v>
      </c>
      <c r="G308" s="24">
        <v>431</v>
      </c>
      <c r="H308" s="24">
        <v>444.9</v>
      </c>
      <c r="I308" s="24">
        <v>454.1</v>
      </c>
      <c r="J308" s="121"/>
      <c r="K308" s="121"/>
      <c r="L308" s="121"/>
    </row>
    <row r="309" spans="4:12" ht="15.75" x14ac:dyDescent="0.25">
      <c r="D309" s="14"/>
      <c r="E309" s="137"/>
      <c r="F309" s="4" t="s">
        <v>274</v>
      </c>
      <c r="G309" s="24">
        <v>795.3</v>
      </c>
      <c r="H309" s="24">
        <v>821</v>
      </c>
      <c r="I309" s="24">
        <v>838.1</v>
      </c>
      <c r="J309" s="121"/>
      <c r="K309" s="121"/>
      <c r="L309" s="121"/>
    </row>
    <row r="310" spans="4:12" ht="15.75" x14ac:dyDescent="0.25">
      <c r="D310" s="14"/>
      <c r="E310" s="137"/>
      <c r="F310" s="4" t="s">
        <v>275</v>
      </c>
      <c r="G310" s="24">
        <v>403.7</v>
      </c>
      <c r="H310" s="24">
        <v>416.7</v>
      </c>
      <c r="I310" s="24">
        <v>425.4</v>
      </c>
      <c r="J310" s="121"/>
      <c r="K310" s="121"/>
      <c r="L310" s="121"/>
    </row>
    <row r="311" spans="4:12" ht="15.75" x14ac:dyDescent="0.25">
      <c r="D311" s="14"/>
      <c r="E311" s="137"/>
      <c r="F311" s="4" t="s">
        <v>276</v>
      </c>
      <c r="G311" s="24">
        <v>1173.2</v>
      </c>
      <c r="H311" s="24">
        <v>1211</v>
      </c>
      <c r="I311" s="24">
        <v>1236.3</v>
      </c>
      <c r="J311" s="121"/>
      <c r="K311" s="121"/>
      <c r="L311" s="121"/>
    </row>
    <row r="312" spans="4:12" ht="15.75" x14ac:dyDescent="0.25">
      <c r="D312" s="14"/>
      <c r="E312" s="137"/>
      <c r="F312" s="4" t="s">
        <v>277</v>
      </c>
      <c r="G312" s="24">
        <v>1555.6</v>
      </c>
      <c r="H312" s="24">
        <v>1605.8</v>
      </c>
      <c r="I312" s="24">
        <v>1639.3</v>
      </c>
      <c r="J312" s="121"/>
      <c r="K312" s="121"/>
      <c r="L312" s="121"/>
    </row>
    <row r="313" spans="4:12" ht="15.75" x14ac:dyDescent="0.25">
      <c r="D313" s="14"/>
      <c r="E313" s="137"/>
      <c r="F313" s="4" t="s">
        <v>278</v>
      </c>
      <c r="G313" s="24">
        <v>626.79999999999995</v>
      </c>
      <c r="H313" s="24">
        <v>647</v>
      </c>
      <c r="I313" s="24">
        <v>660.5</v>
      </c>
      <c r="J313" s="121"/>
      <c r="K313" s="121"/>
      <c r="L313" s="121"/>
    </row>
    <row r="314" spans="4:12" ht="15.75" x14ac:dyDescent="0.25">
      <c r="D314" s="14"/>
      <c r="E314" s="137"/>
      <c r="F314" s="4" t="s">
        <v>279</v>
      </c>
      <c r="G314" s="24">
        <v>614.4</v>
      </c>
      <c r="H314" s="24">
        <v>634.29999999999995</v>
      </c>
      <c r="I314" s="24">
        <v>647.5</v>
      </c>
      <c r="J314" s="121"/>
      <c r="K314" s="121"/>
      <c r="L314" s="121"/>
    </row>
    <row r="315" spans="4:12" ht="15.75" x14ac:dyDescent="0.25">
      <c r="D315" s="14"/>
      <c r="E315" s="137"/>
      <c r="F315" s="4" t="s">
        <v>280</v>
      </c>
      <c r="G315" s="24">
        <v>718.4</v>
      </c>
      <c r="H315" s="24">
        <v>741.6</v>
      </c>
      <c r="I315" s="24">
        <v>757</v>
      </c>
      <c r="J315" s="121"/>
      <c r="K315" s="121"/>
      <c r="L315" s="121"/>
    </row>
    <row r="316" spans="4:12" ht="15.75" x14ac:dyDescent="0.25">
      <c r="D316" s="14"/>
      <c r="E316" s="137"/>
      <c r="F316" s="4" t="s">
        <v>281</v>
      </c>
      <c r="G316" s="24">
        <v>460</v>
      </c>
      <c r="H316" s="24">
        <v>474.8</v>
      </c>
      <c r="I316" s="24">
        <v>484.7</v>
      </c>
      <c r="J316" s="121"/>
      <c r="K316" s="121"/>
      <c r="L316" s="121"/>
    </row>
    <row r="317" spans="4:12" ht="15.75" x14ac:dyDescent="0.25">
      <c r="D317" s="14"/>
      <c r="E317" s="137"/>
      <c r="F317" s="4" t="s">
        <v>282</v>
      </c>
      <c r="G317" s="24">
        <v>330.2</v>
      </c>
      <c r="H317" s="24">
        <v>340.8</v>
      </c>
      <c r="I317" s="24">
        <v>347.9</v>
      </c>
      <c r="J317" s="121"/>
      <c r="K317" s="121"/>
      <c r="L317" s="121"/>
    </row>
    <row r="318" spans="4:12" ht="15.75" x14ac:dyDescent="0.25">
      <c r="D318" s="14"/>
      <c r="E318" s="137"/>
      <c r="F318" s="4" t="s">
        <v>283</v>
      </c>
      <c r="G318" s="24">
        <v>830.1</v>
      </c>
      <c r="H318" s="24">
        <v>856.8</v>
      </c>
      <c r="I318" s="24">
        <v>874.7</v>
      </c>
      <c r="J318" s="121"/>
      <c r="K318" s="121"/>
      <c r="L318" s="121"/>
    </row>
    <row r="319" spans="4:12" ht="15.75" x14ac:dyDescent="0.25">
      <c r="D319" s="14"/>
      <c r="E319" s="137"/>
      <c r="F319" s="4" t="s">
        <v>284</v>
      </c>
      <c r="G319" s="24">
        <v>519.4</v>
      </c>
      <c r="H319" s="24">
        <v>536.20000000000005</v>
      </c>
      <c r="I319" s="24">
        <v>547.29999999999995</v>
      </c>
      <c r="J319" s="121"/>
      <c r="K319" s="121"/>
      <c r="L319" s="121"/>
    </row>
    <row r="320" spans="4:12" ht="15.75" x14ac:dyDescent="0.25">
      <c r="D320" s="14"/>
      <c r="E320" s="137"/>
      <c r="F320" s="5"/>
      <c r="G320" s="24"/>
      <c r="H320" s="116"/>
      <c r="I320" s="116"/>
      <c r="J320" s="121"/>
      <c r="K320" s="121"/>
      <c r="L320" s="121"/>
    </row>
    <row r="321" spans="4:12" ht="15.75" x14ac:dyDescent="0.25">
      <c r="D321" s="14"/>
      <c r="E321" s="136" t="s">
        <v>285</v>
      </c>
      <c r="F321" s="1" t="s">
        <v>5</v>
      </c>
      <c r="G321" s="28">
        <f>G322</f>
        <v>11059.599999999999</v>
      </c>
      <c r="H321" s="28">
        <f t="shared" ref="H321:I321" si="23">H322</f>
        <v>11416.199999999999</v>
      </c>
      <c r="I321" s="28">
        <f t="shared" si="23"/>
        <v>11654.300000000001</v>
      </c>
      <c r="J321" s="121"/>
      <c r="K321" s="121"/>
      <c r="L321" s="121"/>
    </row>
    <row r="322" spans="4:12" ht="15.75" x14ac:dyDescent="0.25">
      <c r="D322" s="14"/>
      <c r="E322" s="136"/>
      <c r="F322" s="2" t="s">
        <v>8</v>
      </c>
      <c r="G322" s="28">
        <f>SUM(G323:G344)</f>
        <v>11059.599999999999</v>
      </c>
      <c r="H322" s="28">
        <f t="shared" ref="H322:I322" si="24">SUM(H323:H344)</f>
        <v>11416.199999999999</v>
      </c>
      <c r="I322" s="28">
        <f t="shared" si="24"/>
        <v>11654.300000000001</v>
      </c>
      <c r="J322" s="121"/>
      <c r="K322" s="121"/>
      <c r="L322" s="121"/>
    </row>
    <row r="323" spans="4:12" ht="15.75" x14ac:dyDescent="0.25">
      <c r="D323" s="14"/>
      <c r="E323" s="137"/>
      <c r="F323" s="4" t="s">
        <v>286</v>
      </c>
      <c r="G323" s="24">
        <v>369</v>
      </c>
      <c r="H323" s="24">
        <v>380.9</v>
      </c>
      <c r="I323" s="24">
        <v>388.8</v>
      </c>
      <c r="J323" s="121"/>
      <c r="K323" s="121"/>
      <c r="L323" s="121"/>
    </row>
    <row r="324" spans="4:12" ht="15.75" x14ac:dyDescent="0.25">
      <c r="D324" s="14"/>
      <c r="E324" s="137"/>
      <c r="F324" s="4" t="s">
        <v>287</v>
      </c>
      <c r="G324" s="24">
        <v>851.9</v>
      </c>
      <c r="H324" s="24">
        <v>879.4</v>
      </c>
      <c r="I324" s="24">
        <v>897.7</v>
      </c>
      <c r="J324" s="121"/>
      <c r="K324" s="121"/>
      <c r="L324" s="121"/>
    </row>
    <row r="325" spans="4:12" ht="15.75" x14ac:dyDescent="0.25">
      <c r="D325" s="14"/>
      <c r="E325" s="137"/>
      <c r="F325" s="4" t="s">
        <v>65</v>
      </c>
      <c r="G325" s="24">
        <v>189.5</v>
      </c>
      <c r="H325" s="24">
        <v>195.6</v>
      </c>
      <c r="I325" s="24">
        <v>199.7</v>
      </c>
      <c r="J325" s="121"/>
      <c r="K325" s="121"/>
      <c r="L325" s="121"/>
    </row>
    <row r="326" spans="4:12" ht="15.75" x14ac:dyDescent="0.25">
      <c r="D326" s="14"/>
      <c r="E326" s="137"/>
      <c r="F326" s="4" t="s">
        <v>288</v>
      </c>
      <c r="G326" s="24">
        <v>444.2</v>
      </c>
      <c r="H326" s="24">
        <v>458.5</v>
      </c>
      <c r="I326" s="24">
        <v>468.1</v>
      </c>
      <c r="J326" s="121"/>
      <c r="K326" s="121"/>
      <c r="L326" s="121"/>
    </row>
    <row r="327" spans="4:12" ht="15.75" x14ac:dyDescent="0.25">
      <c r="D327" s="14"/>
      <c r="E327" s="137"/>
      <c r="F327" s="4" t="s">
        <v>289</v>
      </c>
      <c r="G327" s="24">
        <v>276.5</v>
      </c>
      <c r="H327" s="24">
        <v>285.39999999999998</v>
      </c>
      <c r="I327" s="24">
        <v>291.39999999999998</v>
      </c>
      <c r="J327" s="121"/>
      <c r="K327" s="121"/>
      <c r="L327" s="121"/>
    </row>
    <row r="328" spans="4:12" ht="15.75" x14ac:dyDescent="0.25">
      <c r="D328" s="14"/>
      <c r="E328" s="137"/>
      <c r="F328" s="4" t="s">
        <v>290</v>
      </c>
      <c r="G328" s="24">
        <v>366.4</v>
      </c>
      <c r="H328" s="24">
        <v>378.2</v>
      </c>
      <c r="I328" s="24">
        <v>386.1</v>
      </c>
      <c r="J328" s="121"/>
      <c r="K328" s="121"/>
      <c r="L328" s="121"/>
    </row>
    <row r="329" spans="4:12" ht="15.75" x14ac:dyDescent="0.25">
      <c r="D329" s="14"/>
      <c r="E329" s="137"/>
      <c r="F329" s="4" t="s">
        <v>291</v>
      </c>
      <c r="G329" s="24">
        <v>289.39999999999998</v>
      </c>
      <c r="H329" s="24">
        <v>298.8</v>
      </c>
      <c r="I329" s="24">
        <v>305</v>
      </c>
      <c r="J329" s="121"/>
      <c r="K329" s="121"/>
      <c r="L329" s="121"/>
    </row>
    <row r="330" spans="4:12" ht="15.75" x14ac:dyDescent="0.25">
      <c r="D330" s="14"/>
      <c r="E330" s="137"/>
      <c r="F330" s="4" t="s">
        <v>285</v>
      </c>
      <c r="G330" s="24">
        <v>421.2</v>
      </c>
      <c r="H330" s="24">
        <v>434.8</v>
      </c>
      <c r="I330" s="24">
        <v>443.9</v>
      </c>
      <c r="J330" s="121"/>
      <c r="K330" s="121"/>
      <c r="L330" s="121"/>
    </row>
    <row r="331" spans="4:12" ht="15.75" x14ac:dyDescent="0.25">
      <c r="D331" s="14"/>
      <c r="E331" s="137"/>
      <c r="F331" s="4" t="s">
        <v>292</v>
      </c>
      <c r="G331" s="24">
        <v>142.1</v>
      </c>
      <c r="H331" s="24">
        <v>146.69999999999999</v>
      </c>
      <c r="I331" s="24">
        <v>149.80000000000001</v>
      </c>
      <c r="J331" s="121"/>
      <c r="K331" s="121"/>
      <c r="L331" s="121"/>
    </row>
    <row r="332" spans="4:12" ht="15.75" x14ac:dyDescent="0.25">
      <c r="D332" s="14"/>
      <c r="E332" s="137"/>
      <c r="F332" s="4" t="s">
        <v>293</v>
      </c>
      <c r="G332" s="24">
        <v>469.2</v>
      </c>
      <c r="H332" s="24">
        <v>484.3</v>
      </c>
      <c r="I332" s="24">
        <v>494.4</v>
      </c>
      <c r="J332" s="121"/>
      <c r="K332" s="121"/>
      <c r="L332" s="121"/>
    </row>
    <row r="333" spans="4:12" ht="15.75" x14ac:dyDescent="0.25">
      <c r="D333" s="14"/>
      <c r="E333" s="137"/>
      <c r="F333" s="4" t="s">
        <v>165</v>
      </c>
      <c r="G333" s="24">
        <v>221.1</v>
      </c>
      <c r="H333" s="24">
        <v>228.2</v>
      </c>
      <c r="I333" s="24">
        <v>233</v>
      </c>
      <c r="J333" s="121"/>
      <c r="K333" s="121"/>
      <c r="L333" s="121"/>
    </row>
    <row r="334" spans="4:12" ht="15.75" x14ac:dyDescent="0.25">
      <c r="D334" s="14"/>
      <c r="E334" s="137"/>
      <c r="F334" s="4" t="s">
        <v>294</v>
      </c>
      <c r="G334" s="24">
        <v>438.7</v>
      </c>
      <c r="H334" s="24">
        <v>452.9</v>
      </c>
      <c r="I334" s="24">
        <v>462.3</v>
      </c>
      <c r="J334" s="121"/>
      <c r="K334" s="121"/>
      <c r="L334" s="121"/>
    </row>
    <row r="335" spans="4:12" ht="15.75" x14ac:dyDescent="0.25">
      <c r="D335" s="14"/>
      <c r="E335" s="137"/>
      <c r="F335" s="4" t="s">
        <v>295</v>
      </c>
      <c r="G335" s="24">
        <v>2514.3000000000002</v>
      </c>
      <c r="H335" s="24">
        <v>2595.4</v>
      </c>
      <c r="I335" s="24">
        <v>2649.5</v>
      </c>
      <c r="J335" s="121"/>
      <c r="K335" s="121"/>
      <c r="L335" s="121"/>
    </row>
    <row r="336" spans="4:12" ht="15.75" x14ac:dyDescent="0.25">
      <c r="D336" s="14"/>
      <c r="E336" s="137"/>
      <c r="F336" s="4" t="s">
        <v>296</v>
      </c>
      <c r="G336" s="24">
        <v>161.6</v>
      </c>
      <c r="H336" s="24">
        <v>166.9</v>
      </c>
      <c r="I336" s="24">
        <v>170.3</v>
      </c>
      <c r="J336" s="121"/>
      <c r="K336" s="121"/>
      <c r="L336" s="121"/>
    </row>
    <row r="337" spans="4:12" ht="15.75" x14ac:dyDescent="0.25">
      <c r="D337" s="14"/>
      <c r="E337" s="137"/>
      <c r="F337" s="4" t="s">
        <v>297</v>
      </c>
      <c r="G337" s="24">
        <v>359.2</v>
      </c>
      <c r="H337" s="24">
        <v>370.8</v>
      </c>
      <c r="I337" s="24">
        <v>378.5</v>
      </c>
      <c r="J337" s="121"/>
      <c r="K337" s="121"/>
      <c r="L337" s="121"/>
    </row>
    <row r="338" spans="4:12" ht="15.75" x14ac:dyDescent="0.25">
      <c r="D338" s="14"/>
      <c r="E338" s="137"/>
      <c r="F338" s="4" t="s">
        <v>298</v>
      </c>
      <c r="G338" s="24">
        <v>297.7</v>
      </c>
      <c r="H338" s="24">
        <v>307.3</v>
      </c>
      <c r="I338" s="24">
        <v>313.8</v>
      </c>
      <c r="J338" s="121"/>
      <c r="K338" s="121"/>
      <c r="L338" s="121"/>
    </row>
    <row r="339" spans="4:12" ht="15.75" x14ac:dyDescent="0.25">
      <c r="D339" s="14"/>
      <c r="E339" s="137"/>
      <c r="F339" s="4" t="s">
        <v>299</v>
      </c>
      <c r="G339" s="24">
        <v>254.7</v>
      </c>
      <c r="H339" s="24">
        <v>262.89999999999998</v>
      </c>
      <c r="I339" s="24">
        <v>268.39999999999998</v>
      </c>
      <c r="J339" s="121"/>
      <c r="K339" s="121"/>
      <c r="L339" s="121"/>
    </row>
    <row r="340" spans="4:12" ht="15.75" x14ac:dyDescent="0.25">
      <c r="D340" s="14"/>
      <c r="E340" s="137"/>
      <c r="F340" s="4" t="s">
        <v>300</v>
      </c>
      <c r="G340" s="24">
        <v>439.3</v>
      </c>
      <c r="H340" s="24">
        <v>453.5</v>
      </c>
      <c r="I340" s="24">
        <v>462.9</v>
      </c>
      <c r="J340" s="121"/>
      <c r="K340" s="121"/>
      <c r="L340" s="121"/>
    </row>
    <row r="341" spans="4:12" ht="15.75" x14ac:dyDescent="0.25">
      <c r="D341" s="14"/>
      <c r="E341" s="137"/>
      <c r="F341" s="4" t="s">
        <v>301</v>
      </c>
      <c r="G341" s="24">
        <v>475.8</v>
      </c>
      <c r="H341" s="24">
        <v>491.1</v>
      </c>
      <c r="I341" s="24">
        <v>501.3</v>
      </c>
      <c r="J341" s="121"/>
      <c r="K341" s="121"/>
      <c r="L341" s="121"/>
    </row>
    <row r="342" spans="4:12" ht="15.75" x14ac:dyDescent="0.25">
      <c r="D342" s="14"/>
      <c r="E342" s="137"/>
      <c r="F342" s="4" t="s">
        <v>302</v>
      </c>
      <c r="G342" s="24">
        <v>841.3</v>
      </c>
      <c r="H342" s="24">
        <v>868.4</v>
      </c>
      <c r="I342" s="24">
        <v>886.5</v>
      </c>
      <c r="J342" s="121"/>
      <c r="K342" s="121"/>
      <c r="L342" s="121"/>
    </row>
    <row r="343" spans="4:12" ht="15.75" x14ac:dyDescent="0.25">
      <c r="D343" s="14"/>
      <c r="E343" s="137"/>
      <c r="F343" s="4" t="s">
        <v>303</v>
      </c>
      <c r="G343" s="24">
        <v>174.4</v>
      </c>
      <c r="H343" s="24">
        <v>179.9</v>
      </c>
      <c r="I343" s="24">
        <v>183.7</v>
      </c>
      <c r="J343" s="121"/>
      <c r="K343" s="121"/>
      <c r="L343" s="121"/>
    </row>
    <row r="344" spans="4:12" ht="15.75" x14ac:dyDescent="0.25">
      <c r="D344" s="14"/>
      <c r="E344" s="137"/>
      <c r="F344" s="4" t="s">
        <v>304</v>
      </c>
      <c r="G344" s="24">
        <v>1062.0999999999999</v>
      </c>
      <c r="H344" s="24">
        <v>1096.3</v>
      </c>
      <c r="I344" s="24">
        <v>1119.2</v>
      </c>
      <c r="J344" s="121"/>
      <c r="K344" s="121"/>
      <c r="L344" s="121"/>
    </row>
    <row r="345" spans="4:12" ht="15.75" x14ac:dyDescent="0.25">
      <c r="D345" s="14"/>
      <c r="E345" s="137"/>
      <c r="F345" s="5"/>
      <c r="G345" s="24"/>
      <c r="H345" s="116"/>
      <c r="I345" s="116"/>
      <c r="J345" s="121"/>
      <c r="K345" s="121"/>
      <c r="L345" s="121"/>
    </row>
    <row r="346" spans="4:12" ht="15.75" x14ac:dyDescent="0.25">
      <c r="D346" s="14"/>
      <c r="E346" s="136" t="s">
        <v>305</v>
      </c>
      <c r="F346" s="1" t="s">
        <v>5</v>
      </c>
      <c r="G346" s="28">
        <f>G347</f>
        <v>22038.399999999998</v>
      </c>
      <c r="H346" s="28">
        <f t="shared" ref="H346:I346" si="25">H347</f>
        <v>22749.300000000003</v>
      </c>
      <c r="I346" s="28">
        <f t="shared" si="25"/>
        <v>23223.499999999996</v>
      </c>
      <c r="J346" s="121"/>
      <c r="K346" s="121"/>
      <c r="L346" s="121"/>
    </row>
    <row r="347" spans="4:12" ht="15.75" x14ac:dyDescent="0.25">
      <c r="D347" s="14"/>
      <c r="E347" s="136"/>
      <c r="F347" s="2" t="s">
        <v>8</v>
      </c>
      <c r="G347" s="28">
        <f>SUM(G348:G375)</f>
        <v>22038.399999999998</v>
      </c>
      <c r="H347" s="28">
        <f t="shared" ref="H347:I347" si="26">SUM(H348:H375)</f>
        <v>22749.300000000003</v>
      </c>
      <c r="I347" s="28">
        <f t="shared" si="26"/>
        <v>23223.499999999996</v>
      </c>
      <c r="J347" s="121"/>
      <c r="K347" s="121"/>
      <c r="L347" s="121"/>
    </row>
    <row r="348" spans="4:12" ht="15.75" x14ac:dyDescent="0.25">
      <c r="D348" s="14"/>
      <c r="E348" s="137"/>
      <c r="F348" s="4" t="s">
        <v>306</v>
      </c>
      <c r="G348" s="24">
        <v>134.4</v>
      </c>
      <c r="H348" s="24">
        <v>138.69999999999999</v>
      </c>
      <c r="I348" s="24">
        <v>141.6</v>
      </c>
      <c r="J348" s="121"/>
      <c r="K348" s="121"/>
      <c r="L348" s="121"/>
    </row>
    <row r="349" spans="4:12" ht="15.75" x14ac:dyDescent="0.25">
      <c r="D349" s="14"/>
      <c r="E349" s="137"/>
      <c r="F349" s="4" t="s">
        <v>307</v>
      </c>
      <c r="G349" s="24">
        <v>410</v>
      </c>
      <c r="H349" s="24">
        <v>423.2</v>
      </c>
      <c r="I349" s="24">
        <v>432.1</v>
      </c>
      <c r="J349" s="121"/>
      <c r="K349" s="121"/>
      <c r="L349" s="121"/>
    </row>
    <row r="350" spans="4:12" ht="15.75" x14ac:dyDescent="0.25">
      <c r="D350" s="14"/>
      <c r="E350" s="137"/>
      <c r="F350" s="4" t="s">
        <v>36</v>
      </c>
      <c r="G350" s="24">
        <v>1335.1</v>
      </c>
      <c r="H350" s="24">
        <v>1378.2</v>
      </c>
      <c r="I350" s="24">
        <v>1406.9</v>
      </c>
      <c r="J350" s="121"/>
      <c r="K350" s="121"/>
      <c r="L350" s="121"/>
    </row>
    <row r="351" spans="4:12" ht="15.75" x14ac:dyDescent="0.25">
      <c r="D351" s="14"/>
      <c r="E351" s="137"/>
      <c r="F351" s="4" t="s">
        <v>308</v>
      </c>
      <c r="G351" s="24">
        <v>841.8</v>
      </c>
      <c r="H351" s="24">
        <v>869</v>
      </c>
      <c r="I351" s="24">
        <v>887.1</v>
      </c>
      <c r="J351" s="121"/>
      <c r="K351" s="121"/>
      <c r="L351" s="121"/>
    </row>
    <row r="352" spans="4:12" ht="15.75" x14ac:dyDescent="0.25">
      <c r="D352" s="14"/>
      <c r="E352" s="137"/>
      <c r="F352" s="4" t="s">
        <v>309</v>
      </c>
      <c r="G352" s="24">
        <v>316.10000000000002</v>
      </c>
      <c r="H352" s="24">
        <v>326.3</v>
      </c>
      <c r="I352" s="24">
        <v>333.1</v>
      </c>
      <c r="J352" s="121"/>
      <c r="K352" s="121"/>
      <c r="L352" s="121"/>
    </row>
    <row r="353" spans="4:12" ht="15.75" x14ac:dyDescent="0.25">
      <c r="D353" s="14"/>
      <c r="E353" s="137"/>
      <c r="F353" s="4" t="s">
        <v>305</v>
      </c>
      <c r="G353" s="24">
        <v>737.6</v>
      </c>
      <c r="H353" s="24">
        <v>761.4</v>
      </c>
      <c r="I353" s="24">
        <v>777.3</v>
      </c>
      <c r="J353" s="121"/>
      <c r="K353" s="121"/>
      <c r="L353" s="121"/>
    </row>
    <row r="354" spans="4:12" ht="15.75" x14ac:dyDescent="0.25">
      <c r="D354" s="14"/>
      <c r="E354" s="137"/>
      <c r="F354" s="4" t="s">
        <v>310</v>
      </c>
      <c r="G354" s="24">
        <v>317</v>
      </c>
      <c r="H354" s="24">
        <v>327.2</v>
      </c>
      <c r="I354" s="24">
        <v>334</v>
      </c>
      <c r="J354" s="121"/>
      <c r="K354" s="121"/>
      <c r="L354" s="121"/>
    </row>
    <row r="355" spans="4:12" ht="15.75" x14ac:dyDescent="0.25">
      <c r="D355" s="14"/>
      <c r="E355" s="137"/>
      <c r="F355" s="4" t="s">
        <v>311</v>
      </c>
      <c r="G355" s="24">
        <v>559.6</v>
      </c>
      <c r="H355" s="24">
        <v>577.70000000000005</v>
      </c>
      <c r="I355" s="24">
        <v>589.70000000000005</v>
      </c>
      <c r="J355" s="121"/>
      <c r="K355" s="121"/>
      <c r="L355" s="121"/>
    </row>
    <row r="356" spans="4:12" ht="15.75" x14ac:dyDescent="0.25">
      <c r="D356" s="14"/>
      <c r="E356" s="137"/>
      <c r="F356" s="4" t="s">
        <v>312</v>
      </c>
      <c r="G356" s="24">
        <v>422.6</v>
      </c>
      <c r="H356" s="24">
        <v>436.3</v>
      </c>
      <c r="I356" s="24">
        <v>445.4</v>
      </c>
      <c r="J356" s="121"/>
      <c r="K356" s="121"/>
      <c r="L356" s="121"/>
    </row>
    <row r="357" spans="4:12" ht="15.75" x14ac:dyDescent="0.25">
      <c r="D357" s="14"/>
      <c r="E357" s="137"/>
      <c r="F357" s="4" t="s">
        <v>313</v>
      </c>
      <c r="G357" s="24">
        <v>441</v>
      </c>
      <c r="H357" s="24">
        <v>455.2</v>
      </c>
      <c r="I357" s="24">
        <v>464.7</v>
      </c>
      <c r="J357" s="121"/>
      <c r="K357" s="121"/>
      <c r="L357" s="121"/>
    </row>
    <row r="358" spans="4:12" ht="15.75" x14ac:dyDescent="0.25">
      <c r="D358" s="14"/>
      <c r="E358" s="137"/>
      <c r="F358" s="4" t="s">
        <v>314</v>
      </c>
      <c r="G358" s="24">
        <v>592</v>
      </c>
      <c r="H358" s="24">
        <v>611.1</v>
      </c>
      <c r="I358" s="24">
        <v>623.9</v>
      </c>
      <c r="J358" s="121"/>
      <c r="K358" s="121"/>
      <c r="L358" s="121"/>
    </row>
    <row r="359" spans="4:12" ht="15.75" x14ac:dyDescent="0.25">
      <c r="D359" s="14"/>
      <c r="E359" s="137"/>
      <c r="F359" s="4" t="s">
        <v>315</v>
      </c>
      <c r="G359" s="24">
        <v>414.6</v>
      </c>
      <c r="H359" s="24">
        <v>428</v>
      </c>
      <c r="I359" s="24">
        <v>436.9</v>
      </c>
      <c r="J359" s="121"/>
      <c r="K359" s="121"/>
      <c r="L359" s="121"/>
    </row>
    <row r="360" spans="4:12" ht="15.75" x14ac:dyDescent="0.25">
      <c r="D360" s="14"/>
      <c r="E360" s="137"/>
      <c r="F360" s="4" t="s">
        <v>316</v>
      </c>
      <c r="G360" s="24">
        <v>820.9</v>
      </c>
      <c r="H360" s="24">
        <v>847.4</v>
      </c>
      <c r="I360" s="24">
        <v>865</v>
      </c>
      <c r="J360" s="121"/>
      <c r="K360" s="121"/>
      <c r="L360" s="121"/>
    </row>
    <row r="361" spans="4:12" ht="15.75" x14ac:dyDescent="0.25">
      <c r="D361" s="14"/>
      <c r="E361" s="137"/>
      <c r="F361" s="4" t="s">
        <v>317</v>
      </c>
      <c r="G361" s="24">
        <v>366.4</v>
      </c>
      <c r="H361" s="24">
        <v>378.2</v>
      </c>
      <c r="I361" s="24">
        <v>386.1</v>
      </c>
      <c r="J361" s="121"/>
      <c r="K361" s="121"/>
      <c r="L361" s="121"/>
    </row>
    <row r="362" spans="4:12" ht="15.75" x14ac:dyDescent="0.25">
      <c r="D362" s="14"/>
      <c r="E362" s="137"/>
      <c r="F362" s="4" t="s">
        <v>318</v>
      </c>
      <c r="G362" s="24">
        <v>848.2</v>
      </c>
      <c r="H362" s="24">
        <v>875.5</v>
      </c>
      <c r="I362" s="24">
        <v>893.8</v>
      </c>
      <c r="J362" s="121"/>
      <c r="K362" s="121"/>
      <c r="L362" s="121"/>
    </row>
    <row r="363" spans="4:12" ht="15.75" x14ac:dyDescent="0.25">
      <c r="D363" s="14"/>
      <c r="E363" s="137"/>
      <c r="F363" s="4" t="s">
        <v>319</v>
      </c>
      <c r="G363" s="24">
        <v>766.9</v>
      </c>
      <c r="H363" s="24">
        <v>791.6</v>
      </c>
      <c r="I363" s="24">
        <v>808.1</v>
      </c>
      <c r="J363" s="121"/>
      <c r="K363" s="121"/>
      <c r="L363" s="121"/>
    </row>
    <row r="364" spans="4:12" ht="15.75" x14ac:dyDescent="0.25">
      <c r="D364" s="14"/>
      <c r="E364" s="137"/>
      <c r="F364" s="4" t="s">
        <v>320</v>
      </c>
      <c r="G364" s="24">
        <v>4768.5</v>
      </c>
      <c r="H364" s="24">
        <v>4922.2</v>
      </c>
      <c r="I364" s="24">
        <v>5024.8999999999996</v>
      </c>
      <c r="J364" s="121"/>
      <c r="K364" s="121"/>
      <c r="L364" s="121"/>
    </row>
    <row r="365" spans="4:12" ht="15.75" x14ac:dyDescent="0.25">
      <c r="D365" s="14"/>
      <c r="E365" s="137"/>
      <c r="F365" s="4" t="s">
        <v>321</v>
      </c>
      <c r="G365" s="24">
        <v>191.5</v>
      </c>
      <c r="H365" s="24">
        <v>197.7</v>
      </c>
      <c r="I365" s="24">
        <v>201.8</v>
      </c>
      <c r="J365" s="121"/>
      <c r="K365" s="121"/>
      <c r="L365" s="121"/>
    </row>
    <row r="366" spans="4:12" ht="15.75" x14ac:dyDescent="0.25">
      <c r="D366" s="14"/>
      <c r="E366" s="137"/>
      <c r="F366" s="4" t="s">
        <v>322</v>
      </c>
      <c r="G366" s="24">
        <v>2072.4</v>
      </c>
      <c r="H366" s="24">
        <v>2139.3000000000002</v>
      </c>
      <c r="I366" s="24">
        <v>2183.9</v>
      </c>
      <c r="J366" s="121"/>
      <c r="K366" s="121"/>
      <c r="L366" s="121"/>
    </row>
    <row r="367" spans="4:12" ht="15.75" x14ac:dyDescent="0.25">
      <c r="D367" s="14"/>
      <c r="E367" s="137"/>
      <c r="F367" s="4" t="s">
        <v>323</v>
      </c>
      <c r="G367" s="24">
        <v>228</v>
      </c>
      <c r="H367" s="24">
        <v>235.3</v>
      </c>
      <c r="I367" s="24">
        <v>240.2</v>
      </c>
      <c r="J367" s="121"/>
      <c r="K367" s="121"/>
      <c r="L367" s="121"/>
    </row>
    <row r="368" spans="4:12" ht="15.75" x14ac:dyDescent="0.25">
      <c r="D368" s="14"/>
      <c r="E368" s="137"/>
      <c r="F368" s="4" t="s">
        <v>324</v>
      </c>
      <c r="G368" s="24">
        <v>266.39999999999998</v>
      </c>
      <c r="H368" s="24">
        <v>275</v>
      </c>
      <c r="I368" s="24">
        <v>280.8</v>
      </c>
      <c r="J368" s="121"/>
      <c r="K368" s="121"/>
      <c r="L368" s="121"/>
    </row>
    <row r="369" spans="4:12" ht="15.75" x14ac:dyDescent="0.25">
      <c r="D369" s="14"/>
      <c r="E369" s="137"/>
      <c r="F369" s="4" t="s">
        <v>325</v>
      </c>
      <c r="G369" s="24">
        <v>462.3</v>
      </c>
      <c r="H369" s="24">
        <v>477.2</v>
      </c>
      <c r="I369" s="24">
        <v>487.1</v>
      </c>
      <c r="J369" s="121"/>
      <c r="K369" s="121"/>
      <c r="L369" s="121"/>
    </row>
    <row r="370" spans="4:12" ht="15.75" x14ac:dyDescent="0.25">
      <c r="D370" s="14"/>
      <c r="E370" s="137"/>
      <c r="F370" s="4" t="s">
        <v>326</v>
      </c>
      <c r="G370" s="24">
        <v>397.4</v>
      </c>
      <c r="H370" s="24">
        <v>410.2</v>
      </c>
      <c r="I370" s="24">
        <v>418.7</v>
      </c>
      <c r="J370" s="121"/>
      <c r="K370" s="121"/>
      <c r="L370" s="121"/>
    </row>
    <row r="371" spans="4:12" ht="15.75" x14ac:dyDescent="0.25">
      <c r="D371" s="14"/>
      <c r="E371" s="137"/>
      <c r="F371" s="4" t="s">
        <v>327</v>
      </c>
      <c r="G371" s="24">
        <v>213.6</v>
      </c>
      <c r="H371" s="24">
        <v>220.5</v>
      </c>
      <c r="I371" s="24">
        <v>225.1</v>
      </c>
      <c r="J371" s="121"/>
      <c r="K371" s="121"/>
      <c r="L371" s="121"/>
    </row>
    <row r="372" spans="4:12" ht="15.75" x14ac:dyDescent="0.25">
      <c r="D372" s="14"/>
      <c r="E372" s="137"/>
      <c r="F372" s="4" t="s">
        <v>328</v>
      </c>
      <c r="G372" s="24">
        <v>1178.3</v>
      </c>
      <c r="H372" s="24">
        <v>1216.4000000000001</v>
      </c>
      <c r="I372" s="24">
        <v>1241.7</v>
      </c>
      <c r="J372" s="121"/>
      <c r="K372" s="121"/>
      <c r="L372" s="121"/>
    </row>
    <row r="373" spans="4:12" ht="15.75" x14ac:dyDescent="0.25">
      <c r="D373" s="14"/>
      <c r="E373" s="137"/>
      <c r="F373" s="4" t="s">
        <v>329</v>
      </c>
      <c r="G373" s="24">
        <v>1149.0999999999999</v>
      </c>
      <c r="H373" s="24">
        <v>1186.0999999999999</v>
      </c>
      <c r="I373" s="24">
        <v>1210.8</v>
      </c>
      <c r="J373" s="121"/>
      <c r="K373" s="121"/>
      <c r="L373" s="121"/>
    </row>
    <row r="374" spans="4:12" ht="15.75" x14ac:dyDescent="0.25">
      <c r="D374" s="14"/>
      <c r="E374" s="137"/>
      <c r="F374" s="4" t="s">
        <v>330</v>
      </c>
      <c r="G374" s="24">
        <v>1145</v>
      </c>
      <c r="H374" s="24">
        <v>1182</v>
      </c>
      <c r="I374" s="24">
        <v>1206.5999999999999</v>
      </c>
      <c r="J374" s="121"/>
      <c r="K374" s="121"/>
      <c r="L374" s="121"/>
    </row>
    <row r="375" spans="4:12" ht="15.75" x14ac:dyDescent="0.25">
      <c r="D375" s="14"/>
      <c r="E375" s="137"/>
      <c r="F375" s="4" t="s">
        <v>331</v>
      </c>
      <c r="G375" s="24">
        <v>641.70000000000005</v>
      </c>
      <c r="H375" s="24">
        <v>662.4</v>
      </c>
      <c r="I375" s="24">
        <v>676.2</v>
      </c>
      <c r="J375" s="121"/>
      <c r="K375" s="121"/>
      <c r="L375" s="121"/>
    </row>
    <row r="376" spans="4:12" ht="15.75" x14ac:dyDescent="0.25">
      <c r="D376" s="14"/>
      <c r="E376" s="137"/>
      <c r="F376" s="5"/>
      <c r="G376" s="24"/>
      <c r="H376" s="24"/>
      <c r="I376" s="24"/>
      <c r="J376" s="121"/>
      <c r="K376" s="121"/>
      <c r="L376" s="121"/>
    </row>
    <row r="377" spans="4:12" ht="15.75" x14ac:dyDescent="0.25">
      <c r="D377" s="14"/>
      <c r="E377" s="136" t="s">
        <v>332</v>
      </c>
      <c r="F377" s="1" t="s">
        <v>5</v>
      </c>
      <c r="G377" s="28">
        <f>G378</f>
        <v>9929.1999999999989</v>
      </c>
      <c r="H377" s="28">
        <f t="shared" ref="H377:I377" si="27">H378</f>
        <v>10249.4</v>
      </c>
      <c r="I377" s="28">
        <f t="shared" si="27"/>
        <v>10463.200000000001</v>
      </c>
      <c r="J377" s="121"/>
      <c r="K377" s="121"/>
      <c r="L377" s="121"/>
    </row>
    <row r="378" spans="4:12" ht="15.75" x14ac:dyDescent="0.25">
      <c r="D378" s="14"/>
      <c r="E378" s="136"/>
      <c r="F378" s="2" t="s">
        <v>8</v>
      </c>
      <c r="G378" s="28">
        <f>SUM(G379:G389)</f>
        <v>9929.1999999999989</v>
      </c>
      <c r="H378" s="28">
        <f t="shared" ref="H378:I378" si="28">SUM(H379:H389)</f>
        <v>10249.4</v>
      </c>
      <c r="I378" s="28">
        <f t="shared" si="28"/>
        <v>10463.200000000001</v>
      </c>
      <c r="J378" s="121"/>
      <c r="K378" s="121"/>
      <c r="L378" s="121"/>
    </row>
    <row r="379" spans="4:12" ht="15.75" x14ac:dyDescent="0.25">
      <c r="D379" s="14"/>
      <c r="E379" s="137"/>
      <c r="F379" s="4" t="s">
        <v>333</v>
      </c>
      <c r="G379" s="24">
        <v>1111.2</v>
      </c>
      <c r="H379" s="24">
        <v>1147</v>
      </c>
      <c r="I379" s="24">
        <v>1170.9000000000001</v>
      </c>
      <c r="J379" s="121"/>
      <c r="K379" s="121"/>
      <c r="L379" s="121"/>
    </row>
    <row r="380" spans="4:12" ht="15.75" x14ac:dyDescent="0.25">
      <c r="D380" s="14"/>
      <c r="E380" s="137"/>
      <c r="F380" s="4" t="s">
        <v>265</v>
      </c>
      <c r="G380" s="24">
        <v>1086.5</v>
      </c>
      <c r="H380" s="24">
        <v>1121.5</v>
      </c>
      <c r="I380" s="24">
        <v>1144.9000000000001</v>
      </c>
      <c r="J380" s="121"/>
      <c r="K380" s="121"/>
      <c r="L380" s="121"/>
    </row>
    <row r="381" spans="4:12" ht="15.75" x14ac:dyDescent="0.25">
      <c r="D381" s="14"/>
      <c r="E381" s="137"/>
      <c r="F381" s="4" t="s">
        <v>334</v>
      </c>
      <c r="G381" s="24">
        <v>1663.6</v>
      </c>
      <c r="H381" s="24">
        <v>1717.2</v>
      </c>
      <c r="I381" s="24">
        <v>1753</v>
      </c>
      <c r="J381" s="121"/>
      <c r="K381" s="121"/>
      <c r="L381" s="121"/>
    </row>
    <row r="382" spans="4:12" ht="15.75" x14ac:dyDescent="0.25">
      <c r="D382" s="14"/>
      <c r="E382" s="137"/>
      <c r="F382" s="4" t="s">
        <v>335</v>
      </c>
      <c r="G382" s="24">
        <v>938.6</v>
      </c>
      <c r="H382" s="24">
        <v>968.9</v>
      </c>
      <c r="I382" s="24">
        <v>989.1</v>
      </c>
      <c r="J382" s="121"/>
      <c r="K382" s="121"/>
      <c r="L382" s="121"/>
    </row>
    <row r="383" spans="4:12" ht="15.75" x14ac:dyDescent="0.25">
      <c r="D383" s="14"/>
      <c r="E383" s="137"/>
      <c r="F383" s="4" t="s">
        <v>336</v>
      </c>
      <c r="G383" s="24">
        <v>661.5</v>
      </c>
      <c r="H383" s="24">
        <v>682.9</v>
      </c>
      <c r="I383" s="24">
        <v>697.1</v>
      </c>
      <c r="J383" s="121"/>
      <c r="K383" s="121"/>
      <c r="L383" s="121"/>
    </row>
    <row r="384" spans="4:12" ht="15.75" x14ac:dyDescent="0.25">
      <c r="D384" s="14"/>
      <c r="E384" s="137"/>
      <c r="F384" s="4" t="s">
        <v>337</v>
      </c>
      <c r="G384" s="24">
        <v>197.5</v>
      </c>
      <c r="H384" s="24">
        <v>203.9</v>
      </c>
      <c r="I384" s="24">
        <v>208.2</v>
      </c>
      <c r="J384" s="121"/>
      <c r="K384" s="121"/>
      <c r="L384" s="121"/>
    </row>
    <row r="385" spans="4:12" ht="15.75" x14ac:dyDescent="0.25">
      <c r="D385" s="14"/>
      <c r="E385" s="137"/>
      <c r="F385" s="4" t="s">
        <v>338</v>
      </c>
      <c r="G385" s="24">
        <v>735.9</v>
      </c>
      <c r="H385" s="24">
        <v>759.6</v>
      </c>
      <c r="I385" s="24">
        <v>775.5</v>
      </c>
      <c r="J385" s="121"/>
      <c r="K385" s="121"/>
      <c r="L385" s="121"/>
    </row>
    <row r="386" spans="4:12" ht="15.75" x14ac:dyDescent="0.25">
      <c r="D386" s="14"/>
      <c r="E386" s="137"/>
      <c r="F386" s="4" t="s">
        <v>339</v>
      </c>
      <c r="G386" s="24">
        <v>783</v>
      </c>
      <c r="H386" s="24">
        <v>808.2</v>
      </c>
      <c r="I386" s="24">
        <v>825.1</v>
      </c>
      <c r="J386" s="121"/>
      <c r="K386" s="121"/>
      <c r="L386" s="121"/>
    </row>
    <row r="387" spans="4:12" ht="15.75" x14ac:dyDescent="0.25">
      <c r="D387" s="14"/>
      <c r="E387" s="137"/>
      <c r="F387" s="4" t="s">
        <v>340</v>
      </c>
      <c r="G387" s="24">
        <v>746.2</v>
      </c>
      <c r="H387" s="24">
        <v>770.3</v>
      </c>
      <c r="I387" s="24">
        <v>786.3</v>
      </c>
      <c r="J387" s="121"/>
      <c r="K387" s="121"/>
      <c r="L387" s="121"/>
    </row>
    <row r="388" spans="4:12" ht="15.75" x14ac:dyDescent="0.25">
      <c r="D388" s="14"/>
      <c r="E388" s="137"/>
      <c r="F388" s="4" t="s">
        <v>341</v>
      </c>
      <c r="G388" s="24">
        <v>1004.9</v>
      </c>
      <c r="H388" s="24">
        <v>1037.3</v>
      </c>
      <c r="I388" s="24">
        <v>1059</v>
      </c>
      <c r="J388" s="121"/>
      <c r="K388" s="121"/>
      <c r="L388" s="121"/>
    </row>
    <row r="389" spans="4:12" ht="15.75" x14ac:dyDescent="0.25">
      <c r="D389" s="14"/>
      <c r="E389" s="137"/>
      <c r="F389" s="4" t="s">
        <v>342</v>
      </c>
      <c r="G389" s="24">
        <v>1000.3</v>
      </c>
      <c r="H389" s="24">
        <v>1032.5999999999999</v>
      </c>
      <c r="I389" s="24">
        <v>1054.0999999999999</v>
      </c>
      <c r="J389" s="121"/>
      <c r="K389" s="121"/>
      <c r="L389" s="121"/>
    </row>
    <row r="390" spans="4:12" ht="15.75" x14ac:dyDescent="0.25">
      <c r="D390" s="14"/>
      <c r="E390" s="137"/>
      <c r="F390" s="5"/>
      <c r="G390" s="24"/>
      <c r="H390" s="24"/>
      <c r="I390" s="24"/>
      <c r="J390" s="121"/>
      <c r="K390" s="121"/>
      <c r="L390" s="121"/>
    </row>
    <row r="391" spans="4:12" ht="15.75" x14ac:dyDescent="0.25">
      <c r="D391" s="14"/>
      <c r="E391" s="136" t="s">
        <v>343</v>
      </c>
      <c r="F391" s="1" t="s">
        <v>5</v>
      </c>
      <c r="G391" s="28">
        <f>G392</f>
        <v>21538.300000000003</v>
      </c>
      <c r="H391" s="28">
        <f t="shared" ref="H391:I391" si="29">H392</f>
        <v>22232.800000000007</v>
      </c>
      <c r="I391" s="28">
        <f t="shared" si="29"/>
        <v>22695.900000000005</v>
      </c>
      <c r="J391" s="121"/>
      <c r="K391" s="121"/>
      <c r="L391" s="121"/>
    </row>
    <row r="392" spans="4:12" ht="15.75" x14ac:dyDescent="0.25">
      <c r="D392" s="14"/>
      <c r="E392" s="136"/>
      <c r="F392" s="2" t="s">
        <v>8</v>
      </c>
      <c r="G392" s="28">
        <f>SUM(G393:G424)</f>
        <v>21538.300000000003</v>
      </c>
      <c r="H392" s="28">
        <f t="shared" ref="H392:I392" si="30">SUM(H393:H424)</f>
        <v>22232.800000000007</v>
      </c>
      <c r="I392" s="28">
        <f t="shared" si="30"/>
        <v>22695.900000000005</v>
      </c>
      <c r="J392" s="121"/>
      <c r="K392" s="121"/>
      <c r="L392" s="121"/>
    </row>
    <row r="393" spans="4:12" ht="15.75" x14ac:dyDescent="0.25">
      <c r="D393" s="14"/>
      <c r="E393" s="137"/>
      <c r="F393" s="4" t="s">
        <v>344</v>
      </c>
      <c r="G393" s="24">
        <v>172.6</v>
      </c>
      <c r="H393" s="24">
        <v>178.1</v>
      </c>
      <c r="I393" s="24">
        <v>181.8</v>
      </c>
      <c r="J393" s="121"/>
      <c r="K393" s="121"/>
      <c r="L393" s="121"/>
    </row>
    <row r="394" spans="4:12" ht="15.75" x14ac:dyDescent="0.25">
      <c r="D394" s="14"/>
      <c r="E394" s="137"/>
      <c r="F394" s="4" t="s">
        <v>345</v>
      </c>
      <c r="G394" s="24">
        <v>296.3</v>
      </c>
      <c r="H394" s="24">
        <v>305.89999999999998</v>
      </c>
      <c r="I394" s="24">
        <v>312.2</v>
      </c>
      <c r="J394" s="121"/>
      <c r="K394" s="121"/>
      <c r="L394" s="121"/>
    </row>
    <row r="395" spans="4:12" ht="15.75" x14ac:dyDescent="0.25">
      <c r="D395" s="14"/>
      <c r="E395" s="137"/>
      <c r="F395" s="4" t="s">
        <v>346</v>
      </c>
      <c r="G395" s="24">
        <v>180.9</v>
      </c>
      <c r="H395" s="24">
        <v>186.7</v>
      </c>
      <c r="I395" s="24">
        <v>190.6</v>
      </c>
      <c r="J395" s="121"/>
      <c r="K395" s="121"/>
      <c r="L395" s="121"/>
    </row>
    <row r="396" spans="4:12" ht="15.75" x14ac:dyDescent="0.25">
      <c r="D396" s="14"/>
      <c r="E396" s="137"/>
      <c r="F396" s="4" t="s">
        <v>347</v>
      </c>
      <c r="G396" s="24">
        <v>425.2</v>
      </c>
      <c r="H396" s="24">
        <v>438.9</v>
      </c>
      <c r="I396" s="24">
        <v>448.1</v>
      </c>
      <c r="J396" s="121"/>
      <c r="K396" s="121"/>
      <c r="L396" s="121"/>
    </row>
    <row r="397" spans="4:12" ht="15.75" x14ac:dyDescent="0.25">
      <c r="D397" s="14"/>
      <c r="E397" s="137"/>
      <c r="F397" s="4" t="s">
        <v>348</v>
      </c>
      <c r="G397" s="24">
        <v>1340.3</v>
      </c>
      <c r="H397" s="24">
        <v>1383.5</v>
      </c>
      <c r="I397" s="24">
        <v>1412.3</v>
      </c>
      <c r="J397" s="121"/>
      <c r="K397" s="121"/>
      <c r="L397" s="121"/>
    </row>
    <row r="398" spans="4:12" ht="15.75" x14ac:dyDescent="0.25">
      <c r="D398" s="14"/>
      <c r="E398" s="137"/>
      <c r="F398" s="4" t="s">
        <v>349</v>
      </c>
      <c r="G398" s="24">
        <v>404.3</v>
      </c>
      <c r="H398" s="24">
        <v>417.3</v>
      </c>
      <c r="I398" s="24">
        <v>426</v>
      </c>
      <c r="J398" s="121"/>
      <c r="K398" s="121"/>
      <c r="L398" s="121"/>
    </row>
    <row r="399" spans="4:12" ht="15.75" x14ac:dyDescent="0.25">
      <c r="D399" s="14"/>
      <c r="E399" s="137"/>
      <c r="F399" s="4" t="s">
        <v>350</v>
      </c>
      <c r="G399" s="24">
        <v>444.5</v>
      </c>
      <c r="H399" s="24">
        <v>458.8</v>
      </c>
      <c r="I399" s="24">
        <v>468.4</v>
      </c>
      <c r="J399" s="121"/>
      <c r="K399" s="121"/>
      <c r="L399" s="121"/>
    </row>
    <row r="400" spans="4:12" ht="15.75" x14ac:dyDescent="0.25">
      <c r="D400" s="14"/>
      <c r="E400" s="137"/>
      <c r="F400" s="4" t="s">
        <v>351</v>
      </c>
      <c r="G400" s="24">
        <v>326.5</v>
      </c>
      <c r="H400" s="24">
        <v>337</v>
      </c>
      <c r="I400" s="24">
        <v>344</v>
      </c>
      <c r="J400" s="121"/>
      <c r="K400" s="121"/>
      <c r="L400" s="121"/>
    </row>
    <row r="401" spans="4:12" ht="15.75" x14ac:dyDescent="0.25">
      <c r="D401" s="14"/>
      <c r="E401" s="137"/>
      <c r="F401" s="4" t="s">
        <v>352</v>
      </c>
      <c r="G401" s="24">
        <v>290</v>
      </c>
      <c r="H401" s="24">
        <v>299.3</v>
      </c>
      <c r="I401" s="24">
        <v>305.60000000000002</v>
      </c>
      <c r="J401" s="121"/>
      <c r="K401" s="121"/>
      <c r="L401" s="121"/>
    </row>
    <row r="402" spans="4:12" ht="15.75" x14ac:dyDescent="0.25">
      <c r="D402" s="14"/>
      <c r="E402" s="137"/>
      <c r="F402" s="4" t="s">
        <v>353</v>
      </c>
      <c r="G402" s="24">
        <v>143.80000000000001</v>
      </c>
      <c r="H402" s="24">
        <v>148.5</v>
      </c>
      <c r="I402" s="24">
        <v>151.6</v>
      </c>
      <c r="J402" s="121"/>
      <c r="K402" s="121"/>
      <c r="L402" s="121"/>
    </row>
    <row r="403" spans="4:12" ht="15.75" x14ac:dyDescent="0.25">
      <c r="D403" s="14"/>
      <c r="E403" s="137"/>
      <c r="F403" s="4" t="s">
        <v>354</v>
      </c>
      <c r="G403" s="24">
        <v>313</v>
      </c>
      <c r="H403" s="24">
        <v>323.10000000000002</v>
      </c>
      <c r="I403" s="24">
        <v>329.8</v>
      </c>
      <c r="J403" s="121"/>
      <c r="K403" s="121"/>
      <c r="L403" s="121"/>
    </row>
    <row r="404" spans="4:12" ht="15.75" x14ac:dyDescent="0.25">
      <c r="D404" s="14"/>
      <c r="E404" s="137"/>
      <c r="F404" s="4" t="s">
        <v>355</v>
      </c>
      <c r="G404" s="24">
        <v>518</v>
      </c>
      <c r="H404" s="24">
        <v>534.70000000000005</v>
      </c>
      <c r="I404" s="24">
        <v>545.79999999999995</v>
      </c>
      <c r="J404" s="121"/>
      <c r="K404" s="121"/>
      <c r="L404" s="121"/>
    </row>
    <row r="405" spans="4:12" ht="15.75" x14ac:dyDescent="0.25">
      <c r="D405" s="14"/>
      <c r="E405" s="137"/>
      <c r="F405" s="4" t="s">
        <v>356</v>
      </c>
      <c r="G405" s="24">
        <v>2428.5</v>
      </c>
      <c r="H405" s="24">
        <v>2506.8000000000002</v>
      </c>
      <c r="I405" s="24">
        <v>2559</v>
      </c>
      <c r="J405" s="121"/>
      <c r="K405" s="121"/>
      <c r="L405" s="121"/>
    </row>
    <row r="406" spans="4:12" ht="15.75" x14ac:dyDescent="0.25">
      <c r="D406" s="14"/>
      <c r="E406" s="137"/>
      <c r="F406" s="4" t="s">
        <v>343</v>
      </c>
      <c r="G406" s="24">
        <v>5557.5</v>
      </c>
      <c r="H406" s="24">
        <v>5736.8</v>
      </c>
      <c r="I406" s="24">
        <v>5856.3</v>
      </c>
      <c r="J406" s="121"/>
      <c r="K406" s="121"/>
      <c r="L406" s="121"/>
    </row>
    <row r="407" spans="4:12" ht="15.75" x14ac:dyDescent="0.25">
      <c r="D407" s="14"/>
      <c r="E407" s="137"/>
      <c r="F407" s="4" t="s">
        <v>357</v>
      </c>
      <c r="G407" s="24">
        <v>723.8</v>
      </c>
      <c r="H407" s="24">
        <v>747.2</v>
      </c>
      <c r="I407" s="24">
        <v>762.7</v>
      </c>
      <c r="J407" s="121"/>
      <c r="K407" s="121"/>
      <c r="L407" s="121"/>
    </row>
    <row r="408" spans="4:12" ht="15.75" x14ac:dyDescent="0.25">
      <c r="D408" s="14"/>
      <c r="E408" s="137"/>
      <c r="F408" s="4" t="s">
        <v>358</v>
      </c>
      <c r="G408" s="24">
        <v>350.9</v>
      </c>
      <c r="H408" s="24">
        <v>362.2</v>
      </c>
      <c r="I408" s="24">
        <v>369.7</v>
      </c>
      <c r="J408" s="121"/>
      <c r="K408" s="121"/>
      <c r="L408" s="121"/>
    </row>
    <row r="409" spans="4:12" ht="15.75" x14ac:dyDescent="0.25">
      <c r="D409" s="14"/>
      <c r="E409" s="137"/>
      <c r="F409" s="4" t="s">
        <v>359</v>
      </c>
      <c r="G409" s="24">
        <v>265</v>
      </c>
      <c r="H409" s="24">
        <v>273.60000000000002</v>
      </c>
      <c r="I409" s="24">
        <v>279.3</v>
      </c>
      <c r="J409" s="121"/>
      <c r="K409" s="121"/>
      <c r="L409" s="121"/>
    </row>
    <row r="410" spans="4:12" ht="15.75" x14ac:dyDescent="0.25">
      <c r="D410" s="14"/>
      <c r="E410" s="137"/>
      <c r="F410" s="4" t="s">
        <v>360</v>
      </c>
      <c r="G410" s="24">
        <v>858.5</v>
      </c>
      <c r="H410" s="24">
        <v>886.2</v>
      </c>
      <c r="I410" s="24">
        <v>904.6</v>
      </c>
      <c r="J410" s="121"/>
      <c r="K410" s="121"/>
      <c r="L410" s="121"/>
    </row>
    <row r="411" spans="4:12" ht="15.75" x14ac:dyDescent="0.25">
      <c r="D411" s="14"/>
      <c r="E411" s="137"/>
      <c r="F411" s="4" t="s">
        <v>361</v>
      </c>
      <c r="G411" s="24">
        <v>279.10000000000002</v>
      </c>
      <c r="H411" s="24">
        <v>288.10000000000002</v>
      </c>
      <c r="I411" s="24">
        <v>294.10000000000002</v>
      </c>
      <c r="J411" s="121"/>
      <c r="K411" s="121"/>
      <c r="L411" s="121"/>
    </row>
    <row r="412" spans="4:12" ht="15.75" x14ac:dyDescent="0.25">
      <c r="D412" s="14"/>
      <c r="E412" s="137"/>
      <c r="F412" s="4" t="s">
        <v>362</v>
      </c>
      <c r="G412" s="24">
        <v>408</v>
      </c>
      <c r="H412" s="24">
        <v>421.2</v>
      </c>
      <c r="I412" s="24">
        <v>429.9</v>
      </c>
      <c r="J412" s="121"/>
      <c r="K412" s="121"/>
      <c r="L412" s="121"/>
    </row>
    <row r="413" spans="4:12" ht="15.75" x14ac:dyDescent="0.25">
      <c r="D413" s="14"/>
      <c r="E413" s="137"/>
      <c r="F413" s="4" t="s">
        <v>363</v>
      </c>
      <c r="G413" s="24">
        <v>476.6</v>
      </c>
      <c r="H413" s="24">
        <v>492</v>
      </c>
      <c r="I413" s="24">
        <v>502.2</v>
      </c>
      <c r="J413" s="121"/>
      <c r="K413" s="121"/>
      <c r="L413" s="121"/>
    </row>
    <row r="414" spans="4:12" ht="15.75" x14ac:dyDescent="0.25">
      <c r="D414" s="14"/>
      <c r="E414" s="137"/>
      <c r="F414" s="4" t="s">
        <v>364</v>
      </c>
      <c r="G414" s="24">
        <v>346</v>
      </c>
      <c r="H414" s="24">
        <v>357.1</v>
      </c>
      <c r="I414" s="24">
        <v>364.6</v>
      </c>
      <c r="J414" s="121"/>
      <c r="K414" s="121"/>
      <c r="L414" s="121"/>
    </row>
    <row r="415" spans="4:12" ht="15.75" x14ac:dyDescent="0.25">
      <c r="D415" s="14"/>
      <c r="E415" s="137"/>
      <c r="F415" s="4" t="s">
        <v>365</v>
      </c>
      <c r="G415" s="24">
        <v>592.29999999999995</v>
      </c>
      <c r="H415" s="24">
        <v>611.4</v>
      </c>
      <c r="I415" s="24">
        <v>624.20000000000005</v>
      </c>
      <c r="J415" s="121"/>
      <c r="K415" s="121"/>
      <c r="L415" s="121"/>
    </row>
    <row r="416" spans="4:12" ht="15.75" x14ac:dyDescent="0.25">
      <c r="D416" s="14"/>
      <c r="E416" s="137"/>
      <c r="F416" s="4" t="s">
        <v>366</v>
      </c>
      <c r="G416" s="24">
        <v>325.3</v>
      </c>
      <c r="H416" s="24">
        <v>335.8</v>
      </c>
      <c r="I416" s="24">
        <v>342.8</v>
      </c>
      <c r="J416" s="121"/>
      <c r="K416" s="121"/>
      <c r="L416" s="121"/>
    </row>
    <row r="417" spans="4:12" ht="15.75" x14ac:dyDescent="0.25">
      <c r="D417" s="14"/>
      <c r="E417" s="137"/>
      <c r="F417" s="4" t="s">
        <v>367</v>
      </c>
      <c r="G417" s="24">
        <v>567.6</v>
      </c>
      <c r="H417" s="24">
        <v>585.9</v>
      </c>
      <c r="I417" s="24">
        <v>598.20000000000005</v>
      </c>
      <c r="J417" s="121"/>
      <c r="K417" s="121"/>
      <c r="L417" s="121"/>
    </row>
    <row r="418" spans="4:12" ht="15.75" x14ac:dyDescent="0.25">
      <c r="D418" s="14"/>
      <c r="E418" s="137"/>
      <c r="F418" s="4" t="s">
        <v>368</v>
      </c>
      <c r="G418" s="24">
        <v>333.9</v>
      </c>
      <c r="H418" s="24">
        <v>344.7</v>
      </c>
      <c r="I418" s="24">
        <v>351.9</v>
      </c>
      <c r="J418" s="121"/>
      <c r="K418" s="121"/>
      <c r="L418" s="121"/>
    </row>
    <row r="419" spans="4:12" ht="15.75" x14ac:dyDescent="0.25">
      <c r="D419" s="14"/>
      <c r="E419" s="137"/>
      <c r="F419" s="4" t="s">
        <v>369</v>
      </c>
      <c r="G419" s="24">
        <v>507.6</v>
      </c>
      <c r="H419" s="24">
        <v>524</v>
      </c>
      <c r="I419" s="24">
        <v>534.9</v>
      </c>
      <c r="J419" s="121"/>
      <c r="K419" s="121"/>
      <c r="L419" s="121"/>
    </row>
    <row r="420" spans="4:12" ht="15.75" x14ac:dyDescent="0.25">
      <c r="D420" s="14"/>
      <c r="E420" s="137"/>
      <c r="F420" s="4" t="s">
        <v>370</v>
      </c>
      <c r="G420" s="24">
        <v>357.2</v>
      </c>
      <c r="H420" s="24">
        <v>368.7</v>
      </c>
      <c r="I420" s="24">
        <v>376.4</v>
      </c>
      <c r="J420" s="121"/>
      <c r="K420" s="121"/>
      <c r="L420" s="121"/>
    </row>
    <row r="421" spans="4:12" ht="15.75" x14ac:dyDescent="0.25">
      <c r="D421" s="14"/>
      <c r="E421" s="137"/>
      <c r="F421" s="4" t="s">
        <v>304</v>
      </c>
      <c r="G421" s="24">
        <v>552.4</v>
      </c>
      <c r="H421" s="24">
        <v>570.20000000000005</v>
      </c>
      <c r="I421" s="24">
        <v>582.1</v>
      </c>
      <c r="J421" s="121"/>
      <c r="K421" s="121"/>
      <c r="L421" s="121"/>
    </row>
    <row r="422" spans="4:12" ht="15.75" x14ac:dyDescent="0.25">
      <c r="D422" s="14"/>
      <c r="E422" s="137"/>
      <c r="F422" s="4" t="s">
        <v>371</v>
      </c>
      <c r="G422" s="24">
        <v>801.4</v>
      </c>
      <c r="H422" s="24">
        <v>827.2</v>
      </c>
      <c r="I422" s="24">
        <v>844.4</v>
      </c>
      <c r="J422" s="121"/>
      <c r="K422" s="121"/>
      <c r="L422" s="121"/>
    </row>
    <row r="423" spans="4:12" ht="15.75" x14ac:dyDescent="0.25">
      <c r="D423" s="14"/>
      <c r="E423" s="137"/>
      <c r="F423" s="4" t="s">
        <v>372</v>
      </c>
      <c r="G423" s="24">
        <v>370.7</v>
      </c>
      <c r="H423" s="24">
        <v>382.6</v>
      </c>
      <c r="I423" s="24">
        <v>390.6</v>
      </c>
      <c r="J423" s="121"/>
      <c r="K423" s="121"/>
      <c r="L423" s="121"/>
    </row>
    <row r="424" spans="4:12" ht="15.75" x14ac:dyDescent="0.25">
      <c r="D424" s="14"/>
      <c r="E424" s="137"/>
      <c r="F424" s="4" t="s">
        <v>373</v>
      </c>
      <c r="G424" s="24">
        <v>580.6</v>
      </c>
      <c r="H424" s="24">
        <v>599.29999999999995</v>
      </c>
      <c r="I424" s="24">
        <v>611.79999999999995</v>
      </c>
      <c r="J424" s="121"/>
      <c r="K424" s="121"/>
      <c r="L424" s="121"/>
    </row>
    <row r="425" spans="4:12" ht="15.75" x14ac:dyDescent="0.25">
      <c r="D425" s="14"/>
      <c r="E425" s="137"/>
      <c r="F425" s="5"/>
      <c r="G425" s="24"/>
      <c r="H425" s="24"/>
      <c r="I425" s="24"/>
      <c r="J425" s="121"/>
      <c r="K425" s="121"/>
      <c r="L425" s="121"/>
    </row>
    <row r="426" spans="4:12" ht="15.75" x14ac:dyDescent="0.25">
      <c r="D426" s="14"/>
      <c r="E426" s="136" t="s">
        <v>374</v>
      </c>
      <c r="F426" s="1" t="s">
        <v>5</v>
      </c>
      <c r="G426" s="28">
        <f>G427</f>
        <v>23378.399999999998</v>
      </c>
      <c r="H426" s="28">
        <f t="shared" ref="H426:I426" si="31">H427</f>
        <v>24132.7</v>
      </c>
      <c r="I426" s="28">
        <f t="shared" si="31"/>
        <v>24635.4</v>
      </c>
      <c r="J426" s="121"/>
      <c r="K426" s="121"/>
      <c r="L426" s="121"/>
    </row>
    <row r="427" spans="4:12" ht="15.75" x14ac:dyDescent="0.25">
      <c r="D427" s="14"/>
      <c r="E427" s="136"/>
      <c r="F427" s="2" t="s">
        <v>8</v>
      </c>
      <c r="G427" s="28">
        <f>SUM(G428:G460)</f>
        <v>23378.399999999998</v>
      </c>
      <c r="H427" s="28">
        <v>24132.7</v>
      </c>
      <c r="I427" s="28">
        <v>24635.4</v>
      </c>
      <c r="J427" s="121"/>
      <c r="K427" s="121"/>
      <c r="L427" s="121"/>
    </row>
    <row r="428" spans="4:12" ht="15.75" x14ac:dyDescent="0.25">
      <c r="D428" s="14"/>
      <c r="E428" s="137"/>
      <c r="F428" s="4" t="s">
        <v>375</v>
      </c>
      <c r="G428" s="24">
        <v>697.7</v>
      </c>
      <c r="H428" s="24">
        <v>720.2</v>
      </c>
      <c r="I428" s="24">
        <v>735.2</v>
      </c>
      <c r="J428" s="121"/>
      <c r="K428" s="121"/>
      <c r="L428" s="121"/>
    </row>
    <row r="429" spans="4:12" ht="15.75" x14ac:dyDescent="0.25">
      <c r="D429" s="14"/>
      <c r="E429" s="137"/>
      <c r="F429" s="4" t="s">
        <v>376</v>
      </c>
      <c r="G429" s="24">
        <v>331.3</v>
      </c>
      <c r="H429" s="24">
        <v>342</v>
      </c>
      <c r="I429" s="24">
        <v>349.2</v>
      </c>
      <c r="J429" s="121"/>
      <c r="K429" s="121"/>
      <c r="L429" s="121"/>
    </row>
    <row r="430" spans="4:12" ht="15.75" x14ac:dyDescent="0.25">
      <c r="D430" s="14"/>
      <c r="E430" s="137"/>
      <c r="F430" s="4" t="s">
        <v>377</v>
      </c>
      <c r="G430" s="24">
        <v>339.1</v>
      </c>
      <c r="H430" s="24">
        <v>350</v>
      </c>
      <c r="I430" s="24">
        <v>357.3</v>
      </c>
      <c r="J430" s="121"/>
      <c r="K430" s="121"/>
      <c r="L430" s="121"/>
    </row>
    <row r="431" spans="4:12" ht="15.75" x14ac:dyDescent="0.25">
      <c r="D431" s="14"/>
      <c r="E431" s="137"/>
      <c r="F431" s="4" t="s">
        <v>378</v>
      </c>
      <c r="G431" s="24">
        <v>703.4</v>
      </c>
      <c r="H431" s="24">
        <v>726.1</v>
      </c>
      <c r="I431" s="24">
        <v>741.3</v>
      </c>
      <c r="J431" s="121"/>
      <c r="K431" s="121"/>
      <c r="L431" s="121"/>
    </row>
    <row r="432" spans="4:12" ht="15.75" x14ac:dyDescent="0.25">
      <c r="D432" s="14"/>
      <c r="E432" s="137"/>
      <c r="F432" s="4" t="s">
        <v>379</v>
      </c>
      <c r="G432" s="24">
        <v>745.9</v>
      </c>
      <c r="H432" s="24">
        <v>770</v>
      </c>
      <c r="I432" s="24">
        <v>786</v>
      </c>
      <c r="J432" s="121"/>
      <c r="K432" s="121"/>
      <c r="L432" s="121"/>
    </row>
    <row r="433" spans="4:12" ht="15.75" x14ac:dyDescent="0.25">
      <c r="D433" s="14"/>
      <c r="E433" s="137"/>
      <c r="F433" s="4" t="s">
        <v>380</v>
      </c>
      <c r="G433" s="24">
        <v>420.3</v>
      </c>
      <c r="H433" s="24">
        <v>433.9</v>
      </c>
      <c r="I433" s="24">
        <v>442.9</v>
      </c>
      <c r="J433" s="121"/>
      <c r="K433" s="121"/>
      <c r="L433" s="121"/>
    </row>
    <row r="434" spans="4:12" ht="15.75" x14ac:dyDescent="0.25">
      <c r="D434" s="14"/>
      <c r="E434" s="137"/>
      <c r="F434" s="4" t="s">
        <v>381</v>
      </c>
      <c r="G434" s="24">
        <v>822.9</v>
      </c>
      <c r="H434" s="24">
        <v>849.4</v>
      </c>
      <c r="I434" s="24">
        <v>867.1</v>
      </c>
      <c r="J434" s="121"/>
      <c r="K434" s="121"/>
      <c r="L434" s="121"/>
    </row>
    <row r="435" spans="4:12" ht="15.75" x14ac:dyDescent="0.25">
      <c r="D435" s="14"/>
      <c r="E435" s="137"/>
      <c r="F435" s="4" t="s">
        <v>382</v>
      </c>
      <c r="G435" s="24">
        <v>453.7</v>
      </c>
      <c r="H435" s="24">
        <v>468.3</v>
      </c>
      <c r="I435" s="24">
        <v>478</v>
      </c>
      <c r="J435" s="121"/>
      <c r="K435" s="121"/>
      <c r="L435" s="121"/>
    </row>
    <row r="436" spans="4:12" ht="15.75" x14ac:dyDescent="0.25">
      <c r="D436" s="14"/>
      <c r="E436" s="137"/>
      <c r="F436" s="4" t="s">
        <v>374</v>
      </c>
      <c r="G436" s="24">
        <v>4599.7</v>
      </c>
      <c r="H436" s="24">
        <v>4748.1000000000004</v>
      </c>
      <c r="I436" s="24">
        <v>4847</v>
      </c>
      <c r="J436" s="121"/>
      <c r="K436" s="121"/>
      <c r="L436" s="121"/>
    </row>
    <row r="437" spans="4:12" ht="15.75" x14ac:dyDescent="0.25">
      <c r="D437" s="14"/>
      <c r="E437" s="137"/>
      <c r="F437" s="4" t="s">
        <v>383</v>
      </c>
      <c r="G437" s="24">
        <v>606.1</v>
      </c>
      <c r="H437" s="24">
        <v>625.70000000000005</v>
      </c>
      <c r="I437" s="24">
        <v>638.70000000000005</v>
      </c>
      <c r="J437" s="121"/>
      <c r="K437" s="121"/>
      <c r="L437" s="121"/>
    </row>
    <row r="438" spans="4:12" ht="15.75" x14ac:dyDescent="0.25">
      <c r="D438" s="14"/>
      <c r="E438" s="137"/>
      <c r="F438" s="4" t="s">
        <v>384</v>
      </c>
      <c r="G438" s="24">
        <v>909.6</v>
      </c>
      <c r="H438" s="24">
        <v>938.9</v>
      </c>
      <c r="I438" s="24">
        <v>958.5</v>
      </c>
      <c r="J438" s="121"/>
      <c r="K438" s="121"/>
      <c r="L438" s="121"/>
    </row>
    <row r="439" spans="4:12" ht="15.75" x14ac:dyDescent="0.25">
      <c r="D439" s="14"/>
      <c r="E439" s="137"/>
      <c r="F439" s="4" t="s">
        <v>385</v>
      </c>
      <c r="G439" s="24">
        <v>555.9</v>
      </c>
      <c r="H439" s="24">
        <v>573.79999999999995</v>
      </c>
      <c r="I439" s="24">
        <v>585.79999999999995</v>
      </c>
      <c r="J439" s="121"/>
      <c r="K439" s="121"/>
      <c r="L439" s="121"/>
    </row>
    <row r="440" spans="4:12" ht="15.75" x14ac:dyDescent="0.25">
      <c r="D440" s="14"/>
      <c r="E440" s="137"/>
      <c r="F440" s="4" t="s">
        <v>386</v>
      </c>
      <c r="G440" s="24">
        <v>279.39999999999998</v>
      </c>
      <c r="H440" s="24">
        <v>288.39999999999998</v>
      </c>
      <c r="I440" s="24">
        <v>294.39999999999998</v>
      </c>
      <c r="J440" s="121"/>
      <c r="K440" s="121"/>
      <c r="L440" s="121"/>
    </row>
    <row r="441" spans="4:12" ht="15.75" x14ac:dyDescent="0.25">
      <c r="D441" s="14"/>
      <c r="E441" s="137"/>
      <c r="F441" s="4" t="s">
        <v>387</v>
      </c>
      <c r="G441" s="24">
        <v>295.39999999999998</v>
      </c>
      <c r="H441" s="24">
        <v>305</v>
      </c>
      <c r="I441" s="24">
        <v>311.3</v>
      </c>
      <c r="J441" s="121"/>
      <c r="K441" s="121"/>
      <c r="L441" s="121"/>
    </row>
    <row r="442" spans="4:12" ht="15.75" x14ac:dyDescent="0.25">
      <c r="D442" s="14"/>
      <c r="E442" s="137"/>
      <c r="F442" s="4" t="s">
        <v>388</v>
      </c>
      <c r="G442" s="24">
        <v>403.4</v>
      </c>
      <c r="H442" s="24">
        <v>416.4</v>
      </c>
      <c r="I442" s="24">
        <v>425.1</v>
      </c>
      <c r="J442" s="121"/>
      <c r="K442" s="121"/>
      <c r="L442" s="121"/>
    </row>
    <row r="443" spans="4:12" ht="15.75" x14ac:dyDescent="0.25">
      <c r="D443" s="14"/>
      <c r="E443" s="137"/>
      <c r="F443" s="4" t="s">
        <v>389</v>
      </c>
      <c r="G443" s="24">
        <v>665.3</v>
      </c>
      <c r="H443" s="24">
        <v>686.7</v>
      </c>
      <c r="I443" s="24">
        <v>701</v>
      </c>
      <c r="J443" s="121"/>
      <c r="K443" s="121"/>
      <c r="L443" s="121"/>
    </row>
    <row r="444" spans="4:12" ht="15.75" x14ac:dyDescent="0.25">
      <c r="D444" s="14"/>
      <c r="E444" s="137"/>
      <c r="F444" s="4" t="s">
        <v>390</v>
      </c>
      <c r="G444" s="24">
        <v>535.5</v>
      </c>
      <c r="H444" s="24">
        <v>552.79999999999995</v>
      </c>
      <c r="I444" s="24">
        <v>564.29999999999995</v>
      </c>
      <c r="J444" s="121"/>
      <c r="K444" s="121"/>
      <c r="L444" s="121"/>
    </row>
    <row r="445" spans="4:12" ht="15.75" x14ac:dyDescent="0.25">
      <c r="D445" s="14"/>
      <c r="E445" s="137"/>
      <c r="F445" s="4" t="s">
        <v>391</v>
      </c>
      <c r="G445" s="24">
        <v>323.60000000000002</v>
      </c>
      <c r="H445" s="24">
        <v>334</v>
      </c>
      <c r="I445" s="24">
        <v>341</v>
      </c>
      <c r="J445" s="121"/>
      <c r="K445" s="121"/>
      <c r="L445" s="121"/>
    </row>
    <row r="446" spans="4:12" ht="15.75" x14ac:dyDescent="0.25">
      <c r="D446" s="14"/>
      <c r="E446" s="137"/>
      <c r="F446" s="4" t="s">
        <v>392</v>
      </c>
      <c r="G446" s="24">
        <v>692.2</v>
      </c>
      <c r="H446" s="24">
        <v>714.6</v>
      </c>
      <c r="I446" s="24">
        <v>729.5</v>
      </c>
      <c r="J446" s="121"/>
      <c r="K446" s="121"/>
      <c r="L446" s="121"/>
    </row>
    <row r="447" spans="4:12" ht="15.75" x14ac:dyDescent="0.25">
      <c r="D447" s="14"/>
      <c r="E447" s="137"/>
      <c r="F447" s="4" t="s">
        <v>393</v>
      </c>
      <c r="G447" s="24">
        <v>408.6</v>
      </c>
      <c r="H447" s="24">
        <v>421.8</v>
      </c>
      <c r="I447" s="24">
        <v>430.5</v>
      </c>
      <c r="J447" s="121"/>
      <c r="K447" s="121"/>
      <c r="L447" s="121"/>
    </row>
    <row r="448" spans="4:12" ht="15.75" x14ac:dyDescent="0.25">
      <c r="D448" s="14"/>
      <c r="E448" s="137"/>
      <c r="F448" s="4" t="s">
        <v>394</v>
      </c>
      <c r="G448" s="24">
        <v>544.1</v>
      </c>
      <c r="H448" s="24">
        <v>561.6</v>
      </c>
      <c r="I448" s="24">
        <v>573.29999999999995</v>
      </c>
      <c r="J448" s="121"/>
      <c r="K448" s="121"/>
      <c r="L448" s="121"/>
    </row>
    <row r="449" spans="4:12" ht="15.75" x14ac:dyDescent="0.25">
      <c r="D449" s="14"/>
      <c r="E449" s="137"/>
      <c r="F449" s="4" t="s">
        <v>395</v>
      </c>
      <c r="G449" s="24">
        <v>694.8</v>
      </c>
      <c r="H449" s="24">
        <v>717.2</v>
      </c>
      <c r="I449" s="24">
        <v>732.2</v>
      </c>
      <c r="J449" s="121"/>
      <c r="K449" s="121"/>
      <c r="L449" s="121"/>
    </row>
    <row r="450" spans="4:12" ht="15.75" x14ac:dyDescent="0.25">
      <c r="D450" s="14"/>
      <c r="E450" s="137"/>
      <c r="F450" s="4" t="s">
        <v>396</v>
      </c>
      <c r="G450" s="24">
        <v>692.8</v>
      </c>
      <c r="H450" s="24">
        <v>715.2</v>
      </c>
      <c r="I450" s="24">
        <v>730.1</v>
      </c>
      <c r="J450" s="121"/>
      <c r="K450" s="121"/>
      <c r="L450" s="121"/>
    </row>
    <row r="451" spans="4:12" ht="15.75" x14ac:dyDescent="0.25">
      <c r="D451" s="14"/>
      <c r="E451" s="137"/>
      <c r="F451" s="4" t="s">
        <v>397</v>
      </c>
      <c r="G451" s="24">
        <v>221.9</v>
      </c>
      <c r="H451" s="24">
        <v>229.1</v>
      </c>
      <c r="I451" s="24">
        <v>233.9</v>
      </c>
      <c r="J451" s="121"/>
      <c r="K451" s="121"/>
      <c r="L451" s="121"/>
    </row>
    <row r="452" spans="4:12" ht="15.75" x14ac:dyDescent="0.25">
      <c r="D452" s="14"/>
      <c r="E452" s="137"/>
      <c r="F452" s="4" t="s">
        <v>398</v>
      </c>
      <c r="G452" s="24">
        <v>357.2</v>
      </c>
      <c r="H452" s="24">
        <v>368.7</v>
      </c>
      <c r="I452" s="24">
        <v>376.4</v>
      </c>
      <c r="J452" s="121"/>
      <c r="K452" s="121"/>
      <c r="L452" s="121"/>
    </row>
    <row r="453" spans="4:12" ht="15.75" x14ac:dyDescent="0.25">
      <c r="D453" s="14"/>
      <c r="E453" s="137"/>
      <c r="F453" s="4" t="s">
        <v>399</v>
      </c>
      <c r="G453" s="24">
        <v>932</v>
      </c>
      <c r="H453" s="24">
        <v>962.1</v>
      </c>
      <c r="I453" s="24">
        <v>982.1</v>
      </c>
      <c r="J453" s="121"/>
      <c r="K453" s="121"/>
      <c r="L453" s="121"/>
    </row>
    <row r="454" spans="4:12" ht="15.75" x14ac:dyDescent="0.25">
      <c r="D454" s="14"/>
      <c r="E454" s="137"/>
      <c r="F454" s="4" t="s">
        <v>400</v>
      </c>
      <c r="G454" s="24">
        <v>287.10000000000002</v>
      </c>
      <c r="H454" s="24">
        <v>296.39999999999998</v>
      </c>
      <c r="I454" s="24">
        <v>302.60000000000002</v>
      </c>
      <c r="J454" s="121"/>
      <c r="K454" s="121"/>
      <c r="L454" s="121"/>
    </row>
    <row r="455" spans="4:12" ht="15.75" x14ac:dyDescent="0.25">
      <c r="D455" s="14"/>
      <c r="E455" s="137"/>
      <c r="F455" s="4" t="s">
        <v>401</v>
      </c>
      <c r="G455" s="24">
        <v>629.70000000000005</v>
      </c>
      <c r="H455" s="24">
        <v>650</v>
      </c>
      <c r="I455" s="24">
        <v>663.5</v>
      </c>
      <c r="J455" s="121"/>
      <c r="K455" s="121"/>
      <c r="L455" s="121"/>
    </row>
    <row r="456" spans="4:12" ht="15.75" x14ac:dyDescent="0.25">
      <c r="D456" s="14"/>
      <c r="E456" s="137"/>
      <c r="F456" s="4" t="s">
        <v>402</v>
      </c>
      <c r="G456" s="24">
        <v>1112.5999999999999</v>
      </c>
      <c r="H456" s="24">
        <v>1148.5</v>
      </c>
      <c r="I456" s="24">
        <v>1172.4000000000001</v>
      </c>
      <c r="J456" s="121"/>
      <c r="K456" s="121"/>
      <c r="L456" s="121"/>
    </row>
    <row r="457" spans="4:12" ht="15.75" x14ac:dyDescent="0.25">
      <c r="D457" s="14"/>
      <c r="E457" s="137"/>
      <c r="F457" s="4" t="s">
        <v>403</v>
      </c>
      <c r="G457" s="24">
        <v>528</v>
      </c>
      <c r="H457" s="24">
        <v>545</v>
      </c>
      <c r="I457" s="24">
        <v>556.4</v>
      </c>
      <c r="J457" s="121"/>
      <c r="K457" s="121"/>
      <c r="L457" s="121"/>
    </row>
    <row r="458" spans="4:12" ht="15.75" x14ac:dyDescent="0.25">
      <c r="D458" s="14"/>
      <c r="E458" s="137"/>
      <c r="F458" s="4" t="s">
        <v>404</v>
      </c>
      <c r="G458" s="24">
        <v>1230.5999999999999</v>
      </c>
      <c r="H458" s="24">
        <v>1270.3</v>
      </c>
      <c r="I458" s="24">
        <v>1296.8</v>
      </c>
      <c r="J458" s="121"/>
      <c r="K458" s="121"/>
      <c r="L458" s="121"/>
    </row>
    <row r="459" spans="4:12" ht="15.75" x14ac:dyDescent="0.25">
      <c r="D459" s="14"/>
      <c r="E459" s="137"/>
      <c r="F459" s="4" t="s">
        <v>405</v>
      </c>
      <c r="G459" s="24">
        <v>938.3</v>
      </c>
      <c r="H459" s="24">
        <v>968.6</v>
      </c>
      <c r="I459" s="24">
        <v>988.8</v>
      </c>
      <c r="J459" s="121"/>
      <c r="K459" s="121"/>
      <c r="L459" s="121"/>
    </row>
    <row r="460" spans="4:12" ht="15.75" x14ac:dyDescent="0.25">
      <c r="D460" s="14"/>
      <c r="E460" s="137"/>
      <c r="F460" s="4" t="s">
        <v>406</v>
      </c>
      <c r="G460" s="24">
        <v>420.3</v>
      </c>
      <c r="H460" s="24">
        <v>433.9</v>
      </c>
      <c r="I460" s="24">
        <v>442.9</v>
      </c>
      <c r="J460" s="121"/>
      <c r="K460" s="121"/>
      <c r="L460" s="121"/>
    </row>
    <row r="461" spans="4:12" ht="15.75" x14ac:dyDescent="0.25">
      <c r="D461" s="14"/>
      <c r="E461" s="137"/>
      <c r="F461" s="5"/>
      <c r="G461" s="24"/>
      <c r="H461" s="24"/>
      <c r="I461" s="24"/>
      <c r="J461" s="121"/>
      <c r="K461" s="121"/>
      <c r="L461" s="121"/>
    </row>
    <row r="462" spans="4:12" ht="15.75" x14ac:dyDescent="0.25">
      <c r="D462" s="14"/>
      <c r="E462" s="136" t="s">
        <v>407</v>
      </c>
      <c r="F462" s="1" t="s">
        <v>5</v>
      </c>
      <c r="G462" s="28">
        <f>G463</f>
        <v>22138.300000000003</v>
      </c>
      <c r="H462" s="28">
        <f t="shared" ref="H462:I462" si="32">H463</f>
        <v>22852.100000000002</v>
      </c>
      <c r="I462" s="28">
        <f t="shared" si="32"/>
        <v>23328.300000000007</v>
      </c>
      <c r="J462" s="121"/>
      <c r="K462" s="121"/>
      <c r="L462" s="121"/>
    </row>
    <row r="463" spans="4:12" ht="15.75" x14ac:dyDescent="0.25">
      <c r="D463" s="14"/>
      <c r="E463" s="136"/>
      <c r="F463" s="2" t="s">
        <v>8</v>
      </c>
      <c r="G463" s="28">
        <f>SUM(G464:G503)</f>
        <v>22138.300000000003</v>
      </c>
      <c r="H463" s="28">
        <f t="shared" ref="H463:I463" si="33">SUM(H464:H503)</f>
        <v>22852.100000000002</v>
      </c>
      <c r="I463" s="28">
        <f t="shared" si="33"/>
        <v>23328.300000000007</v>
      </c>
      <c r="J463" s="121"/>
      <c r="K463" s="121"/>
      <c r="L463" s="121"/>
    </row>
    <row r="464" spans="4:12" ht="15.75" x14ac:dyDescent="0.25">
      <c r="D464" s="14"/>
      <c r="E464" s="137"/>
      <c r="F464" s="4" t="s">
        <v>344</v>
      </c>
      <c r="G464" s="24">
        <v>335.1</v>
      </c>
      <c r="H464" s="24">
        <v>345.9</v>
      </c>
      <c r="I464" s="24">
        <v>353.1</v>
      </c>
      <c r="J464" s="121"/>
      <c r="K464" s="121"/>
      <c r="L464" s="121"/>
    </row>
    <row r="465" spans="4:12" ht="15.75" x14ac:dyDescent="0.25">
      <c r="D465" s="14"/>
      <c r="E465" s="137"/>
      <c r="F465" s="4" t="s">
        <v>408</v>
      </c>
      <c r="G465" s="24">
        <v>575.70000000000005</v>
      </c>
      <c r="H465" s="24">
        <v>594.20000000000005</v>
      </c>
      <c r="I465" s="24">
        <v>606.6</v>
      </c>
      <c r="J465" s="121"/>
      <c r="K465" s="121"/>
      <c r="L465" s="121"/>
    </row>
    <row r="466" spans="4:12" ht="15.75" x14ac:dyDescent="0.25">
      <c r="D466" s="14"/>
      <c r="E466" s="137"/>
      <c r="F466" s="4" t="s">
        <v>409</v>
      </c>
      <c r="G466" s="24">
        <v>497.6</v>
      </c>
      <c r="H466" s="24">
        <v>513.6</v>
      </c>
      <c r="I466" s="24">
        <v>524.29999999999995</v>
      </c>
      <c r="J466" s="121"/>
      <c r="K466" s="121"/>
      <c r="L466" s="121"/>
    </row>
    <row r="467" spans="4:12" ht="15.75" x14ac:dyDescent="0.25">
      <c r="D467" s="14"/>
      <c r="E467" s="137"/>
      <c r="F467" s="4" t="s">
        <v>410</v>
      </c>
      <c r="G467" s="24">
        <v>253</v>
      </c>
      <c r="H467" s="24">
        <v>261.10000000000002</v>
      </c>
      <c r="I467" s="24">
        <v>266.60000000000002</v>
      </c>
      <c r="J467" s="121"/>
      <c r="K467" s="121"/>
      <c r="L467" s="121"/>
    </row>
    <row r="468" spans="4:12" ht="15.75" x14ac:dyDescent="0.25">
      <c r="D468" s="14"/>
      <c r="E468" s="137"/>
      <c r="F468" s="4" t="s">
        <v>411</v>
      </c>
      <c r="G468" s="24">
        <v>300.89999999999998</v>
      </c>
      <c r="H468" s="24">
        <v>310.60000000000002</v>
      </c>
      <c r="I468" s="24">
        <v>317.10000000000002</v>
      </c>
      <c r="J468" s="121"/>
      <c r="K468" s="121"/>
      <c r="L468" s="121"/>
    </row>
    <row r="469" spans="4:12" ht="15.75" x14ac:dyDescent="0.25">
      <c r="D469" s="14"/>
      <c r="E469" s="137"/>
      <c r="F469" s="4" t="s">
        <v>412</v>
      </c>
      <c r="G469" s="24">
        <v>831.8</v>
      </c>
      <c r="H469" s="24">
        <v>858.6</v>
      </c>
      <c r="I469" s="24">
        <v>876.5</v>
      </c>
      <c r="J469" s="121"/>
      <c r="K469" s="121"/>
      <c r="L469" s="121"/>
    </row>
    <row r="470" spans="4:12" ht="15.75" x14ac:dyDescent="0.25">
      <c r="D470" s="14"/>
      <c r="E470" s="137"/>
      <c r="F470" s="4" t="s">
        <v>266</v>
      </c>
      <c r="G470" s="24">
        <v>417.2</v>
      </c>
      <c r="H470" s="24">
        <v>430.6</v>
      </c>
      <c r="I470" s="24">
        <v>439.6</v>
      </c>
      <c r="J470" s="121"/>
      <c r="K470" s="121"/>
      <c r="L470" s="121"/>
    </row>
    <row r="471" spans="4:12" ht="15.75" x14ac:dyDescent="0.25">
      <c r="D471" s="14"/>
      <c r="E471" s="137"/>
      <c r="F471" s="4" t="s">
        <v>413</v>
      </c>
      <c r="G471" s="24">
        <v>548.1</v>
      </c>
      <c r="H471" s="24">
        <v>565.79999999999995</v>
      </c>
      <c r="I471" s="24">
        <v>577.6</v>
      </c>
      <c r="J471" s="121"/>
      <c r="K471" s="121"/>
      <c r="L471" s="121"/>
    </row>
    <row r="472" spans="4:12" ht="15.75" x14ac:dyDescent="0.25">
      <c r="D472" s="14"/>
      <c r="E472" s="137"/>
      <c r="F472" s="4" t="s">
        <v>414</v>
      </c>
      <c r="G472" s="24">
        <v>608.1</v>
      </c>
      <c r="H472" s="24">
        <v>627.70000000000005</v>
      </c>
      <c r="I472" s="24">
        <v>640.79999999999995</v>
      </c>
      <c r="J472" s="121"/>
      <c r="K472" s="121"/>
      <c r="L472" s="121"/>
    </row>
    <row r="473" spans="4:12" ht="15.75" x14ac:dyDescent="0.25">
      <c r="D473" s="14"/>
      <c r="E473" s="137"/>
      <c r="F473" s="4" t="s">
        <v>415</v>
      </c>
      <c r="G473" s="24">
        <v>868.3</v>
      </c>
      <c r="H473" s="24">
        <v>896.3</v>
      </c>
      <c r="I473" s="24">
        <v>914.9</v>
      </c>
      <c r="J473" s="121"/>
      <c r="K473" s="121"/>
      <c r="L473" s="121"/>
    </row>
    <row r="474" spans="4:12" ht="15.75" x14ac:dyDescent="0.25">
      <c r="D474" s="14"/>
      <c r="E474" s="137"/>
      <c r="F474" s="4" t="s">
        <v>416</v>
      </c>
      <c r="G474" s="24">
        <v>381.3</v>
      </c>
      <c r="H474" s="24">
        <v>393.6</v>
      </c>
      <c r="I474" s="24">
        <v>401.8</v>
      </c>
      <c r="J474" s="121"/>
      <c r="K474" s="121"/>
      <c r="L474" s="121"/>
    </row>
    <row r="475" spans="4:12" ht="15.75" x14ac:dyDescent="0.25">
      <c r="D475" s="14"/>
      <c r="E475" s="137"/>
      <c r="F475" s="4" t="s">
        <v>407</v>
      </c>
      <c r="G475" s="24">
        <v>3613.1</v>
      </c>
      <c r="H475" s="24">
        <v>3729.7</v>
      </c>
      <c r="I475" s="24">
        <v>3807.4</v>
      </c>
      <c r="J475" s="121"/>
      <c r="K475" s="121"/>
      <c r="L475" s="121"/>
    </row>
    <row r="476" spans="4:12" ht="15.75" x14ac:dyDescent="0.25">
      <c r="D476" s="14"/>
      <c r="E476" s="137"/>
      <c r="F476" s="4" t="s">
        <v>417</v>
      </c>
      <c r="G476" s="24">
        <v>418</v>
      </c>
      <c r="H476" s="24">
        <v>431.5</v>
      </c>
      <c r="I476" s="24">
        <v>440.5</v>
      </c>
      <c r="J476" s="121"/>
      <c r="K476" s="121"/>
      <c r="L476" s="121"/>
    </row>
    <row r="477" spans="4:12" ht="15.75" x14ac:dyDescent="0.25">
      <c r="D477" s="14"/>
      <c r="E477" s="137"/>
      <c r="F477" s="4" t="s">
        <v>418</v>
      </c>
      <c r="G477" s="24">
        <v>598.9</v>
      </c>
      <c r="H477" s="24">
        <v>618.29999999999995</v>
      </c>
      <c r="I477" s="24">
        <v>631.1</v>
      </c>
      <c r="J477" s="121"/>
      <c r="K477" s="121"/>
      <c r="L477" s="121"/>
    </row>
    <row r="478" spans="4:12" ht="15.75" x14ac:dyDescent="0.25">
      <c r="D478" s="14"/>
      <c r="E478" s="137"/>
      <c r="F478" s="4" t="s">
        <v>419</v>
      </c>
      <c r="G478" s="24">
        <v>876</v>
      </c>
      <c r="H478" s="24">
        <v>904.3</v>
      </c>
      <c r="I478" s="24">
        <v>923.1</v>
      </c>
      <c r="J478" s="121"/>
      <c r="K478" s="121"/>
      <c r="L478" s="121"/>
    </row>
    <row r="479" spans="4:12" ht="15.75" x14ac:dyDescent="0.25">
      <c r="D479" s="14"/>
      <c r="E479" s="137"/>
      <c r="F479" s="4" t="s">
        <v>420</v>
      </c>
      <c r="G479" s="24">
        <v>472.6</v>
      </c>
      <c r="H479" s="24">
        <v>487.8</v>
      </c>
      <c r="I479" s="24">
        <v>498</v>
      </c>
      <c r="J479" s="121"/>
      <c r="K479" s="121"/>
      <c r="L479" s="121"/>
    </row>
    <row r="480" spans="4:12" ht="15.75" x14ac:dyDescent="0.25">
      <c r="D480" s="14"/>
      <c r="E480" s="137"/>
      <c r="F480" s="4" t="s">
        <v>421</v>
      </c>
      <c r="G480" s="24">
        <v>377.3</v>
      </c>
      <c r="H480" s="24">
        <v>389.4</v>
      </c>
      <c r="I480" s="24">
        <v>397.6</v>
      </c>
      <c r="J480" s="121"/>
      <c r="K480" s="121"/>
      <c r="L480" s="121"/>
    </row>
    <row r="481" spans="4:12" ht="15.75" x14ac:dyDescent="0.25">
      <c r="D481" s="14"/>
      <c r="E481" s="137"/>
      <c r="F481" s="4" t="s">
        <v>390</v>
      </c>
      <c r="G481" s="24">
        <v>426.7</v>
      </c>
      <c r="H481" s="24">
        <v>440.4</v>
      </c>
      <c r="I481" s="24">
        <v>449.6</v>
      </c>
      <c r="J481" s="121"/>
      <c r="K481" s="121"/>
      <c r="L481" s="121"/>
    </row>
    <row r="482" spans="4:12" ht="15.75" x14ac:dyDescent="0.25">
      <c r="D482" s="14"/>
      <c r="E482" s="137"/>
      <c r="F482" s="4" t="s">
        <v>422</v>
      </c>
      <c r="G482" s="24">
        <v>414.3</v>
      </c>
      <c r="H482" s="24">
        <v>427.7</v>
      </c>
      <c r="I482" s="24">
        <v>436.6</v>
      </c>
      <c r="J482" s="121"/>
      <c r="K482" s="121"/>
      <c r="L482" s="121"/>
    </row>
    <row r="483" spans="4:12" ht="15.75" x14ac:dyDescent="0.25">
      <c r="D483" s="14"/>
      <c r="E483" s="137"/>
      <c r="F483" s="4" t="s">
        <v>423</v>
      </c>
      <c r="G483" s="24">
        <v>459.1</v>
      </c>
      <c r="H483" s="24">
        <v>473.9</v>
      </c>
      <c r="I483" s="24">
        <v>483.8</v>
      </c>
      <c r="J483" s="121"/>
      <c r="K483" s="121"/>
      <c r="L483" s="121"/>
    </row>
    <row r="484" spans="4:12" ht="15.75" x14ac:dyDescent="0.25">
      <c r="D484" s="14"/>
      <c r="E484" s="137"/>
      <c r="F484" s="4" t="s">
        <v>424</v>
      </c>
      <c r="G484" s="24">
        <v>232.9</v>
      </c>
      <c r="H484" s="24">
        <v>240.4</v>
      </c>
      <c r="I484" s="24">
        <v>245.4</v>
      </c>
      <c r="J484" s="121"/>
      <c r="K484" s="121"/>
      <c r="L484" s="121"/>
    </row>
    <row r="485" spans="4:12" ht="15.75" x14ac:dyDescent="0.25">
      <c r="D485" s="14"/>
      <c r="E485" s="137"/>
      <c r="F485" s="4" t="s">
        <v>425</v>
      </c>
      <c r="G485" s="24">
        <v>517.4</v>
      </c>
      <c r="H485" s="24">
        <v>534.1</v>
      </c>
      <c r="I485" s="24">
        <v>545.20000000000005</v>
      </c>
      <c r="J485" s="121"/>
      <c r="K485" s="121"/>
      <c r="L485" s="121"/>
    </row>
    <row r="486" spans="4:12" ht="15.75" x14ac:dyDescent="0.25">
      <c r="D486" s="14"/>
      <c r="E486" s="137"/>
      <c r="F486" s="4" t="s">
        <v>426</v>
      </c>
      <c r="G486" s="24">
        <v>540.9</v>
      </c>
      <c r="H486" s="24">
        <v>558.4</v>
      </c>
      <c r="I486" s="24">
        <v>570</v>
      </c>
      <c r="J486" s="121"/>
      <c r="K486" s="121"/>
      <c r="L486" s="121"/>
    </row>
    <row r="487" spans="4:12" ht="15.75" x14ac:dyDescent="0.25">
      <c r="D487" s="14"/>
      <c r="E487" s="137"/>
      <c r="F487" s="4" t="s">
        <v>427</v>
      </c>
      <c r="G487" s="24">
        <v>273.89999999999998</v>
      </c>
      <c r="H487" s="24">
        <v>282.7</v>
      </c>
      <c r="I487" s="24">
        <v>288.60000000000002</v>
      </c>
      <c r="J487" s="121"/>
      <c r="K487" s="121"/>
      <c r="L487" s="121"/>
    </row>
    <row r="488" spans="4:12" ht="15.75" x14ac:dyDescent="0.25">
      <c r="D488" s="14"/>
      <c r="E488" s="137"/>
      <c r="F488" s="4" t="s">
        <v>428</v>
      </c>
      <c r="G488" s="24">
        <v>269</v>
      </c>
      <c r="H488" s="24">
        <v>277.7</v>
      </c>
      <c r="I488" s="24">
        <v>283.5</v>
      </c>
      <c r="J488" s="121"/>
      <c r="K488" s="121"/>
      <c r="L488" s="121"/>
    </row>
    <row r="489" spans="4:12" ht="15.75" x14ac:dyDescent="0.25">
      <c r="D489" s="14"/>
      <c r="E489" s="137"/>
      <c r="F489" s="4" t="s">
        <v>429</v>
      </c>
      <c r="G489" s="24">
        <v>788.1</v>
      </c>
      <c r="H489" s="24">
        <v>813.6</v>
      </c>
      <c r="I489" s="24">
        <v>830.5</v>
      </c>
      <c r="J489" s="121"/>
      <c r="K489" s="121"/>
      <c r="L489" s="121"/>
    </row>
    <row r="490" spans="4:12" ht="15.75" x14ac:dyDescent="0.25">
      <c r="D490" s="14"/>
      <c r="E490" s="137"/>
      <c r="F490" s="4" t="s">
        <v>430</v>
      </c>
      <c r="G490" s="24">
        <v>498.4</v>
      </c>
      <c r="H490" s="24">
        <v>514.5</v>
      </c>
      <c r="I490" s="24">
        <v>525.20000000000005</v>
      </c>
      <c r="J490" s="121"/>
      <c r="K490" s="121"/>
      <c r="L490" s="121"/>
    </row>
    <row r="491" spans="4:12" ht="15.75" x14ac:dyDescent="0.25">
      <c r="D491" s="14"/>
      <c r="E491" s="137"/>
      <c r="F491" s="4" t="s">
        <v>431</v>
      </c>
      <c r="G491" s="24">
        <v>445</v>
      </c>
      <c r="H491" s="24">
        <v>459.4</v>
      </c>
      <c r="I491" s="24">
        <v>469</v>
      </c>
      <c r="J491" s="121"/>
      <c r="K491" s="121"/>
      <c r="L491" s="121"/>
    </row>
    <row r="492" spans="4:12" ht="15.75" x14ac:dyDescent="0.25">
      <c r="D492" s="14"/>
      <c r="E492" s="137"/>
      <c r="F492" s="4" t="s">
        <v>432</v>
      </c>
      <c r="G492" s="24">
        <v>361.2</v>
      </c>
      <c r="H492" s="24">
        <v>372.8</v>
      </c>
      <c r="I492" s="24">
        <v>380.6</v>
      </c>
      <c r="J492" s="121"/>
      <c r="K492" s="121"/>
      <c r="L492" s="121"/>
    </row>
    <row r="493" spans="4:12" ht="15.75" x14ac:dyDescent="0.25">
      <c r="D493" s="14"/>
      <c r="E493" s="137"/>
      <c r="F493" s="4" t="s">
        <v>433</v>
      </c>
      <c r="G493" s="24">
        <v>596.1</v>
      </c>
      <c r="H493" s="24">
        <v>615.29999999999995</v>
      </c>
      <c r="I493" s="24">
        <v>628.1</v>
      </c>
      <c r="J493" s="121"/>
      <c r="K493" s="121"/>
      <c r="L493" s="121"/>
    </row>
    <row r="494" spans="4:12" ht="15.75" x14ac:dyDescent="0.25">
      <c r="D494" s="14"/>
      <c r="E494" s="137"/>
      <c r="F494" s="4" t="s">
        <v>434</v>
      </c>
      <c r="G494" s="24">
        <v>716.4</v>
      </c>
      <c r="H494" s="24">
        <v>739.5</v>
      </c>
      <c r="I494" s="24">
        <v>754.9</v>
      </c>
      <c r="J494" s="121"/>
      <c r="K494" s="121"/>
      <c r="L494" s="121"/>
    </row>
    <row r="495" spans="4:12" ht="15.75" x14ac:dyDescent="0.25">
      <c r="D495" s="14"/>
      <c r="E495" s="137"/>
      <c r="F495" s="4" t="s">
        <v>435</v>
      </c>
      <c r="G495" s="24">
        <v>317</v>
      </c>
      <c r="H495" s="24">
        <v>327.2</v>
      </c>
      <c r="I495" s="24">
        <v>334</v>
      </c>
      <c r="J495" s="121"/>
      <c r="K495" s="121"/>
      <c r="L495" s="121"/>
    </row>
    <row r="496" spans="4:12" ht="15.75" x14ac:dyDescent="0.25">
      <c r="D496" s="14"/>
      <c r="E496" s="137"/>
      <c r="F496" s="4" t="s">
        <v>436</v>
      </c>
      <c r="G496" s="24">
        <v>649.20000000000005</v>
      </c>
      <c r="H496" s="24">
        <v>670.1</v>
      </c>
      <c r="I496" s="24">
        <v>684.1</v>
      </c>
      <c r="J496" s="121"/>
      <c r="K496" s="121"/>
      <c r="L496" s="121"/>
    </row>
    <row r="497" spans="4:12" ht="15.75" x14ac:dyDescent="0.25">
      <c r="D497" s="14"/>
      <c r="E497" s="137"/>
      <c r="F497" s="4" t="s">
        <v>178</v>
      </c>
      <c r="G497" s="24">
        <v>304.10000000000002</v>
      </c>
      <c r="H497" s="24">
        <v>313.89999999999998</v>
      </c>
      <c r="I497" s="24">
        <v>320.39999999999998</v>
      </c>
      <c r="J497" s="121"/>
      <c r="K497" s="121"/>
      <c r="L497" s="121"/>
    </row>
    <row r="498" spans="4:12" ht="15.75" x14ac:dyDescent="0.25">
      <c r="D498" s="14"/>
      <c r="E498" s="137"/>
      <c r="F498" s="4" t="s">
        <v>437</v>
      </c>
      <c r="G498" s="24">
        <v>254.1</v>
      </c>
      <c r="H498" s="24">
        <v>262.3</v>
      </c>
      <c r="I498" s="24">
        <v>267.8</v>
      </c>
      <c r="J498" s="121"/>
      <c r="K498" s="121"/>
      <c r="L498" s="121"/>
    </row>
    <row r="499" spans="4:12" ht="15.75" x14ac:dyDescent="0.25">
      <c r="D499" s="14"/>
      <c r="E499" s="137"/>
      <c r="F499" s="4" t="s">
        <v>438</v>
      </c>
      <c r="G499" s="24">
        <v>325.89999999999998</v>
      </c>
      <c r="H499" s="24">
        <v>336.4</v>
      </c>
      <c r="I499" s="24">
        <v>343.4</v>
      </c>
      <c r="J499" s="121"/>
      <c r="K499" s="121"/>
      <c r="L499" s="121"/>
    </row>
    <row r="500" spans="4:12" ht="15.75" x14ac:dyDescent="0.25">
      <c r="D500" s="14"/>
      <c r="E500" s="137"/>
      <c r="F500" s="4" t="s">
        <v>439</v>
      </c>
      <c r="G500" s="24">
        <v>823.5</v>
      </c>
      <c r="H500" s="24">
        <v>850</v>
      </c>
      <c r="I500" s="24">
        <v>867.7</v>
      </c>
      <c r="J500" s="121"/>
      <c r="K500" s="121"/>
      <c r="L500" s="121"/>
    </row>
    <row r="501" spans="4:12" ht="15.75" x14ac:dyDescent="0.25">
      <c r="D501" s="14"/>
      <c r="E501" s="137"/>
      <c r="F501" s="4" t="s">
        <v>440</v>
      </c>
      <c r="G501" s="24">
        <v>270.2</v>
      </c>
      <c r="H501" s="24">
        <v>278.89999999999998</v>
      </c>
      <c r="I501" s="24">
        <v>284.7</v>
      </c>
      <c r="J501" s="121"/>
      <c r="K501" s="121"/>
      <c r="L501" s="121"/>
    </row>
    <row r="502" spans="4:12" ht="15.75" x14ac:dyDescent="0.25">
      <c r="D502" s="14"/>
      <c r="E502" s="137"/>
      <c r="F502" s="4" t="s">
        <v>441</v>
      </c>
      <c r="G502" s="24">
        <v>458.2</v>
      </c>
      <c r="H502" s="24">
        <v>473</v>
      </c>
      <c r="I502" s="24">
        <v>482.9</v>
      </c>
      <c r="J502" s="121"/>
      <c r="K502" s="121"/>
      <c r="L502" s="121"/>
    </row>
    <row r="503" spans="4:12" ht="15.75" x14ac:dyDescent="0.25">
      <c r="D503" s="14"/>
      <c r="E503" s="137"/>
      <c r="F503" s="4" t="s">
        <v>442</v>
      </c>
      <c r="G503" s="24">
        <v>223.7</v>
      </c>
      <c r="H503" s="24">
        <v>230.9</v>
      </c>
      <c r="I503" s="24">
        <v>235.7</v>
      </c>
      <c r="J503" s="121"/>
      <c r="K503" s="121"/>
      <c r="L503" s="121"/>
    </row>
    <row r="504" spans="4:12" ht="15.75" x14ac:dyDescent="0.25">
      <c r="D504" s="14"/>
      <c r="E504" s="137"/>
      <c r="F504" s="8"/>
      <c r="G504" s="24"/>
      <c r="H504" s="24"/>
      <c r="I504" s="24"/>
      <c r="J504" s="121"/>
      <c r="K504" s="121"/>
      <c r="L504" s="121"/>
    </row>
    <row r="505" spans="4:12" ht="15.75" x14ac:dyDescent="0.25">
      <c r="D505" s="14"/>
      <c r="E505" s="136" t="s">
        <v>443</v>
      </c>
      <c r="F505" s="1" t="s">
        <v>5</v>
      </c>
      <c r="G505" s="28">
        <f>G506</f>
        <v>15007.500000000004</v>
      </c>
      <c r="H505" s="28">
        <f t="shared" ref="H505:I505" si="34">H506</f>
        <v>15491.300000000005</v>
      </c>
      <c r="I505" s="28">
        <f t="shared" si="34"/>
        <v>15814.000000000002</v>
      </c>
      <c r="J505" s="121"/>
      <c r="K505" s="121"/>
      <c r="L505" s="121"/>
    </row>
    <row r="506" spans="4:12" ht="15.75" x14ac:dyDescent="0.25">
      <c r="D506" s="14"/>
      <c r="E506" s="136"/>
      <c r="F506" s="2" t="s">
        <v>8</v>
      </c>
      <c r="G506" s="28">
        <f>SUM(G507:G525)</f>
        <v>15007.500000000004</v>
      </c>
      <c r="H506" s="28">
        <f t="shared" ref="H506:I506" si="35">SUM(H507:H525)</f>
        <v>15491.300000000005</v>
      </c>
      <c r="I506" s="28">
        <f t="shared" si="35"/>
        <v>15814.000000000002</v>
      </c>
      <c r="J506" s="121"/>
      <c r="K506" s="121"/>
      <c r="L506" s="121"/>
    </row>
    <row r="507" spans="4:12" ht="15.75" x14ac:dyDescent="0.25">
      <c r="D507" s="14"/>
      <c r="E507" s="137"/>
      <c r="F507" s="4" t="s">
        <v>444</v>
      </c>
      <c r="G507" s="24">
        <v>1397.4</v>
      </c>
      <c r="H507" s="24">
        <v>1442.5</v>
      </c>
      <c r="I507" s="24">
        <v>1472.5</v>
      </c>
      <c r="J507" s="121"/>
      <c r="K507" s="121"/>
      <c r="L507" s="121"/>
    </row>
    <row r="508" spans="4:12" ht="15.75" x14ac:dyDescent="0.25">
      <c r="D508" s="14"/>
      <c r="E508" s="137"/>
      <c r="F508" s="4" t="s">
        <v>445</v>
      </c>
      <c r="G508" s="24">
        <v>431</v>
      </c>
      <c r="H508" s="24">
        <v>444.9</v>
      </c>
      <c r="I508" s="24">
        <v>454.1</v>
      </c>
      <c r="J508" s="121"/>
      <c r="K508" s="121"/>
      <c r="L508" s="121"/>
    </row>
    <row r="509" spans="4:12" ht="15.75" x14ac:dyDescent="0.25">
      <c r="D509" s="14"/>
      <c r="E509" s="137"/>
      <c r="F509" s="4" t="s">
        <v>446</v>
      </c>
      <c r="G509" s="24">
        <v>510.8</v>
      </c>
      <c r="H509" s="24">
        <v>527.29999999999995</v>
      </c>
      <c r="I509" s="24">
        <v>538.20000000000005</v>
      </c>
      <c r="J509" s="121"/>
      <c r="K509" s="121"/>
      <c r="L509" s="121"/>
    </row>
    <row r="510" spans="4:12" ht="15.75" x14ac:dyDescent="0.25">
      <c r="D510" s="14"/>
      <c r="E510" s="137"/>
      <c r="F510" s="4" t="s">
        <v>447</v>
      </c>
      <c r="G510" s="24">
        <v>882</v>
      </c>
      <c r="H510" s="24">
        <v>910.5</v>
      </c>
      <c r="I510" s="24">
        <v>929.5</v>
      </c>
      <c r="J510" s="121"/>
      <c r="K510" s="121"/>
      <c r="L510" s="121"/>
    </row>
    <row r="511" spans="4:12" ht="15.75" x14ac:dyDescent="0.25">
      <c r="D511" s="14"/>
      <c r="E511" s="137"/>
      <c r="F511" s="4" t="s">
        <v>448</v>
      </c>
      <c r="G511" s="24">
        <v>640.29999999999995</v>
      </c>
      <c r="H511" s="24">
        <v>660.9</v>
      </c>
      <c r="I511" s="24">
        <v>674.7</v>
      </c>
      <c r="J511" s="121"/>
      <c r="K511" s="121"/>
      <c r="L511" s="121"/>
    </row>
    <row r="512" spans="4:12" ht="15.75" x14ac:dyDescent="0.25">
      <c r="D512" s="14"/>
      <c r="E512" s="137"/>
      <c r="F512" s="4" t="s">
        <v>449</v>
      </c>
      <c r="G512" s="24">
        <v>725.6</v>
      </c>
      <c r="H512" s="24">
        <v>749</v>
      </c>
      <c r="I512" s="24">
        <v>764.6</v>
      </c>
      <c r="J512" s="121"/>
      <c r="K512" s="121"/>
      <c r="L512" s="121"/>
    </row>
    <row r="513" spans="4:12" ht="15.75" x14ac:dyDescent="0.25">
      <c r="D513" s="14"/>
      <c r="E513" s="137"/>
      <c r="F513" s="4" t="s">
        <v>450</v>
      </c>
      <c r="G513" s="24">
        <v>832.7</v>
      </c>
      <c r="H513" s="24">
        <v>859.5</v>
      </c>
      <c r="I513" s="24">
        <v>877.4</v>
      </c>
      <c r="J513" s="121"/>
      <c r="K513" s="121"/>
      <c r="L513" s="121"/>
    </row>
    <row r="514" spans="4:12" ht="15.75" x14ac:dyDescent="0.25">
      <c r="D514" s="14"/>
      <c r="E514" s="137"/>
      <c r="F514" s="4" t="s">
        <v>451</v>
      </c>
      <c r="G514" s="24">
        <v>497.9</v>
      </c>
      <c r="H514" s="24">
        <v>513.9</v>
      </c>
      <c r="I514" s="24">
        <v>524.6</v>
      </c>
      <c r="J514" s="121"/>
      <c r="K514" s="121"/>
      <c r="L514" s="121"/>
    </row>
    <row r="515" spans="4:12" ht="15.75" x14ac:dyDescent="0.25">
      <c r="D515" s="14"/>
      <c r="E515" s="137"/>
      <c r="F515" s="4" t="s">
        <v>452</v>
      </c>
      <c r="G515" s="24">
        <v>203.6</v>
      </c>
      <c r="H515" s="24">
        <v>210.1</v>
      </c>
      <c r="I515" s="24">
        <v>214.5</v>
      </c>
      <c r="J515" s="121"/>
      <c r="K515" s="121"/>
      <c r="L515" s="121"/>
    </row>
    <row r="516" spans="4:12" ht="15.75" x14ac:dyDescent="0.25">
      <c r="D516" s="14"/>
      <c r="E516" s="137"/>
      <c r="F516" s="4" t="s">
        <v>453</v>
      </c>
      <c r="G516" s="24">
        <v>822.6</v>
      </c>
      <c r="H516" s="24">
        <v>849.1</v>
      </c>
      <c r="I516" s="24">
        <v>866.8</v>
      </c>
      <c r="J516" s="121"/>
      <c r="K516" s="121"/>
      <c r="L516" s="121"/>
    </row>
    <row r="517" spans="4:12" ht="15.75" x14ac:dyDescent="0.25">
      <c r="D517" s="14"/>
      <c r="E517" s="137"/>
      <c r="F517" s="4" t="s">
        <v>443</v>
      </c>
      <c r="G517" s="24">
        <v>2787.7</v>
      </c>
      <c r="H517" s="24">
        <v>2877.6</v>
      </c>
      <c r="I517" s="24">
        <v>2937.5</v>
      </c>
      <c r="J517" s="121"/>
      <c r="K517" s="121"/>
      <c r="L517" s="121"/>
    </row>
    <row r="518" spans="4:12" ht="15.75" x14ac:dyDescent="0.25">
      <c r="D518" s="14"/>
      <c r="E518" s="137"/>
      <c r="F518" s="4" t="s">
        <v>454</v>
      </c>
      <c r="G518" s="24">
        <v>965.6</v>
      </c>
      <c r="H518" s="24">
        <v>996.7</v>
      </c>
      <c r="I518" s="24">
        <v>1017.5</v>
      </c>
      <c r="J518" s="121"/>
      <c r="K518" s="121"/>
      <c r="L518" s="121"/>
    </row>
    <row r="519" spans="4:12" ht="15.75" x14ac:dyDescent="0.25">
      <c r="D519" s="14"/>
      <c r="E519" s="137"/>
      <c r="F519" s="4" t="s">
        <v>455</v>
      </c>
      <c r="G519" s="24">
        <v>669.6</v>
      </c>
      <c r="H519" s="24">
        <v>691.2</v>
      </c>
      <c r="I519" s="24">
        <v>705.6</v>
      </c>
      <c r="J519" s="121"/>
      <c r="K519" s="121"/>
      <c r="L519" s="121"/>
    </row>
    <row r="520" spans="4:12" ht="15.75" x14ac:dyDescent="0.25">
      <c r="D520" s="14"/>
      <c r="E520" s="137"/>
      <c r="F520" s="4" t="s">
        <v>456</v>
      </c>
      <c r="G520" s="24">
        <v>431.5</v>
      </c>
      <c r="H520" s="24">
        <v>445.5</v>
      </c>
      <c r="I520" s="24">
        <v>454.7</v>
      </c>
      <c r="J520" s="121"/>
      <c r="K520" s="121"/>
      <c r="L520" s="121"/>
    </row>
    <row r="521" spans="4:12" ht="15.75" x14ac:dyDescent="0.25">
      <c r="D521" s="14"/>
      <c r="E521" s="137"/>
      <c r="F521" s="4" t="s">
        <v>457</v>
      </c>
      <c r="G521" s="24">
        <v>456.5</v>
      </c>
      <c r="H521" s="24">
        <v>471.2</v>
      </c>
      <c r="I521" s="24">
        <v>481.1</v>
      </c>
      <c r="J521" s="121"/>
      <c r="K521" s="121"/>
      <c r="L521" s="121"/>
    </row>
    <row r="522" spans="4:12" ht="15.75" x14ac:dyDescent="0.25">
      <c r="D522" s="14"/>
      <c r="E522" s="137"/>
      <c r="F522" s="4" t="s">
        <v>458</v>
      </c>
      <c r="G522" s="24">
        <v>575.1</v>
      </c>
      <c r="H522" s="24">
        <v>593.70000000000005</v>
      </c>
      <c r="I522" s="24">
        <v>606</v>
      </c>
      <c r="J522" s="121"/>
      <c r="K522" s="121"/>
      <c r="L522" s="121"/>
    </row>
    <row r="523" spans="4:12" ht="15.75" x14ac:dyDescent="0.25">
      <c r="D523" s="14"/>
      <c r="E523" s="137"/>
      <c r="F523" s="4" t="s">
        <v>459</v>
      </c>
      <c r="G523" s="24">
        <v>1175.2</v>
      </c>
      <c r="H523" s="24">
        <v>1213.0999999999999</v>
      </c>
      <c r="I523" s="24">
        <v>1238.4000000000001</v>
      </c>
      <c r="J523" s="121"/>
      <c r="K523" s="121"/>
      <c r="L523" s="121"/>
    </row>
    <row r="524" spans="4:12" ht="15.75" x14ac:dyDescent="0.25">
      <c r="D524" s="14"/>
      <c r="E524" s="137"/>
      <c r="F524" s="4" t="s">
        <v>342</v>
      </c>
      <c r="G524" s="24">
        <v>488.7</v>
      </c>
      <c r="H524" s="24">
        <v>504.4</v>
      </c>
      <c r="I524" s="24">
        <v>515</v>
      </c>
      <c r="J524" s="121"/>
      <c r="K524" s="121"/>
      <c r="L524" s="121"/>
    </row>
    <row r="525" spans="4:12" ht="15.75" x14ac:dyDescent="0.25">
      <c r="D525" s="14"/>
      <c r="E525" s="137"/>
      <c r="F525" s="4" t="s">
        <v>372</v>
      </c>
      <c r="G525" s="24">
        <v>513.70000000000005</v>
      </c>
      <c r="H525" s="24">
        <v>530.20000000000005</v>
      </c>
      <c r="I525" s="24">
        <v>541.29999999999995</v>
      </c>
      <c r="J525" s="121"/>
      <c r="K525" s="121"/>
      <c r="L525" s="121"/>
    </row>
    <row r="526" spans="4:12" ht="15.75" x14ac:dyDescent="0.25">
      <c r="D526" s="14"/>
      <c r="E526" s="137"/>
      <c r="F526" s="8"/>
      <c r="G526" s="24"/>
      <c r="H526" s="24"/>
      <c r="I526" s="24"/>
      <c r="J526" s="121"/>
      <c r="K526" s="121"/>
      <c r="L526" s="121"/>
    </row>
    <row r="527" spans="4:12" ht="15.75" x14ac:dyDescent="0.25">
      <c r="D527" s="14"/>
      <c r="E527" s="136" t="s">
        <v>386</v>
      </c>
      <c r="F527" s="1" t="s">
        <v>5</v>
      </c>
      <c r="G527" s="28">
        <f>G528</f>
        <v>31242.7</v>
      </c>
      <c r="H527" s="28">
        <f t="shared" ref="H527:I527" si="36">H528</f>
        <v>32250.700000000008</v>
      </c>
      <c r="I527" s="28">
        <f t="shared" si="36"/>
        <v>32922.400000000001</v>
      </c>
      <c r="J527" s="121"/>
      <c r="K527" s="121"/>
      <c r="L527" s="121"/>
    </row>
    <row r="528" spans="4:12" ht="15.75" x14ac:dyDescent="0.25">
      <c r="D528" s="14"/>
      <c r="E528" s="136"/>
      <c r="F528" s="2" t="s">
        <v>8</v>
      </c>
      <c r="G528" s="28">
        <f>SUM(G529:G567)</f>
        <v>31242.7</v>
      </c>
      <c r="H528" s="28">
        <f t="shared" ref="H528:I528" si="37">SUM(H529:H567)</f>
        <v>32250.700000000008</v>
      </c>
      <c r="I528" s="28">
        <f t="shared" si="37"/>
        <v>32922.400000000001</v>
      </c>
      <c r="J528" s="121"/>
      <c r="K528" s="121"/>
      <c r="L528" s="121"/>
    </row>
    <row r="529" spans="4:12" ht="15.75" x14ac:dyDescent="0.25">
      <c r="D529" s="14"/>
      <c r="E529" s="137"/>
      <c r="F529" s="4" t="s">
        <v>460</v>
      </c>
      <c r="G529" s="24">
        <v>452.2</v>
      </c>
      <c r="H529" s="24">
        <v>466.8</v>
      </c>
      <c r="I529" s="24">
        <v>476.5</v>
      </c>
      <c r="J529" s="121"/>
      <c r="K529" s="121"/>
      <c r="L529" s="121"/>
    </row>
    <row r="530" spans="4:12" ht="15.75" x14ac:dyDescent="0.25">
      <c r="D530" s="14"/>
      <c r="E530" s="137"/>
      <c r="F530" s="4" t="s">
        <v>461</v>
      </c>
      <c r="G530" s="24">
        <v>735</v>
      </c>
      <c r="H530" s="24">
        <v>758.7</v>
      </c>
      <c r="I530" s="24">
        <v>774.5</v>
      </c>
      <c r="J530" s="121"/>
      <c r="K530" s="121"/>
      <c r="L530" s="121"/>
    </row>
    <row r="531" spans="4:12" ht="15.75" x14ac:dyDescent="0.25">
      <c r="D531" s="14"/>
      <c r="E531" s="137"/>
      <c r="F531" s="4" t="s">
        <v>462</v>
      </c>
      <c r="G531" s="24">
        <v>720.1</v>
      </c>
      <c r="H531" s="24">
        <v>743.3</v>
      </c>
      <c r="I531" s="24">
        <v>758.8</v>
      </c>
      <c r="J531" s="121"/>
      <c r="K531" s="121"/>
      <c r="L531" s="121"/>
    </row>
    <row r="532" spans="4:12" ht="15.75" x14ac:dyDescent="0.25">
      <c r="D532" s="14"/>
      <c r="E532" s="137"/>
      <c r="F532" s="4" t="s">
        <v>463</v>
      </c>
      <c r="G532" s="24">
        <v>692.5</v>
      </c>
      <c r="H532" s="24">
        <v>714.9</v>
      </c>
      <c r="I532" s="24">
        <v>729.8</v>
      </c>
      <c r="J532" s="121"/>
      <c r="K532" s="121"/>
      <c r="L532" s="121"/>
    </row>
    <row r="533" spans="4:12" ht="15.75" x14ac:dyDescent="0.25">
      <c r="D533" s="14"/>
      <c r="E533" s="137"/>
      <c r="F533" s="4" t="s">
        <v>464</v>
      </c>
      <c r="G533" s="24">
        <v>979.1</v>
      </c>
      <c r="H533" s="24">
        <v>1010.7</v>
      </c>
      <c r="I533" s="24">
        <v>1031.7</v>
      </c>
      <c r="J533" s="121"/>
      <c r="K533" s="121"/>
      <c r="L533" s="121"/>
    </row>
    <row r="534" spans="4:12" ht="15.75" x14ac:dyDescent="0.25">
      <c r="D534" s="14"/>
      <c r="E534" s="137"/>
      <c r="F534" s="4" t="s">
        <v>465</v>
      </c>
      <c r="G534" s="24">
        <v>960.7</v>
      </c>
      <c r="H534" s="24">
        <v>991.7</v>
      </c>
      <c r="I534" s="24">
        <v>1012.4</v>
      </c>
      <c r="J534" s="121"/>
      <c r="K534" s="121"/>
      <c r="L534" s="121"/>
    </row>
    <row r="535" spans="4:12" ht="15.75" x14ac:dyDescent="0.25">
      <c r="D535" s="14"/>
      <c r="E535" s="137"/>
      <c r="F535" s="4" t="s">
        <v>466</v>
      </c>
      <c r="G535" s="24">
        <v>661</v>
      </c>
      <c r="H535" s="24">
        <v>682.3</v>
      </c>
      <c r="I535" s="24">
        <v>696.5</v>
      </c>
      <c r="J535" s="121"/>
      <c r="K535" s="121"/>
      <c r="L535" s="121"/>
    </row>
    <row r="536" spans="4:12" ht="15.75" x14ac:dyDescent="0.25">
      <c r="D536" s="14"/>
      <c r="E536" s="137"/>
      <c r="F536" s="4" t="s">
        <v>467</v>
      </c>
      <c r="G536" s="24">
        <v>448.5</v>
      </c>
      <c r="H536" s="24">
        <v>463</v>
      </c>
      <c r="I536" s="24">
        <v>472.6</v>
      </c>
      <c r="J536" s="121"/>
      <c r="K536" s="121"/>
      <c r="L536" s="121"/>
    </row>
    <row r="537" spans="4:12" ht="15.75" x14ac:dyDescent="0.25">
      <c r="D537" s="14"/>
      <c r="E537" s="137"/>
      <c r="F537" s="4" t="s">
        <v>468</v>
      </c>
      <c r="G537" s="24">
        <v>2793.7</v>
      </c>
      <c r="H537" s="24">
        <v>2883.8</v>
      </c>
      <c r="I537" s="24">
        <v>2943.9</v>
      </c>
      <c r="J537" s="121"/>
      <c r="K537" s="121"/>
      <c r="L537" s="121"/>
    </row>
    <row r="538" spans="4:12" ht="15.75" x14ac:dyDescent="0.25">
      <c r="D538" s="14"/>
      <c r="E538" s="137"/>
      <c r="F538" s="4" t="s">
        <v>469</v>
      </c>
      <c r="G538" s="24">
        <v>361.5</v>
      </c>
      <c r="H538" s="24">
        <v>373.1</v>
      </c>
      <c r="I538" s="24">
        <v>380.9</v>
      </c>
      <c r="J538" s="121"/>
      <c r="K538" s="121"/>
      <c r="L538" s="121"/>
    </row>
    <row r="539" spans="4:12" ht="15.75" x14ac:dyDescent="0.25">
      <c r="D539" s="14"/>
      <c r="E539" s="137"/>
      <c r="F539" s="4" t="s">
        <v>470</v>
      </c>
      <c r="G539" s="24">
        <v>607.5</v>
      </c>
      <c r="H539" s="24">
        <v>627.1</v>
      </c>
      <c r="I539" s="24">
        <v>640.20000000000005</v>
      </c>
      <c r="J539" s="121"/>
      <c r="K539" s="121"/>
      <c r="L539" s="121"/>
    </row>
    <row r="540" spans="4:12" ht="15.75" x14ac:dyDescent="0.25">
      <c r="D540" s="14"/>
      <c r="E540" s="137"/>
      <c r="F540" s="4" t="s">
        <v>471</v>
      </c>
      <c r="G540" s="24">
        <v>1235.8</v>
      </c>
      <c r="H540" s="24">
        <v>1275.5999999999999</v>
      </c>
      <c r="I540" s="24">
        <v>1302.2</v>
      </c>
      <c r="J540" s="121"/>
      <c r="K540" s="121"/>
      <c r="L540" s="121"/>
    </row>
    <row r="541" spans="4:12" ht="15.75" x14ac:dyDescent="0.25">
      <c r="D541" s="14"/>
      <c r="E541" s="137"/>
      <c r="F541" s="4" t="s">
        <v>472</v>
      </c>
      <c r="G541" s="24">
        <v>497.3</v>
      </c>
      <c r="H541" s="24">
        <v>513.29999999999995</v>
      </c>
      <c r="I541" s="24">
        <v>524</v>
      </c>
      <c r="J541" s="121"/>
      <c r="K541" s="121"/>
      <c r="L541" s="121"/>
    </row>
    <row r="542" spans="4:12" ht="15.75" x14ac:dyDescent="0.25">
      <c r="D542" s="14"/>
      <c r="E542" s="137"/>
      <c r="F542" s="4" t="s">
        <v>473</v>
      </c>
      <c r="G542" s="24">
        <v>1175.2</v>
      </c>
      <c r="H542" s="24">
        <v>1213.0999999999999</v>
      </c>
      <c r="I542" s="24">
        <v>1238.4000000000001</v>
      </c>
      <c r="J542" s="121"/>
      <c r="K542" s="121"/>
      <c r="L542" s="121"/>
    </row>
    <row r="543" spans="4:12" ht="15.75" x14ac:dyDescent="0.25">
      <c r="D543" s="14"/>
      <c r="E543" s="137"/>
      <c r="F543" s="4" t="s">
        <v>474</v>
      </c>
      <c r="G543" s="24">
        <v>410.3</v>
      </c>
      <c r="H543" s="24">
        <v>423.5</v>
      </c>
      <c r="I543" s="24">
        <v>432.4</v>
      </c>
      <c r="J543" s="121"/>
      <c r="K543" s="121"/>
      <c r="L543" s="121"/>
    </row>
    <row r="544" spans="4:12" ht="15.75" x14ac:dyDescent="0.25">
      <c r="D544" s="14"/>
      <c r="E544" s="137"/>
      <c r="F544" s="4" t="s">
        <v>475</v>
      </c>
      <c r="G544" s="24">
        <v>540.6</v>
      </c>
      <c r="H544" s="24">
        <v>558.1</v>
      </c>
      <c r="I544" s="24">
        <v>569.70000000000005</v>
      </c>
      <c r="J544" s="121"/>
      <c r="K544" s="121"/>
      <c r="L544" s="121"/>
    </row>
    <row r="545" spans="4:12" ht="15.75" x14ac:dyDescent="0.25">
      <c r="D545" s="14"/>
      <c r="E545" s="137"/>
      <c r="F545" s="4" t="s">
        <v>193</v>
      </c>
      <c r="G545" s="24">
        <v>257.8</v>
      </c>
      <c r="H545" s="24">
        <v>266.2</v>
      </c>
      <c r="I545" s="24">
        <v>271.7</v>
      </c>
      <c r="J545" s="121"/>
      <c r="K545" s="121"/>
      <c r="L545" s="121"/>
    </row>
    <row r="546" spans="4:12" ht="15.75" x14ac:dyDescent="0.25">
      <c r="D546" s="14"/>
      <c r="E546" s="137"/>
      <c r="F546" s="4" t="s">
        <v>476</v>
      </c>
      <c r="G546" s="24">
        <v>698.6</v>
      </c>
      <c r="H546" s="24">
        <v>721.1</v>
      </c>
      <c r="I546" s="24">
        <v>736.1</v>
      </c>
      <c r="J546" s="121"/>
      <c r="K546" s="121"/>
      <c r="L546" s="121"/>
    </row>
    <row r="547" spans="4:12" ht="15.75" x14ac:dyDescent="0.25">
      <c r="D547" s="14"/>
      <c r="E547" s="137"/>
      <c r="F547" s="4" t="s">
        <v>386</v>
      </c>
      <c r="G547" s="24">
        <v>4218.1000000000004</v>
      </c>
      <c r="H547" s="24">
        <v>4354.2</v>
      </c>
      <c r="I547" s="24">
        <v>4444.8999999999996</v>
      </c>
      <c r="J547" s="121"/>
      <c r="K547" s="121"/>
      <c r="L547" s="121"/>
    </row>
    <row r="548" spans="4:12" ht="15.75" x14ac:dyDescent="0.25">
      <c r="D548" s="14"/>
      <c r="E548" s="137"/>
      <c r="F548" s="4" t="s">
        <v>477</v>
      </c>
      <c r="G548" s="24">
        <v>278.8</v>
      </c>
      <c r="H548" s="24">
        <v>287.8</v>
      </c>
      <c r="I548" s="24">
        <v>293.8</v>
      </c>
      <c r="J548" s="121"/>
      <c r="K548" s="121"/>
      <c r="L548" s="121"/>
    </row>
    <row r="549" spans="4:12" ht="15.75" x14ac:dyDescent="0.25">
      <c r="D549" s="14"/>
      <c r="E549" s="137"/>
      <c r="F549" s="4" t="s">
        <v>478</v>
      </c>
      <c r="G549" s="24">
        <v>1544.1</v>
      </c>
      <c r="H549" s="24">
        <v>1593.9</v>
      </c>
      <c r="I549" s="24">
        <v>1627.2</v>
      </c>
      <c r="J549" s="121"/>
      <c r="K549" s="121"/>
      <c r="L549" s="121"/>
    </row>
    <row r="550" spans="4:12" ht="15.75" x14ac:dyDescent="0.25">
      <c r="D550" s="14"/>
      <c r="E550" s="137"/>
      <c r="F550" s="4" t="s">
        <v>479</v>
      </c>
      <c r="G550" s="24">
        <v>575.1</v>
      </c>
      <c r="H550" s="24">
        <v>593.70000000000005</v>
      </c>
      <c r="I550" s="24">
        <v>606</v>
      </c>
      <c r="J550" s="121"/>
      <c r="K550" s="121"/>
      <c r="L550" s="121"/>
    </row>
    <row r="551" spans="4:12" ht="15.75" x14ac:dyDescent="0.25">
      <c r="D551" s="14"/>
      <c r="E551" s="137"/>
      <c r="F551" s="4" t="s">
        <v>480</v>
      </c>
      <c r="G551" s="24">
        <v>1042.5</v>
      </c>
      <c r="H551" s="24">
        <v>1076.2</v>
      </c>
      <c r="I551" s="24">
        <v>1098.5999999999999</v>
      </c>
      <c r="J551" s="121"/>
      <c r="K551" s="121"/>
      <c r="L551" s="121"/>
    </row>
    <row r="552" spans="4:12" ht="15.75" x14ac:dyDescent="0.25">
      <c r="D552" s="14"/>
      <c r="E552" s="137"/>
      <c r="F552" s="4" t="s">
        <v>481</v>
      </c>
      <c r="G552" s="24">
        <v>699.4</v>
      </c>
      <c r="H552" s="24">
        <v>722</v>
      </c>
      <c r="I552" s="24">
        <v>737</v>
      </c>
      <c r="J552" s="121"/>
      <c r="K552" s="121"/>
      <c r="L552" s="121"/>
    </row>
    <row r="553" spans="4:12" ht="15.75" x14ac:dyDescent="0.25">
      <c r="D553" s="14"/>
      <c r="E553" s="137"/>
      <c r="F553" s="4" t="s">
        <v>482</v>
      </c>
      <c r="G553" s="24">
        <v>1399.7</v>
      </c>
      <c r="H553" s="24">
        <v>1444.9</v>
      </c>
      <c r="I553" s="24">
        <v>1475</v>
      </c>
      <c r="J553" s="121"/>
      <c r="K553" s="121"/>
      <c r="L553" s="121"/>
    </row>
    <row r="554" spans="4:12" ht="15.75" x14ac:dyDescent="0.25">
      <c r="D554" s="14"/>
      <c r="E554" s="137"/>
      <c r="F554" s="4" t="s">
        <v>483</v>
      </c>
      <c r="G554" s="24">
        <v>344.5</v>
      </c>
      <c r="H554" s="24">
        <v>355.7</v>
      </c>
      <c r="I554" s="24">
        <v>363.1</v>
      </c>
      <c r="J554" s="121"/>
      <c r="K554" s="121"/>
      <c r="L554" s="121"/>
    </row>
    <row r="555" spans="4:12" ht="15.75" x14ac:dyDescent="0.25">
      <c r="D555" s="14"/>
      <c r="E555" s="137"/>
      <c r="F555" s="4" t="s">
        <v>484</v>
      </c>
      <c r="G555" s="24">
        <v>506.8</v>
      </c>
      <c r="H555" s="24">
        <v>523.1</v>
      </c>
      <c r="I555" s="24">
        <v>534</v>
      </c>
      <c r="J555" s="121"/>
      <c r="K555" s="121"/>
      <c r="L555" s="121"/>
    </row>
    <row r="556" spans="4:12" ht="15.75" x14ac:dyDescent="0.25">
      <c r="D556" s="14"/>
      <c r="E556" s="137"/>
      <c r="F556" s="4" t="s">
        <v>485</v>
      </c>
      <c r="G556" s="24">
        <v>473.7</v>
      </c>
      <c r="H556" s="24">
        <v>489</v>
      </c>
      <c r="I556" s="24">
        <v>499.2</v>
      </c>
      <c r="J556" s="121"/>
      <c r="K556" s="121"/>
      <c r="L556" s="121"/>
    </row>
    <row r="557" spans="4:12" ht="15.75" x14ac:dyDescent="0.25">
      <c r="D557" s="14"/>
      <c r="E557" s="137"/>
      <c r="F557" s="4" t="s">
        <v>486</v>
      </c>
      <c r="G557" s="24">
        <v>415.5</v>
      </c>
      <c r="H557" s="24">
        <v>428.9</v>
      </c>
      <c r="I557" s="24">
        <v>437.8</v>
      </c>
      <c r="J557" s="121"/>
      <c r="K557" s="121"/>
      <c r="L557" s="121"/>
    </row>
    <row r="558" spans="4:12" ht="15.75" x14ac:dyDescent="0.25">
      <c r="D558" s="14"/>
      <c r="E558" s="137"/>
      <c r="F558" s="4" t="s">
        <v>487</v>
      </c>
      <c r="G558" s="24">
        <v>431.3</v>
      </c>
      <c r="H558" s="24">
        <v>445.2</v>
      </c>
      <c r="I558" s="24">
        <v>454.4</v>
      </c>
      <c r="J558" s="121"/>
      <c r="K558" s="121"/>
      <c r="L558" s="121"/>
    </row>
    <row r="559" spans="4:12" ht="15.75" x14ac:dyDescent="0.25">
      <c r="D559" s="14"/>
      <c r="E559" s="137"/>
      <c r="F559" s="4" t="s">
        <v>280</v>
      </c>
      <c r="G559" s="24">
        <v>688.5</v>
      </c>
      <c r="H559" s="24">
        <v>710.7</v>
      </c>
      <c r="I559" s="24">
        <v>725.5</v>
      </c>
      <c r="J559" s="121"/>
      <c r="K559" s="121"/>
      <c r="L559" s="121"/>
    </row>
    <row r="560" spans="4:12" ht="15.75" x14ac:dyDescent="0.25">
      <c r="D560" s="14"/>
      <c r="E560" s="137"/>
      <c r="F560" s="4" t="s">
        <v>323</v>
      </c>
      <c r="G560" s="24">
        <v>186.9</v>
      </c>
      <c r="H560" s="24">
        <v>192.9</v>
      </c>
      <c r="I560" s="24">
        <v>197</v>
      </c>
      <c r="J560" s="121"/>
      <c r="K560" s="121"/>
      <c r="L560" s="121"/>
    </row>
    <row r="561" spans="4:12" ht="15.75" x14ac:dyDescent="0.25">
      <c r="D561" s="14"/>
      <c r="E561" s="137"/>
      <c r="F561" s="4" t="s">
        <v>488</v>
      </c>
      <c r="G561" s="24">
        <v>420.6</v>
      </c>
      <c r="H561" s="24">
        <v>434.2</v>
      </c>
      <c r="I561" s="24">
        <v>443.2</v>
      </c>
      <c r="J561" s="121"/>
      <c r="K561" s="121"/>
      <c r="L561" s="121"/>
    </row>
    <row r="562" spans="4:12" ht="15.75" x14ac:dyDescent="0.25">
      <c r="D562" s="14"/>
      <c r="E562" s="137"/>
      <c r="F562" s="4" t="s">
        <v>489</v>
      </c>
      <c r="G562" s="24">
        <v>1511.4</v>
      </c>
      <c r="H562" s="24">
        <v>1560.2</v>
      </c>
      <c r="I562" s="24">
        <v>1592.7</v>
      </c>
      <c r="J562" s="121"/>
      <c r="K562" s="121"/>
      <c r="L562" s="121"/>
    </row>
    <row r="563" spans="4:12" ht="15.75" x14ac:dyDescent="0.25">
      <c r="D563" s="14"/>
      <c r="E563" s="137"/>
      <c r="F563" s="4" t="s">
        <v>490</v>
      </c>
      <c r="G563" s="24">
        <v>460.3</v>
      </c>
      <c r="H563" s="24">
        <v>475.1</v>
      </c>
      <c r="I563" s="24">
        <v>485</v>
      </c>
      <c r="J563" s="121"/>
      <c r="K563" s="121"/>
      <c r="L563" s="121"/>
    </row>
    <row r="564" spans="4:12" ht="15.75" x14ac:dyDescent="0.25">
      <c r="D564" s="14"/>
      <c r="E564" s="137"/>
      <c r="F564" s="4" t="s">
        <v>328</v>
      </c>
      <c r="G564" s="24">
        <v>420.1</v>
      </c>
      <c r="H564" s="24">
        <v>433.6</v>
      </c>
      <c r="I564" s="24">
        <v>442.6</v>
      </c>
      <c r="J564" s="121"/>
      <c r="K564" s="121"/>
      <c r="L564" s="121"/>
    </row>
    <row r="565" spans="4:12" ht="15.75" x14ac:dyDescent="0.25">
      <c r="D565" s="14"/>
      <c r="E565" s="137"/>
      <c r="F565" s="4" t="s">
        <v>368</v>
      </c>
      <c r="G565" s="24">
        <v>467.4</v>
      </c>
      <c r="H565" s="24">
        <v>482.5</v>
      </c>
      <c r="I565" s="24">
        <v>492.6</v>
      </c>
      <c r="J565" s="121"/>
      <c r="K565" s="121"/>
      <c r="L565" s="121"/>
    </row>
    <row r="566" spans="4:12" ht="15.75" x14ac:dyDescent="0.25">
      <c r="D566" s="14"/>
      <c r="E566" s="137"/>
      <c r="F566" s="4" t="s">
        <v>491</v>
      </c>
      <c r="G566" s="24">
        <v>229.7</v>
      </c>
      <c r="H566" s="24">
        <v>237.1</v>
      </c>
      <c r="I566" s="24">
        <v>242</v>
      </c>
      <c r="J566" s="121"/>
      <c r="K566" s="121"/>
      <c r="L566" s="121"/>
    </row>
    <row r="567" spans="4:12" ht="15.75" x14ac:dyDescent="0.25">
      <c r="D567" s="14"/>
      <c r="E567" s="137"/>
      <c r="F567" s="4" t="s">
        <v>492</v>
      </c>
      <c r="G567" s="24">
        <v>700.9</v>
      </c>
      <c r="H567" s="24">
        <v>723.5</v>
      </c>
      <c r="I567" s="24">
        <v>738.5</v>
      </c>
      <c r="J567" s="121"/>
      <c r="K567" s="121"/>
      <c r="L567" s="121"/>
    </row>
    <row r="568" spans="4:12" ht="15.75" x14ac:dyDescent="0.25">
      <c r="D568" s="14"/>
      <c r="E568" s="137"/>
      <c r="F568" s="8"/>
      <c r="G568" s="24"/>
      <c r="H568" s="24"/>
      <c r="I568" s="24"/>
      <c r="J568" s="121"/>
      <c r="K568" s="121"/>
      <c r="L568" s="121"/>
    </row>
    <row r="569" spans="4:12" ht="15.75" x14ac:dyDescent="0.25">
      <c r="D569" s="14"/>
      <c r="E569" s="136" t="s">
        <v>493</v>
      </c>
      <c r="F569" s="1" t="s">
        <v>5</v>
      </c>
      <c r="G569" s="28">
        <f>G570</f>
        <v>28163.8</v>
      </c>
      <c r="H569" s="28">
        <f t="shared" ref="H569:I569" si="38">H570</f>
        <v>29072</v>
      </c>
      <c r="I569" s="28">
        <f t="shared" si="38"/>
        <v>29677.699999999997</v>
      </c>
      <c r="J569" s="121"/>
      <c r="K569" s="121"/>
      <c r="L569" s="121"/>
    </row>
    <row r="570" spans="4:12" ht="15.75" x14ac:dyDescent="0.25">
      <c r="D570" s="14"/>
      <c r="E570" s="136"/>
      <c r="F570" s="2" t="s">
        <v>8</v>
      </c>
      <c r="G570" s="28">
        <f>SUM(G571:G595)</f>
        <v>28163.8</v>
      </c>
      <c r="H570" s="28">
        <f t="shared" ref="H570:I570" si="39">SUM(H571:H595)</f>
        <v>29072</v>
      </c>
      <c r="I570" s="28">
        <f t="shared" si="39"/>
        <v>29677.699999999997</v>
      </c>
      <c r="J570" s="121"/>
      <c r="K570" s="121"/>
      <c r="L570" s="121"/>
    </row>
    <row r="571" spans="4:12" ht="15.75" x14ac:dyDescent="0.25">
      <c r="D571" s="14"/>
      <c r="E571" s="137"/>
      <c r="F571" s="4" t="s">
        <v>494</v>
      </c>
      <c r="G571" s="24">
        <v>1396.3</v>
      </c>
      <c r="H571" s="24">
        <v>1441.3</v>
      </c>
      <c r="I571" s="24">
        <v>1471.3</v>
      </c>
      <c r="J571" s="121"/>
      <c r="K571" s="121"/>
      <c r="L571" s="121"/>
    </row>
    <row r="572" spans="4:12" ht="15.75" x14ac:dyDescent="0.25">
      <c r="D572" s="14"/>
      <c r="E572" s="137"/>
      <c r="F572" s="4" t="s">
        <v>495</v>
      </c>
      <c r="G572" s="24">
        <v>524.29999999999995</v>
      </c>
      <c r="H572" s="24">
        <v>541.20000000000005</v>
      </c>
      <c r="I572" s="24">
        <v>552.5</v>
      </c>
      <c r="J572" s="121"/>
      <c r="K572" s="121"/>
      <c r="L572" s="121"/>
    </row>
    <row r="573" spans="4:12" ht="15.75" x14ac:dyDescent="0.25">
      <c r="D573" s="14"/>
      <c r="E573" s="137"/>
      <c r="F573" s="4" t="s">
        <v>496</v>
      </c>
      <c r="G573" s="24">
        <v>684.5</v>
      </c>
      <c r="H573" s="24">
        <v>706.6</v>
      </c>
      <c r="I573" s="24">
        <v>721.3</v>
      </c>
      <c r="J573" s="121"/>
      <c r="K573" s="121"/>
      <c r="L573" s="121"/>
    </row>
    <row r="574" spans="4:12" ht="15.75" x14ac:dyDescent="0.25">
      <c r="D574" s="14"/>
      <c r="E574" s="137"/>
      <c r="F574" s="4" t="s">
        <v>497</v>
      </c>
      <c r="G574" s="24">
        <v>3113.3</v>
      </c>
      <c r="H574" s="24">
        <v>3213.7</v>
      </c>
      <c r="I574" s="24">
        <v>3280.6</v>
      </c>
      <c r="J574" s="121"/>
      <c r="K574" s="121"/>
      <c r="L574" s="121"/>
    </row>
    <row r="575" spans="4:12" ht="15.75" x14ac:dyDescent="0.25">
      <c r="D575" s="14"/>
      <c r="E575" s="137"/>
      <c r="F575" s="4" t="s">
        <v>498</v>
      </c>
      <c r="G575" s="24">
        <v>734.2</v>
      </c>
      <c r="H575" s="24">
        <v>757.9</v>
      </c>
      <c r="I575" s="24">
        <v>773.6</v>
      </c>
      <c r="J575" s="121"/>
      <c r="K575" s="121"/>
      <c r="L575" s="121"/>
    </row>
    <row r="576" spans="4:12" ht="15.75" x14ac:dyDescent="0.25">
      <c r="D576" s="14"/>
      <c r="E576" s="137"/>
      <c r="F576" s="4" t="s">
        <v>499</v>
      </c>
      <c r="G576" s="24">
        <v>609.79999999999995</v>
      </c>
      <c r="H576" s="24">
        <v>629.5</v>
      </c>
      <c r="I576" s="24">
        <v>642.6</v>
      </c>
      <c r="J576" s="121"/>
      <c r="K576" s="121"/>
      <c r="L576" s="121"/>
    </row>
    <row r="577" spans="4:12" ht="15.75" x14ac:dyDescent="0.25">
      <c r="D577" s="14"/>
      <c r="E577" s="137"/>
      <c r="F577" s="4" t="s">
        <v>500</v>
      </c>
      <c r="G577" s="24">
        <v>314.39999999999998</v>
      </c>
      <c r="H577" s="24">
        <v>324.5</v>
      </c>
      <c r="I577" s="24">
        <v>331.3</v>
      </c>
      <c r="J577" s="121"/>
      <c r="K577" s="121"/>
      <c r="L577" s="121"/>
    </row>
    <row r="578" spans="4:12" ht="15.75" x14ac:dyDescent="0.25">
      <c r="D578" s="14"/>
      <c r="E578" s="137"/>
      <c r="F578" s="4" t="s">
        <v>387</v>
      </c>
      <c r="G578" s="24">
        <v>1026.2</v>
      </c>
      <c r="H578" s="24">
        <v>1059.3</v>
      </c>
      <c r="I578" s="24">
        <v>1081.3</v>
      </c>
      <c r="J578" s="121"/>
      <c r="K578" s="121"/>
      <c r="L578" s="121"/>
    </row>
    <row r="579" spans="4:12" ht="15.75" x14ac:dyDescent="0.25">
      <c r="D579" s="14"/>
      <c r="E579" s="137"/>
      <c r="F579" s="4" t="s">
        <v>501</v>
      </c>
      <c r="G579" s="24">
        <v>337.4</v>
      </c>
      <c r="H579" s="24">
        <v>348.2</v>
      </c>
      <c r="I579" s="24">
        <v>355.5</v>
      </c>
      <c r="J579" s="121"/>
      <c r="K579" s="121"/>
      <c r="L579" s="121"/>
    </row>
    <row r="580" spans="4:12" ht="15.75" x14ac:dyDescent="0.25">
      <c r="D580" s="14"/>
      <c r="E580" s="137"/>
      <c r="F580" s="4" t="s">
        <v>493</v>
      </c>
      <c r="G580" s="24">
        <v>4612.6000000000004</v>
      </c>
      <c r="H580" s="24">
        <v>4761.3999999999996</v>
      </c>
      <c r="I580" s="24">
        <v>4860.6000000000004</v>
      </c>
      <c r="J580" s="121"/>
      <c r="K580" s="121"/>
      <c r="L580" s="121"/>
    </row>
    <row r="581" spans="4:12" ht="15.75" x14ac:dyDescent="0.25">
      <c r="D581" s="14"/>
      <c r="E581" s="137"/>
      <c r="F581" s="4" t="s">
        <v>502</v>
      </c>
      <c r="G581" s="24">
        <v>699.4</v>
      </c>
      <c r="H581" s="24">
        <v>722</v>
      </c>
      <c r="I581" s="24">
        <v>737</v>
      </c>
      <c r="J581" s="121"/>
      <c r="K581" s="121"/>
      <c r="L581" s="121"/>
    </row>
    <row r="582" spans="4:12" ht="15.75" x14ac:dyDescent="0.25">
      <c r="D582" s="14"/>
      <c r="E582" s="137"/>
      <c r="F582" s="4" t="s">
        <v>503</v>
      </c>
      <c r="G582" s="24">
        <v>1413.5</v>
      </c>
      <c r="H582" s="24">
        <v>1459.1</v>
      </c>
      <c r="I582" s="24">
        <v>1489.5</v>
      </c>
      <c r="J582" s="121"/>
      <c r="K582" s="121"/>
      <c r="L582" s="121"/>
    </row>
    <row r="583" spans="4:12" ht="15.75" x14ac:dyDescent="0.25">
      <c r="D583" s="14"/>
      <c r="E583" s="137"/>
      <c r="F583" s="4" t="s">
        <v>504</v>
      </c>
      <c r="G583" s="24">
        <v>843</v>
      </c>
      <c r="H583" s="24">
        <v>870.2</v>
      </c>
      <c r="I583" s="24">
        <v>888.3</v>
      </c>
      <c r="J583" s="121"/>
      <c r="K583" s="121"/>
      <c r="L583" s="121"/>
    </row>
    <row r="584" spans="4:12" ht="15.75" x14ac:dyDescent="0.25">
      <c r="D584" s="14"/>
      <c r="E584" s="137"/>
      <c r="F584" s="4" t="s">
        <v>505</v>
      </c>
      <c r="G584" s="24">
        <v>634</v>
      </c>
      <c r="H584" s="24">
        <v>654.4</v>
      </c>
      <c r="I584" s="24">
        <v>668</v>
      </c>
      <c r="J584" s="121"/>
      <c r="K584" s="121"/>
      <c r="L584" s="121"/>
    </row>
    <row r="585" spans="4:12" ht="15.75" x14ac:dyDescent="0.25">
      <c r="D585" s="14"/>
      <c r="E585" s="137"/>
      <c r="F585" s="4" t="s">
        <v>506</v>
      </c>
      <c r="G585" s="24">
        <v>282.8</v>
      </c>
      <c r="H585" s="24">
        <v>291.89999999999998</v>
      </c>
      <c r="I585" s="24">
        <v>298</v>
      </c>
      <c r="J585" s="121"/>
      <c r="K585" s="121"/>
      <c r="L585" s="121"/>
    </row>
    <row r="586" spans="4:12" ht="15.75" x14ac:dyDescent="0.25">
      <c r="D586" s="14"/>
      <c r="E586" s="137"/>
      <c r="F586" s="4" t="s">
        <v>507</v>
      </c>
      <c r="G586" s="24">
        <v>1580</v>
      </c>
      <c r="H586" s="24">
        <v>1631</v>
      </c>
      <c r="I586" s="24">
        <v>1665</v>
      </c>
      <c r="J586" s="121"/>
      <c r="K586" s="121"/>
      <c r="L586" s="121"/>
    </row>
    <row r="587" spans="4:12" ht="15.75" x14ac:dyDescent="0.25">
      <c r="D587" s="14"/>
      <c r="E587" s="137"/>
      <c r="F587" s="4" t="s">
        <v>508</v>
      </c>
      <c r="G587" s="24">
        <v>2144.1999999999998</v>
      </c>
      <c r="H587" s="24">
        <v>2213.4</v>
      </c>
      <c r="I587" s="24">
        <v>2259.5</v>
      </c>
      <c r="J587" s="121"/>
      <c r="K587" s="121"/>
      <c r="L587" s="121"/>
    </row>
    <row r="588" spans="4:12" ht="15.75" x14ac:dyDescent="0.25">
      <c r="D588" s="14"/>
      <c r="E588" s="137"/>
      <c r="F588" s="4" t="s">
        <v>509</v>
      </c>
      <c r="G588" s="24">
        <v>1601</v>
      </c>
      <c r="H588" s="24">
        <v>1652.6</v>
      </c>
      <c r="I588" s="24">
        <v>1687.1</v>
      </c>
      <c r="J588" s="121"/>
      <c r="K588" s="121"/>
      <c r="L588" s="121"/>
    </row>
    <row r="589" spans="4:12" ht="15.75" x14ac:dyDescent="0.25">
      <c r="D589" s="14"/>
      <c r="E589" s="137"/>
      <c r="F589" s="4" t="s">
        <v>510</v>
      </c>
      <c r="G589" s="24">
        <v>505.3</v>
      </c>
      <c r="H589" s="24">
        <v>521.6</v>
      </c>
      <c r="I589" s="24">
        <v>532.5</v>
      </c>
      <c r="J589" s="121"/>
      <c r="K589" s="121"/>
      <c r="L589" s="121"/>
    </row>
    <row r="590" spans="4:12" ht="15.75" x14ac:dyDescent="0.25">
      <c r="D590" s="14"/>
      <c r="E590" s="137"/>
      <c r="F590" s="4" t="s">
        <v>511</v>
      </c>
      <c r="G590" s="24">
        <v>861.6</v>
      </c>
      <c r="H590" s="24">
        <v>889.4</v>
      </c>
      <c r="I590" s="24">
        <v>908</v>
      </c>
      <c r="J590" s="121"/>
      <c r="K590" s="121"/>
      <c r="L590" s="121"/>
    </row>
    <row r="591" spans="4:12" ht="15.75" x14ac:dyDescent="0.25">
      <c r="D591" s="14"/>
      <c r="E591" s="137"/>
      <c r="F591" s="4" t="s">
        <v>512</v>
      </c>
      <c r="G591" s="24">
        <v>1235.2</v>
      </c>
      <c r="H591" s="24">
        <v>1275</v>
      </c>
      <c r="I591" s="24">
        <v>1301.5999999999999</v>
      </c>
      <c r="J591" s="121"/>
      <c r="K591" s="121"/>
      <c r="L591" s="121"/>
    </row>
    <row r="592" spans="4:12" ht="15.75" x14ac:dyDescent="0.25">
      <c r="D592" s="14"/>
      <c r="E592" s="137"/>
      <c r="F592" s="4" t="s">
        <v>513</v>
      </c>
      <c r="G592" s="24">
        <v>818.6</v>
      </c>
      <c r="H592" s="24">
        <v>845</v>
      </c>
      <c r="I592" s="24">
        <v>862.6</v>
      </c>
      <c r="J592" s="121"/>
      <c r="K592" s="121"/>
      <c r="L592" s="121"/>
    </row>
    <row r="593" spans="4:12" ht="15.75" x14ac:dyDescent="0.25">
      <c r="D593" s="14"/>
      <c r="E593" s="137"/>
      <c r="F593" s="4" t="s">
        <v>514</v>
      </c>
      <c r="G593" s="24">
        <v>1117.2</v>
      </c>
      <c r="H593" s="24">
        <v>1153.2</v>
      </c>
      <c r="I593" s="24">
        <v>1177.3</v>
      </c>
      <c r="J593" s="121"/>
      <c r="K593" s="121"/>
      <c r="L593" s="121"/>
    </row>
    <row r="594" spans="4:12" ht="15.75" x14ac:dyDescent="0.25">
      <c r="D594" s="14"/>
      <c r="E594" s="137"/>
      <c r="F594" s="4" t="s">
        <v>515</v>
      </c>
      <c r="G594" s="24">
        <v>330.2</v>
      </c>
      <c r="H594" s="24">
        <v>340.8</v>
      </c>
      <c r="I594" s="24">
        <v>347.9</v>
      </c>
      <c r="J594" s="121"/>
      <c r="K594" s="121"/>
      <c r="L594" s="121"/>
    </row>
    <row r="595" spans="4:12" ht="15.75" x14ac:dyDescent="0.25">
      <c r="D595" s="14"/>
      <c r="E595" s="137"/>
      <c r="F595" s="4" t="s">
        <v>516</v>
      </c>
      <c r="G595" s="24">
        <v>744.8</v>
      </c>
      <c r="H595" s="24">
        <v>768.8</v>
      </c>
      <c r="I595" s="24">
        <v>784.8</v>
      </c>
      <c r="J595" s="121"/>
      <c r="K595" s="121"/>
      <c r="L595" s="121"/>
    </row>
    <row r="596" spans="4:12" ht="15.75" x14ac:dyDescent="0.25">
      <c r="D596" s="14"/>
      <c r="E596" s="137"/>
      <c r="F596" s="8"/>
      <c r="G596" s="24"/>
      <c r="H596" s="24"/>
      <c r="I596" s="24"/>
      <c r="J596" s="121"/>
      <c r="K596" s="121"/>
      <c r="L596" s="121"/>
    </row>
    <row r="597" spans="4:12" ht="15.75" x14ac:dyDescent="0.25">
      <c r="D597" s="14"/>
      <c r="E597" s="136" t="s">
        <v>517</v>
      </c>
      <c r="F597" s="1" t="s">
        <v>5</v>
      </c>
      <c r="G597" s="28">
        <f>G598</f>
        <v>13745.599999999999</v>
      </c>
      <c r="H597" s="28">
        <f t="shared" ref="H597:I597" si="40">H598</f>
        <v>14189.300000000003</v>
      </c>
      <c r="I597" s="28">
        <f t="shared" si="40"/>
        <v>14484.700000000004</v>
      </c>
      <c r="J597" s="121"/>
      <c r="K597" s="121"/>
      <c r="L597" s="121"/>
    </row>
    <row r="598" spans="4:12" ht="15.75" x14ac:dyDescent="0.25">
      <c r="D598" s="14"/>
      <c r="E598" s="136"/>
      <c r="F598" s="2" t="s">
        <v>8</v>
      </c>
      <c r="G598" s="28">
        <f>SUM(G599:G623)</f>
        <v>13745.599999999999</v>
      </c>
      <c r="H598" s="28">
        <f t="shared" ref="H598:I598" si="41">SUM(H599:H623)</f>
        <v>14189.300000000003</v>
      </c>
      <c r="I598" s="28">
        <f t="shared" si="41"/>
        <v>14484.700000000004</v>
      </c>
      <c r="J598" s="121"/>
      <c r="K598" s="121"/>
      <c r="L598" s="121"/>
    </row>
    <row r="599" spans="4:12" ht="15.75" x14ac:dyDescent="0.25">
      <c r="D599" s="14"/>
      <c r="E599" s="137"/>
      <c r="F599" s="4" t="s">
        <v>518</v>
      </c>
      <c r="G599" s="24">
        <v>311.2</v>
      </c>
      <c r="H599" s="24">
        <v>321.3</v>
      </c>
      <c r="I599" s="24">
        <v>328</v>
      </c>
      <c r="J599" s="121"/>
      <c r="K599" s="121"/>
      <c r="L599" s="121"/>
    </row>
    <row r="600" spans="4:12" ht="15.75" x14ac:dyDescent="0.25">
      <c r="D600" s="14"/>
      <c r="E600" s="137"/>
      <c r="F600" s="4" t="s">
        <v>519</v>
      </c>
      <c r="G600" s="24">
        <v>256.39999999999998</v>
      </c>
      <c r="H600" s="24">
        <v>264.7</v>
      </c>
      <c r="I600" s="24">
        <v>270.2</v>
      </c>
      <c r="J600" s="121"/>
      <c r="K600" s="121"/>
      <c r="L600" s="121"/>
    </row>
    <row r="601" spans="4:12" ht="15.75" x14ac:dyDescent="0.25">
      <c r="D601" s="14"/>
      <c r="E601" s="137"/>
      <c r="F601" s="4" t="s">
        <v>520</v>
      </c>
      <c r="G601" s="24">
        <v>1130.0999999999999</v>
      </c>
      <c r="H601" s="24">
        <v>1166.5999999999999</v>
      </c>
      <c r="I601" s="24">
        <v>1190.9000000000001</v>
      </c>
      <c r="J601" s="121"/>
      <c r="K601" s="121"/>
      <c r="L601" s="121"/>
    </row>
    <row r="602" spans="4:12" ht="15.75" x14ac:dyDescent="0.25">
      <c r="D602" s="14"/>
      <c r="E602" s="137"/>
      <c r="F602" s="4" t="s">
        <v>521</v>
      </c>
      <c r="G602" s="24">
        <v>478.3</v>
      </c>
      <c r="H602" s="24">
        <v>493.8</v>
      </c>
      <c r="I602" s="24">
        <v>504.1</v>
      </c>
      <c r="J602" s="121"/>
      <c r="K602" s="121"/>
      <c r="L602" s="121"/>
    </row>
    <row r="603" spans="4:12" ht="15.75" x14ac:dyDescent="0.25">
      <c r="D603" s="14"/>
      <c r="E603" s="137"/>
      <c r="F603" s="4" t="s">
        <v>522</v>
      </c>
      <c r="G603" s="24">
        <v>329.9</v>
      </c>
      <c r="H603" s="24">
        <v>340.5</v>
      </c>
      <c r="I603" s="24">
        <v>347.6</v>
      </c>
      <c r="J603" s="121"/>
      <c r="K603" s="121"/>
      <c r="L603" s="121"/>
    </row>
    <row r="604" spans="4:12" ht="15.75" x14ac:dyDescent="0.25">
      <c r="D604" s="14"/>
      <c r="E604" s="137"/>
      <c r="F604" s="4" t="s">
        <v>523</v>
      </c>
      <c r="G604" s="24">
        <v>268.5</v>
      </c>
      <c r="H604" s="24">
        <v>277.10000000000002</v>
      </c>
      <c r="I604" s="24">
        <v>282.89999999999998</v>
      </c>
      <c r="J604" s="121"/>
      <c r="K604" s="121"/>
      <c r="L604" s="121"/>
    </row>
    <row r="605" spans="4:12" ht="15.75" x14ac:dyDescent="0.25">
      <c r="D605" s="14"/>
      <c r="E605" s="137"/>
      <c r="F605" s="4" t="s">
        <v>524</v>
      </c>
      <c r="G605" s="24">
        <v>277.39999999999998</v>
      </c>
      <c r="H605" s="24">
        <v>286.3</v>
      </c>
      <c r="I605" s="24">
        <v>292.3</v>
      </c>
      <c r="J605" s="121"/>
      <c r="K605" s="121"/>
      <c r="L605" s="121"/>
    </row>
    <row r="606" spans="4:12" ht="15.75" x14ac:dyDescent="0.25">
      <c r="D606" s="14"/>
      <c r="E606" s="137"/>
      <c r="F606" s="4" t="s">
        <v>525</v>
      </c>
      <c r="G606" s="24">
        <v>445.6</v>
      </c>
      <c r="H606" s="24">
        <v>460</v>
      </c>
      <c r="I606" s="24">
        <v>469.6</v>
      </c>
      <c r="J606" s="121"/>
      <c r="K606" s="121"/>
      <c r="L606" s="121"/>
    </row>
    <row r="607" spans="4:12" ht="15.75" x14ac:dyDescent="0.25">
      <c r="D607" s="14"/>
      <c r="E607" s="137"/>
      <c r="F607" s="4" t="s">
        <v>526</v>
      </c>
      <c r="G607" s="24">
        <v>432.1</v>
      </c>
      <c r="H607" s="24">
        <v>446.1</v>
      </c>
      <c r="I607" s="24">
        <v>455.3</v>
      </c>
      <c r="J607" s="121"/>
      <c r="K607" s="121"/>
      <c r="L607" s="121"/>
    </row>
    <row r="608" spans="4:12" ht="15.75" x14ac:dyDescent="0.25">
      <c r="D608" s="14"/>
      <c r="E608" s="137"/>
      <c r="F608" s="4" t="s">
        <v>527</v>
      </c>
      <c r="G608" s="24">
        <v>947.5</v>
      </c>
      <c r="H608" s="24">
        <v>978.1</v>
      </c>
      <c r="I608" s="24">
        <v>998.4</v>
      </c>
      <c r="J608" s="121"/>
      <c r="K608" s="121"/>
      <c r="L608" s="121"/>
    </row>
    <row r="609" spans="4:12" ht="15.75" x14ac:dyDescent="0.25">
      <c r="D609" s="14"/>
      <c r="E609" s="137"/>
      <c r="F609" s="4" t="s">
        <v>528</v>
      </c>
      <c r="G609" s="24">
        <v>284.2</v>
      </c>
      <c r="H609" s="24">
        <v>293.39999999999998</v>
      </c>
      <c r="I609" s="24">
        <v>299.5</v>
      </c>
      <c r="J609" s="121"/>
      <c r="K609" s="121"/>
      <c r="L609" s="121"/>
    </row>
    <row r="610" spans="4:12" ht="15.75" x14ac:dyDescent="0.25">
      <c r="D610" s="14"/>
      <c r="E610" s="137"/>
      <c r="F610" s="4" t="s">
        <v>529</v>
      </c>
      <c r="G610" s="24">
        <v>1216.5</v>
      </c>
      <c r="H610" s="24">
        <v>1255.8</v>
      </c>
      <c r="I610" s="24">
        <v>1281.9000000000001</v>
      </c>
      <c r="J610" s="121"/>
      <c r="K610" s="121"/>
      <c r="L610" s="121"/>
    </row>
    <row r="611" spans="4:12" ht="15.75" x14ac:dyDescent="0.25">
      <c r="D611" s="14"/>
      <c r="E611" s="137"/>
      <c r="F611" s="4" t="s">
        <v>517</v>
      </c>
      <c r="G611" s="24">
        <v>2756.4</v>
      </c>
      <c r="H611" s="24">
        <v>2845.3</v>
      </c>
      <c r="I611" s="24">
        <v>2904.6</v>
      </c>
      <c r="J611" s="121"/>
      <c r="K611" s="121"/>
      <c r="L611" s="121"/>
    </row>
    <row r="612" spans="4:12" ht="15.75" x14ac:dyDescent="0.25">
      <c r="D612" s="14"/>
      <c r="E612" s="137"/>
      <c r="F612" s="4" t="s">
        <v>530</v>
      </c>
      <c r="G612" s="24">
        <v>329</v>
      </c>
      <c r="H612" s="24">
        <v>339.7</v>
      </c>
      <c r="I612" s="24">
        <v>346.7</v>
      </c>
      <c r="J612" s="121"/>
      <c r="K612" s="121"/>
      <c r="L612" s="121"/>
    </row>
    <row r="613" spans="4:12" ht="15.75" x14ac:dyDescent="0.25">
      <c r="D613" s="14"/>
      <c r="E613" s="137"/>
      <c r="F613" s="4" t="s">
        <v>531</v>
      </c>
      <c r="G613" s="24">
        <v>146.80000000000001</v>
      </c>
      <c r="H613" s="24">
        <v>151.5</v>
      </c>
      <c r="I613" s="24">
        <v>154.6</v>
      </c>
      <c r="J613" s="121"/>
      <c r="K613" s="121"/>
      <c r="L613" s="121"/>
    </row>
    <row r="614" spans="4:12" ht="15.75" x14ac:dyDescent="0.25">
      <c r="D614" s="14"/>
      <c r="E614" s="137"/>
      <c r="F614" s="4" t="s">
        <v>532</v>
      </c>
      <c r="G614" s="24">
        <v>444.8</v>
      </c>
      <c r="H614" s="24">
        <v>459.1</v>
      </c>
      <c r="I614" s="24">
        <v>468.7</v>
      </c>
      <c r="J614" s="121"/>
      <c r="K614" s="121"/>
      <c r="L614" s="121"/>
    </row>
    <row r="615" spans="4:12" ht="15.75" x14ac:dyDescent="0.25">
      <c r="D615" s="14"/>
      <c r="E615" s="137"/>
      <c r="F615" s="4" t="s">
        <v>533</v>
      </c>
      <c r="G615" s="24">
        <v>322.7</v>
      </c>
      <c r="H615" s="24">
        <v>333.1</v>
      </c>
      <c r="I615" s="24">
        <v>340.1</v>
      </c>
      <c r="J615" s="121"/>
      <c r="K615" s="121"/>
      <c r="L615" s="121"/>
    </row>
    <row r="616" spans="4:12" ht="15.75" x14ac:dyDescent="0.25">
      <c r="D616" s="14"/>
      <c r="E616" s="137"/>
      <c r="F616" s="4" t="s">
        <v>534</v>
      </c>
      <c r="G616" s="24">
        <v>269.89999999999998</v>
      </c>
      <c r="H616" s="24">
        <v>278.60000000000002</v>
      </c>
      <c r="I616" s="24">
        <v>284.39999999999998</v>
      </c>
      <c r="J616" s="121"/>
      <c r="K616" s="121"/>
      <c r="L616" s="121"/>
    </row>
    <row r="617" spans="4:12" ht="15.75" x14ac:dyDescent="0.25">
      <c r="D617" s="14"/>
      <c r="E617" s="137"/>
      <c r="F617" s="4" t="s">
        <v>535</v>
      </c>
      <c r="G617" s="24">
        <v>273.89999999999998</v>
      </c>
      <c r="H617" s="24">
        <v>282.7</v>
      </c>
      <c r="I617" s="24">
        <v>288.60000000000002</v>
      </c>
      <c r="J617" s="121"/>
      <c r="K617" s="121"/>
      <c r="L617" s="121"/>
    </row>
    <row r="618" spans="4:12" ht="15.75" x14ac:dyDescent="0.25">
      <c r="D618" s="14"/>
      <c r="E618" s="137"/>
      <c r="F618" s="4" t="s">
        <v>536</v>
      </c>
      <c r="G618" s="24">
        <v>292.89999999999998</v>
      </c>
      <c r="H618" s="24">
        <v>302.3</v>
      </c>
      <c r="I618" s="24">
        <v>308.60000000000002</v>
      </c>
      <c r="J618" s="121"/>
      <c r="K618" s="121"/>
      <c r="L618" s="121"/>
    </row>
    <row r="619" spans="4:12" ht="15.75" x14ac:dyDescent="0.25">
      <c r="D619" s="14"/>
      <c r="E619" s="137"/>
      <c r="F619" s="4" t="s">
        <v>537</v>
      </c>
      <c r="G619" s="24">
        <v>661.8</v>
      </c>
      <c r="H619" s="24">
        <v>683.2</v>
      </c>
      <c r="I619" s="24">
        <v>697.4</v>
      </c>
      <c r="J619" s="121"/>
      <c r="K619" s="121"/>
      <c r="L619" s="121"/>
    </row>
    <row r="620" spans="4:12" ht="15.75" x14ac:dyDescent="0.25">
      <c r="D620" s="14"/>
      <c r="E620" s="137"/>
      <c r="F620" s="4" t="s">
        <v>538</v>
      </c>
      <c r="G620" s="24">
        <v>422.9</v>
      </c>
      <c r="H620" s="24">
        <v>436.6</v>
      </c>
      <c r="I620" s="24">
        <v>445.7</v>
      </c>
      <c r="J620" s="121"/>
      <c r="K620" s="121"/>
      <c r="L620" s="121"/>
    </row>
    <row r="621" spans="4:12" ht="15.75" x14ac:dyDescent="0.25">
      <c r="D621" s="14"/>
      <c r="E621" s="137"/>
      <c r="F621" s="4" t="s">
        <v>235</v>
      </c>
      <c r="G621" s="24">
        <v>908.2</v>
      </c>
      <c r="H621" s="24">
        <v>937.5</v>
      </c>
      <c r="I621" s="24">
        <v>957</v>
      </c>
      <c r="J621" s="121"/>
      <c r="K621" s="121"/>
      <c r="L621" s="121"/>
    </row>
    <row r="622" spans="4:12" ht="15.75" x14ac:dyDescent="0.25">
      <c r="D622" s="14"/>
      <c r="E622" s="137"/>
      <c r="F622" s="4" t="s">
        <v>539</v>
      </c>
      <c r="G622" s="24">
        <v>208.7</v>
      </c>
      <c r="H622" s="24">
        <v>215.5</v>
      </c>
      <c r="I622" s="24">
        <v>220</v>
      </c>
      <c r="J622" s="121"/>
      <c r="K622" s="121"/>
      <c r="L622" s="121"/>
    </row>
    <row r="623" spans="4:12" ht="15.75" x14ac:dyDescent="0.25">
      <c r="D623" s="14"/>
      <c r="E623" s="137"/>
      <c r="F623" s="4" t="s">
        <v>540</v>
      </c>
      <c r="G623" s="24">
        <v>329.9</v>
      </c>
      <c r="H623" s="24">
        <v>340.5</v>
      </c>
      <c r="I623" s="24">
        <v>347.6</v>
      </c>
      <c r="J623" s="121"/>
      <c r="K623" s="121"/>
      <c r="L623" s="121"/>
    </row>
    <row r="624" spans="4:12" ht="15.75" x14ac:dyDescent="0.25">
      <c r="D624" s="14"/>
      <c r="E624" s="137"/>
      <c r="F624" s="8"/>
      <c r="G624" s="24"/>
      <c r="H624" s="24"/>
      <c r="I624" s="24"/>
      <c r="J624" s="121"/>
      <c r="K624" s="121"/>
      <c r="L624" s="121"/>
    </row>
    <row r="625" spans="4:12" ht="15.75" x14ac:dyDescent="0.25">
      <c r="D625" s="14"/>
      <c r="E625" s="136" t="s">
        <v>541</v>
      </c>
      <c r="F625" s="1" t="s">
        <v>5</v>
      </c>
      <c r="G625" s="28">
        <f>G626</f>
        <v>16214.300000000001</v>
      </c>
      <c r="H625" s="28">
        <f t="shared" ref="H625:I625" si="42">H626</f>
        <v>16737.2</v>
      </c>
      <c r="I625" s="28">
        <f t="shared" si="42"/>
        <v>17085.600000000006</v>
      </c>
      <c r="J625" s="121"/>
      <c r="K625" s="121"/>
      <c r="L625" s="121"/>
    </row>
    <row r="626" spans="4:12" ht="15.75" x14ac:dyDescent="0.25">
      <c r="D626" s="14"/>
      <c r="E626" s="136"/>
      <c r="F626" s="2" t="s">
        <v>8</v>
      </c>
      <c r="G626" s="28">
        <f>SUM(G627:G649)</f>
        <v>16214.300000000001</v>
      </c>
      <c r="H626" s="28">
        <f t="shared" ref="H626:I626" si="43">SUM(H627:H649)</f>
        <v>16737.2</v>
      </c>
      <c r="I626" s="28">
        <f t="shared" si="43"/>
        <v>17085.600000000006</v>
      </c>
      <c r="J626" s="121"/>
      <c r="K626" s="121"/>
      <c r="L626" s="121"/>
    </row>
    <row r="627" spans="4:12" ht="15.75" x14ac:dyDescent="0.25">
      <c r="D627" s="14"/>
      <c r="E627" s="137"/>
      <c r="F627" s="4" t="s">
        <v>542</v>
      </c>
      <c r="G627" s="24">
        <v>632.20000000000005</v>
      </c>
      <c r="H627" s="24">
        <v>652.6</v>
      </c>
      <c r="I627" s="24">
        <v>666.2</v>
      </c>
      <c r="J627" s="121"/>
      <c r="K627" s="121"/>
      <c r="L627" s="121"/>
    </row>
    <row r="628" spans="4:12" ht="15.75" x14ac:dyDescent="0.25">
      <c r="D628" s="14"/>
      <c r="E628" s="137"/>
      <c r="F628" s="4" t="s">
        <v>543</v>
      </c>
      <c r="G628" s="24">
        <v>681.1</v>
      </c>
      <c r="H628" s="24">
        <v>703</v>
      </c>
      <c r="I628" s="24">
        <v>717.7</v>
      </c>
      <c r="J628" s="121"/>
      <c r="K628" s="121"/>
      <c r="L628" s="121"/>
    </row>
    <row r="629" spans="4:12" ht="15.75" x14ac:dyDescent="0.25">
      <c r="D629" s="14"/>
      <c r="E629" s="137"/>
      <c r="F629" s="4" t="s">
        <v>544</v>
      </c>
      <c r="G629" s="24">
        <v>238.9</v>
      </c>
      <c r="H629" s="24">
        <v>246.6</v>
      </c>
      <c r="I629" s="24">
        <v>251.7</v>
      </c>
      <c r="J629" s="121"/>
      <c r="K629" s="121"/>
      <c r="L629" s="121"/>
    </row>
    <row r="630" spans="4:12" ht="15.75" x14ac:dyDescent="0.25">
      <c r="D630" s="14"/>
      <c r="E630" s="137"/>
      <c r="F630" s="4" t="s">
        <v>545</v>
      </c>
      <c r="G630" s="24">
        <v>1001.5</v>
      </c>
      <c r="H630" s="24">
        <v>1033.8</v>
      </c>
      <c r="I630" s="24">
        <v>1055.3</v>
      </c>
      <c r="J630" s="121"/>
      <c r="K630" s="121"/>
      <c r="L630" s="121"/>
    </row>
    <row r="631" spans="4:12" ht="15.75" x14ac:dyDescent="0.25">
      <c r="D631" s="14"/>
      <c r="E631" s="137"/>
      <c r="F631" s="4" t="s">
        <v>546</v>
      </c>
      <c r="G631" s="24">
        <v>277.89999999999998</v>
      </c>
      <c r="H631" s="24">
        <v>286.89999999999998</v>
      </c>
      <c r="I631" s="24">
        <v>292.89999999999998</v>
      </c>
      <c r="J631" s="121"/>
      <c r="K631" s="121"/>
      <c r="L631" s="121"/>
    </row>
    <row r="632" spans="4:12" ht="15.75" x14ac:dyDescent="0.25">
      <c r="D632" s="14"/>
      <c r="E632" s="137"/>
      <c r="F632" s="4" t="s">
        <v>547</v>
      </c>
      <c r="G632" s="24">
        <v>511.4</v>
      </c>
      <c r="H632" s="24">
        <v>527.9</v>
      </c>
      <c r="I632" s="24">
        <v>538.9</v>
      </c>
      <c r="J632" s="121"/>
      <c r="K632" s="121"/>
      <c r="L632" s="121"/>
    </row>
    <row r="633" spans="4:12" ht="15.75" x14ac:dyDescent="0.25">
      <c r="D633" s="14"/>
      <c r="E633" s="137"/>
      <c r="F633" s="4" t="s">
        <v>548</v>
      </c>
      <c r="G633" s="24">
        <v>337.1</v>
      </c>
      <c r="H633" s="24">
        <v>348</v>
      </c>
      <c r="I633" s="24">
        <v>355.2</v>
      </c>
      <c r="J633" s="121"/>
      <c r="K633" s="121"/>
      <c r="L633" s="121"/>
    </row>
    <row r="634" spans="4:12" ht="15.75" x14ac:dyDescent="0.25">
      <c r="D634" s="14"/>
      <c r="E634" s="137"/>
      <c r="F634" s="4" t="s">
        <v>549</v>
      </c>
      <c r="G634" s="24">
        <v>252.4</v>
      </c>
      <c r="H634" s="24">
        <v>260.5</v>
      </c>
      <c r="I634" s="24">
        <v>265.89999999999998</v>
      </c>
      <c r="J634" s="121"/>
      <c r="K634" s="121"/>
      <c r="L634" s="121"/>
    </row>
    <row r="635" spans="4:12" ht="15.75" x14ac:dyDescent="0.25">
      <c r="D635" s="14"/>
      <c r="E635" s="137"/>
      <c r="F635" s="4" t="s">
        <v>550</v>
      </c>
      <c r="G635" s="24">
        <v>1090.2</v>
      </c>
      <c r="H635" s="24">
        <v>1125.4000000000001</v>
      </c>
      <c r="I635" s="24">
        <v>1148.8</v>
      </c>
      <c r="J635" s="121"/>
      <c r="K635" s="121"/>
      <c r="L635" s="121"/>
    </row>
    <row r="636" spans="4:12" ht="15.75" x14ac:dyDescent="0.25">
      <c r="D636" s="14"/>
      <c r="E636" s="137"/>
      <c r="F636" s="4" t="s">
        <v>551</v>
      </c>
      <c r="G636" s="24">
        <v>448.5</v>
      </c>
      <c r="H636" s="24">
        <v>463</v>
      </c>
      <c r="I636" s="24">
        <v>472.6</v>
      </c>
      <c r="J636" s="121"/>
      <c r="K636" s="121"/>
      <c r="L636" s="121"/>
    </row>
    <row r="637" spans="4:12" ht="15.75" x14ac:dyDescent="0.25">
      <c r="D637" s="14"/>
      <c r="E637" s="137"/>
      <c r="F637" s="4" t="s">
        <v>552</v>
      </c>
      <c r="G637" s="24">
        <v>294.3</v>
      </c>
      <c r="H637" s="24">
        <v>303.8</v>
      </c>
      <c r="I637" s="24">
        <v>310.10000000000002</v>
      </c>
      <c r="J637" s="121"/>
      <c r="K637" s="121"/>
      <c r="L637" s="121"/>
    </row>
    <row r="638" spans="4:12" ht="15.75" x14ac:dyDescent="0.25">
      <c r="D638" s="14"/>
      <c r="E638" s="137"/>
      <c r="F638" s="4" t="s">
        <v>553</v>
      </c>
      <c r="G638" s="24">
        <v>530.9</v>
      </c>
      <c r="H638" s="24">
        <v>548</v>
      </c>
      <c r="I638" s="24">
        <v>559.4</v>
      </c>
      <c r="J638" s="121"/>
      <c r="K638" s="121"/>
      <c r="L638" s="121"/>
    </row>
    <row r="639" spans="4:12" ht="15.75" x14ac:dyDescent="0.25">
      <c r="D639" s="14"/>
      <c r="E639" s="137"/>
      <c r="F639" s="4" t="s">
        <v>554</v>
      </c>
      <c r="G639" s="24">
        <v>517.1</v>
      </c>
      <c r="H639" s="24">
        <v>533.79999999999995</v>
      </c>
      <c r="I639" s="24">
        <v>544.9</v>
      </c>
      <c r="J639" s="121"/>
      <c r="K639" s="121"/>
      <c r="L639" s="121"/>
    </row>
    <row r="640" spans="4:12" ht="15.75" x14ac:dyDescent="0.25">
      <c r="D640" s="14"/>
      <c r="E640" s="137"/>
      <c r="F640" s="4" t="s">
        <v>555</v>
      </c>
      <c r="G640" s="24">
        <v>649.5</v>
      </c>
      <c r="H640" s="24">
        <v>670.4</v>
      </c>
      <c r="I640" s="24">
        <v>684.4</v>
      </c>
      <c r="J640" s="121"/>
      <c r="K640" s="121"/>
      <c r="L640" s="121"/>
    </row>
    <row r="641" spans="4:12" ht="15.75" x14ac:dyDescent="0.25">
      <c r="D641" s="14"/>
      <c r="E641" s="137"/>
      <c r="F641" s="4" t="s">
        <v>556</v>
      </c>
      <c r="G641" s="24">
        <v>744.5</v>
      </c>
      <c r="H641" s="24">
        <v>768.5</v>
      </c>
      <c r="I641" s="24">
        <v>784.5</v>
      </c>
      <c r="J641" s="121"/>
      <c r="K641" s="121"/>
      <c r="L641" s="121"/>
    </row>
    <row r="642" spans="4:12" ht="15.75" x14ac:dyDescent="0.25">
      <c r="D642" s="14"/>
      <c r="E642" s="137"/>
      <c r="F642" s="4" t="s">
        <v>541</v>
      </c>
      <c r="G642" s="24">
        <v>3184.5</v>
      </c>
      <c r="H642" s="24">
        <v>3287.2</v>
      </c>
      <c r="I642" s="24">
        <v>3355.7</v>
      </c>
      <c r="J642" s="121"/>
      <c r="K642" s="121"/>
      <c r="L642" s="121"/>
    </row>
    <row r="643" spans="4:12" ht="15.75" x14ac:dyDescent="0.25">
      <c r="D643" s="14"/>
      <c r="E643" s="137"/>
      <c r="F643" s="4" t="s">
        <v>557</v>
      </c>
      <c r="G643" s="24">
        <v>820.6</v>
      </c>
      <c r="H643" s="24">
        <v>847.1</v>
      </c>
      <c r="I643" s="24">
        <v>864.7</v>
      </c>
      <c r="J643" s="121"/>
      <c r="K643" s="121"/>
      <c r="L643" s="121"/>
    </row>
    <row r="644" spans="4:12" ht="15.75" x14ac:dyDescent="0.25">
      <c r="D644" s="14"/>
      <c r="E644" s="137"/>
      <c r="F644" s="4" t="s">
        <v>558</v>
      </c>
      <c r="G644" s="24">
        <v>431.3</v>
      </c>
      <c r="H644" s="24">
        <v>445.2</v>
      </c>
      <c r="I644" s="24">
        <v>454.4</v>
      </c>
      <c r="J644" s="121"/>
      <c r="K644" s="121"/>
      <c r="L644" s="121"/>
    </row>
    <row r="645" spans="4:12" ht="15.75" x14ac:dyDescent="0.25">
      <c r="D645" s="14"/>
      <c r="E645" s="137"/>
      <c r="F645" s="4" t="s">
        <v>559</v>
      </c>
      <c r="G645" s="24">
        <v>682.5</v>
      </c>
      <c r="H645" s="24">
        <v>704.5</v>
      </c>
      <c r="I645" s="24">
        <v>719.2</v>
      </c>
      <c r="J645" s="121"/>
      <c r="K645" s="121"/>
      <c r="L645" s="121"/>
    </row>
    <row r="646" spans="4:12" ht="15.75" x14ac:dyDescent="0.25">
      <c r="D646" s="14"/>
      <c r="E646" s="137"/>
      <c r="F646" s="4" t="s">
        <v>560</v>
      </c>
      <c r="G646" s="24">
        <v>503.6</v>
      </c>
      <c r="H646" s="24">
        <v>519.9</v>
      </c>
      <c r="I646" s="24">
        <v>530.70000000000005</v>
      </c>
      <c r="J646" s="121"/>
      <c r="K646" s="121"/>
      <c r="L646" s="121"/>
    </row>
    <row r="647" spans="4:12" ht="15.75" x14ac:dyDescent="0.25">
      <c r="D647" s="14"/>
      <c r="E647" s="137"/>
      <c r="F647" s="4" t="s">
        <v>561</v>
      </c>
      <c r="G647" s="24">
        <v>1671.6</v>
      </c>
      <c r="H647" s="24">
        <v>1725.5</v>
      </c>
      <c r="I647" s="24">
        <v>1761.5</v>
      </c>
      <c r="J647" s="121"/>
      <c r="K647" s="121"/>
      <c r="L647" s="121"/>
    </row>
    <row r="648" spans="4:12" ht="15.75" x14ac:dyDescent="0.25">
      <c r="D648" s="14"/>
      <c r="E648" s="137"/>
      <c r="F648" s="4" t="s">
        <v>562</v>
      </c>
      <c r="G648" s="24">
        <v>259.60000000000002</v>
      </c>
      <c r="H648" s="24">
        <v>267.89999999999998</v>
      </c>
      <c r="I648" s="24">
        <v>273.5</v>
      </c>
      <c r="J648" s="121"/>
      <c r="K648" s="121"/>
      <c r="L648" s="121"/>
    </row>
    <row r="649" spans="4:12" ht="15.75" x14ac:dyDescent="0.25">
      <c r="D649" s="14"/>
      <c r="E649" s="137"/>
      <c r="F649" s="4" t="s">
        <v>563</v>
      </c>
      <c r="G649" s="24">
        <v>453.1</v>
      </c>
      <c r="H649" s="24">
        <v>467.7</v>
      </c>
      <c r="I649" s="24">
        <v>477.4</v>
      </c>
      <c r="J649" s="121"/>
      <c r="K649" s="121"/>
      <c r="L649" s="121"/>
    </row>
    <row r="650" spans="4:12" ht="15.75" x14ac:dyDescent="0.25">
      <c r="D650" s="14"/>
      <c r="E650" s="137"/>
      <c r="F650" s="8"/>
      <c r="G650" s="24"/>
      <c r="H650" s="24"/>
      <c r="I650" s="24"/>
      <c r="J650" s="121"/>
      <c r="K650" s="121"/>
      <c r="L650" s="121"/>
    </row>
    <row r="651" spans="4:12" ht="15.75" x14ac:dyDescent="0.25">
      <c r="D651" s="14"/>
      <c r="E651" s="136" t="s">
        <v>564</v>
      </c>
      <c r="F651" s="1" t="s">
        <v>5</v>
      </c>
      <c r="G651" s="115">
        <f>G652</f>
        <v>14149.400000000001</v>
      </c>
      <c r="H651" s="115">
        <f t="shared" ref="H651:I651" si="44">H652</f>
        <v>14605.8</v>
      </c>
      <c r="I651" s="115">
        <f t="shared" si="44"/>
        <v>14910.099999999997</v>
      </c>
      <c r="J651" s="121"/>
      <c r="K651" s="121"/>
      <c r="L651" s="121"/>
    </row>
    <row r="652" spans="4:12" ht="15.75" x14ac:dyDescent="0.25">
      <c r="D652" s="14"/>
      <c r="E652" s="136"/>
      <c r="F652" s="2" t="s">
        <v>8</v>
      </c>
      <c r="G652" s="28">
        <f>SUM(G653:G673)</f>
        <v>14149.400000000001</v>
      </c>
      <c r="H652" s="28">
        <f t="shared" ref="H652:I652" si="45">SUM(H653:H673)</f>
        <v>14605.8</v>
      </c>
      <c r="I652" s="28">
        <f t="shared" si="45"/>
        <v>14910.099999999997</v>
      </c>
      <c r="J652" s="121"/>
      <c r="K652" s="121"/>
      <c r="L652" s="121"/>
    </row>
    <row r="653" spans="4:12" ht="15.75" x14ac:dyDescent="0.25">
      <c r="D653" s="14"/>
      <c r="E653" s="137"/>
      <c r="F653" s="4" t="s">
        <v>565</v>
      </c>
      <c r="G653" s="24">
        <v>713.8</v>
      </c>
      <c r="H653" s="24">
        <v>736.8</v>
      </c>
      <c r="I653" s="24">
        <v>752.2</v>
      </c>
      <c r="J653" s="121"/>
      <c r="K653" s="121"/>
      <c r="L653" s="121"/>
    </row>
    <row r="654" spans="4:12" ht="15.75" x14ac:dyDescent="0.25">
      <c r="D654" s="14"/>
      <c r="E654" s="137"/>
      <c r="F654" s="4" t="s">
        <v>566</v>
      </c>
      <c r="G654" s="24">
        <v>640.29999999999995</v>
      </c>
      <c r="H654" s="24">
        <v>660.9</v>
      </c>
      <c r="I654" s="24">
        <v>674.7</v>
      </c>
      <c r="J654" s="121"/>
      <c r="K654" s="121"/>
      <c r="L654" s="121"/>
    </row>
    <row r="655" spans="4:12" ht="15.75" x14ac:dyDescent="0.25">
      <c r="D655" s="14"/>
      <c r="E655" s="137"/>
      <c r="F655" s="4" t="s">
        <v>567</v>
      </c>
      <c r="G655" s="24">
        <v>570.79999999999995</v>
      </c>
      <c r="H655" s="24">
        <v>589.20000000000005</v>
      </c>
      <c r="I655" s="24">
        <v>601.5</v>
      </c>
      <c r="J655" s="121"/>
      <c r="K655" s="121"/>
      <c r="L655" s="121"/>
    </row>
    <row r="656" spans="4:12" ht="15.75" x14ac:dyDescent="0.25">
      <c r="D656" s="14"/>
      <c r="E656" s="137"/>
      <c r="F656" s="4" t="s">
        <v>568</v>
      </c>
      <c r="G656" s="24">
        <v>591.20000000000005</v>
      </c>
      <c r="H656" s="24">
        <v>610.29999999999995</v>
      </c>
      <c r="I656" s="24">
        <v>623</v>
      </c>
      <c r="J656" s="121"/>
      <c r="K656" s="121"/>
      <c r="L656" s="121"/>
    </row>
    <row r="657" spans="4:12" ht="15.75" x14ac:dyDescent="0.25">
      <c r="D657" s="14"/>
      <c r="E657" s="137"/>
      <c r="F657" s="4" t="s">
        <v>569</v>
      </c>
      <c r="G657" s="24">
        <v>266.39999999999998</v>
      </c>
      <c r="H657" s="24">
        <v>275</v>
      </c>
      <c r="I657" s="24">
        <v>280.8</v>
      </c>
      <c r="J657" s="121"/>
      <c r="K657" s="121"/>
      <c r="L657" s="121"/>
    </row>
    <row r="658" spans="4:12" ht="15.75" x14ac:dyDescent="0.25">
      <c r="D658" s="14"/>
      <c r="E658" s="137"/>
      <c r="F658" s="4" t="s">
        <v>570</v>
      </c>
      <c r="G658" s="24">
        <v>426.7</v>
      </c>
      <c r="H658" s="24">
        <v>440.4</v>
      </c>
      <c r="I658" s="24">
        <v>449.6</v>
      </c>
      <c r="J658" s="121"/>
      <c r="K658" s="121"/>
      <c r="L658" s="121"/>
    </row>
    <row r="659" spans="4:12" ht="15.75" x14ac:dyDescent="0.25">
      <c r="D659" s="14"/>
      <c r="E659" s="137"/>
      <c r="F659" s="4" t="s">
        <v>571</v>
      </c>
      <c r="G659" s="24">
        <v>305.2</v>
      </c>
      <c r="H659" s="24">
        <v>315.10000000000002</v>
      </c>
      <c r="I659" s="24">
        <v>321.60000000000002</v>
      </c>
      <c r="J659" s="121"/>
      <c r="K659" s="121"/>
      <c r="L659" s="121"/>
    </row>
    <row r="660" spans="4:12" ht="15.75" x14ac:dyDescent="0.25">
      <c r="D660" s="14"/>
      <c r="E660" s="137"/>
      <c r="F660" s="4" t="s">
        <v>572</v>
      </c>
      <c r="G660" s="24">
        <v>332.5</v>
      </c>
      <c r="H660" s="24">
        <v>343.2</v>
      </c>
      <c r="I660" s="24">
        <v>350.4</v>
      </c>
      <c r="J660" s="121"/>
      <c r="K660" s="121"/>
      <c r="L660" s="121"/>
    </row>
    <row r="661" spans="4:12" ht="15.75" x14ac:dyDescent="0.25">
      <c r="D661" s="14"/>
      <c r="E661" s="137"/>
      <c r="F661" s="4" t="s">
        <v>573</v>
      </c>
      <c r="G661" s="24">
        <v>551.29999999999995</v>
      </c>
      <c r="H661" s="24">
        <v>569.1</v>
      </c>
      <c r="I661" s="24">
        <v>580.9</v>
      </c>
      <c r="J661" s="121"/>
      <c r="K661" s="121"/>
      <c r="L661" s="121"/>
    </row>
    <row r="662" spans="4:12" ht="15.75" x14ac:dyDescent="0.25">
      <c r="D662" s="14"/>
      <c r="E662" s="137"/>
      <c r="F662" s="4" t="s">
        <v>574</v>
      </c>
      <c r="G662" s="24">
        <v>481.5</v>
      </c>
      <c r="H662" s="24">
        <v>497</v>
      </c>
      <c r="I662" s="24">
        <v>507.4</v>
      </c>
      <c r="J662" s="121"/>
      <c r="K662" s="121"/>
      <c r="L662" s="121"/>
    </row>
    <row r="663" spans="4:12" ht="15.75" x14ac:dyDescent="0.25">
      <c r="D663" s="14"/>
      <c r="E663" s="137"/>
      <c r="F663" s="4" t="s">
        <v>575</v>
      </c>
      <c r="G663" s="24">
        <v>454.2</v>
      </c>
      <c r="H663" s="24">
        <v>468.9</v>
      </c>
      <c r="I663" s="24">
        <v>478.6</v>
      </c>
      <c r="J663" s="121"/>
      <c r="K663" s="121"/>
      <c r="L663" s="121"/>
    </row>
    <row r="664" spans="4:12" ht="15.75" x14ac:dyDescent="0.25">
      <c r="D664" s="14"/>
      <c r="E664" s="137"/>
      <c r="F664" s="4" t="s">
        <v>576</v>
      </c>
      <c r="G664" s="24">
        <v>892.7</v>
      </c>
      <c r="H664" s="24">
        <v>921.5</v>
      </c>
      <c r="I664" s="24">
        <v>940.7</v>
      </c>
      <c r="J664" s="121"/>
      <c r="K664" s="121"/>
      <c r="L664" s="121"/>
    </row>
    <row r="665" spans="4:12" ht="15.75" x14ac:dyDescent="0.25">
      <c r="D665" s="14"/>
      <c r="E665" s="137"/>
      <c r="F665" s="4" t="s">
        <v>577</v>
      </c>
      <c r="G665" s="24">
        <v>297.5</v>
      </c>
      <c r="H665" s="24">
        <v>307.10000000000002</v>
      </c>
      <c r="I665" s="24">
        <v>313.39999999999998</v>
      </c>
      <c r="J665" s="121"/>
      <c r="K665" s="121"/>
      <c r="L665" s="121"/>
    </row>
    <row r="666" spans="4:12" ht="15.75" x14ac:dyDescent="0.25">
      <c r="D666" s="14"/>
      <c r="E666" s="137"/>
      <c r="F666" s="4" t="s">
        <v>578</v>
      </c>
      <c r="G666" s="24">
        <v>394.8</v>
      </c>
      <c r="H666" s="24">
        <v>407.5</v>
      </c>
      <c r="I666" s="24">
        <v>416</v>
      </c>
      <c r="J666" s="121"/>
      <c r="K666" s="121"/>
      <c r="L666" s="121"/>
    </row>
    <row r="667" spans="4:12" ht="15.75" x14ac:dyDescent="0.25">
      <c r="D667" s="14"/>
      <c r="E667" s="137"/>
      <c r="F667" s="4" t="s">
        <v>579</v>
      </c>
      <c r="G667" s="24">
        <v>202.7</v>
      </c>
      <c r="H667" s="24">
        <v>209.2</v>
      </c>
      <c r="I667" s="24">
        <v>213.7</v>
      </c>
      <c r="J667" s="121"/>
      <c r="K667" s="121"/>
      <c r="L667" s="121"/>
    </row>
    <row r="668" spans="4:12" ht="15.75" x14ac:dyDescent="0.25">
      <c r="D668" s="14"/>
      <c r="E668" s="137"/>
      <c r="F668" s="4" t="s">
        <v>564</v>
      </c>
      <c r="G668" s="24">
        <v>864.8</v>
      </c>
      <c r="H668" s="24">
        <v>892.7</v>
      </c>
      <c r="I668" s="24">
        <v>911.3</v>
      </c>
      <c r="J668" s="121"/>
      <c r="K668" s="121"/>
      <c r="L668" s="121"/>
    </row>
    <row r="669" spans="4:12" ht="15.75" x14ac:dyDescent="0.25">
      <c r="D669" s="14"/>
      <c r="E669" s="137"/>
      <c r="F669" s="4" t="s">
        <v>580</v>
      </c>
      <c r="G669" s="24">
        <v>2441.1</v>
      </c>
      <c r="H669" s="24">
        <v>2519.8000000000002</v>
      </c>
      <c r="I669" s="24">
        <v>2572.3000000000002</v>
      </c>
      <c r="J669" s="121"/>
      <c r="K669" s="121"/>
      <c r="L669" s="121"/>
    </row>
    <row r="670" spans="4:12" ht="15.75" x14ac:dyDescent="0.25">
      <c r="D670" s="14"/>
      <c r="E670" s="137"/>
      <c r="F670" s="4" t="s">
        <v>581</v>
      </c>
      <c r="G670" s="24">
        <v>2279.6999999999998</v>
      </c>
      <c r="H670" s="24">
        <v>2353.3000000000002</v>
      </c>
      <c r="I670" s="24">
        <v>2402.3000000000002</v>
      </c>
      <c r="J670" s="121"/>
      <c r="K670" s="121"/>
      <c r="L670" s="121"/>
    </row>
    <row r="671" spans="4:12" ht="15.75" x14ac:dyDescent="0.25">
      <c r="D671" s="14"/>
      <c r="E671" s="137"/>
      <c r="F671" s="4" t="s">
        <v>582</v>
      </c>
      <c r="G671" s="24">
        <v>440.2</v>
      </c>
      <c r="H671" s="24">
        <v>454.4</v>
      </c>
      <c r="I671" s="24">
        <v>463.8</v>
      </c>
      <c r="J671" s="121"/>
      <c r="K671" s="121"/>
      <c r="L671" s="121"/>
    </row>
    <row r="672" spans="4:12" ht="15.75" x14ac:dyDescent="0.25">
      <c r="D672" s="14"/>
      <c r="E672" s="137"/>
      <c r="F672" s="4" t="s">
        <v>583</v>
      </c>
      <c r="G672" s="24">
        <v>360.6</v>
      </c>
      <c r="H672" s="24">
        <v>372.3</v>
      </c>
      <c r="I672" s="24">
        <v>380</v>
      </c>
      <c r="J672" s="121"/>
      <c r="K672" s="121"/>
      <c r="L672" s="121"/>
    </row>
    <row r="673" spans="4:12" ht="15.75" x14ac:dyDescent="0.25">
      <c r="D673" s="14"/>
      <c r="E673" s="137"/>
      <c r="F673" s="4" t="s">
        <v>181</v>
      </c>
      <c r="G673" s="24">
        <v>641.4</v>
      </c>
      <c r="H673" s="24">
        <v>662.1</v>
      </c>
      <c r="I673" s="24">
        <v>675.9</v>
      </c>
      <c r="J673" s="121"/>
      <c r="K673" s="121"/>
      <c r="L673" s="121"/>
    </row>
    <row r="674" spans="4:12" ht="15.75" x14ac:dyDescent="0.25">
      <c r="D674" s="14"/>
      <c r="E674" s="137"/>
      <c r="F674" s="8"/>
      <c r="G674" s="24"/>
      <c r="H674" s="24"/>
      <c r="I674" s="24"/>
      <c r="J674" s="121"/>
      <c r="K674" s="121"/>
      <c r="L674" s="121"/>
    </row>
    <row r="675" spans="4:12" ht="15.75" x14ac:dyDescent="0.25">
      <c r="D675" s="14"/>
      <c r="E675" s="136" t="s">
        <v>584</v>
      </c>
      <c r="F675" s="1" t="s">
        <v>5</v>
      </c>
      <c r="G675" s="28">
        <f>G676</f>
        <v>30501.899999999998</v>
      </c>
      <c r="H675" s="28">
        <f t="shared" ref="H675:I675" si="46">H676</f>
        <v>31486.100000000002</v>
      </c>
      <c r="I675" s="28">
        <f t="shared" si="46"/>
        <v>32142.100000000006</v>
      </c>
      <c r="J675" s="121"/>
      <c r="K675" s="121"/>
      <c r="L675" s="121"/>
    </row>
    <row r="676" spans="4:12" ht="15.75" x14ac:dyDescent="0.25">
      <c r="D676" s="14"/>
      <c r="E676" s="136"/>
      <c r="F676" s="2" t="s">
        <v>8</v>
      </c>
      <c r="G676" s="28">
        <f>SUM(G677:G714)</f>
        <v>30501.899999999998</v>
      </c>
      <c r="H676" s="28">
        <f t="shared" ref="H676:I676" si="47">SUM(H677:H714)</f>
        <v>31486.100000000002</v>
      </c>
      <c r="I676" s="28">
        <f t="shared" si="47"/>
        <v>32142.100000000006</v>
      </c>
      <c r="J676" s="121"/>
      <c r="K676" s="121"/>
      <c r="L676" s="121"/>
    </row>
    <row r="677" spans="4:12" ht="15.75" x14ac:dyDescent="0.25">
      <c r="D677" s="14"/>
      <c r="E677" s="137"/>
      <c r="F677" s="4" t="s">
        <v>585</v>
      </c>
      <c r="G677" s="24">
        <v>525.1</v>
      </c>
      <c r="H677" s="24">
        <v>542.1</v>
      </c>
      <c r="I677" s="24">
        <v>553.4</v>
      </c>
      <c r="J677" s="121"/>
      <c r="K677" s="121"/>
      <c r="L677" s="121"/>
    </row>
    <row r="678" spans="4:12" ht="15.75" x14ac:dyDescent="0.25">
      <c r="D678" s="14"/>
      <c r="E678" s="137"/>
      <c r="F678" s="4" t="s">
        <v>586</v>
      </c>
      <c r="G678" s="24">
        <v>719.2</v>
      </c>
      <c r="H678" s="24">
        <v>742.4</v>
      </c>
      <c r="I678" s="24">
        <v>757.9</v>
      </c>
      <c r="J678" s="121"/>
      <c r="K678" s="121"/>
      <c r="L678" s="121"/>
    </row>
    <row r="679" spans="4:12" ht="15.75" x14ac:dyDescent="0.25">
      <c r="D679" s="14"/>
      <c r="E679" s="137"/>
      <c r="F679" s="4" t="s">
        <v>587</v>
      </c>
      <c r="G679" s="24">
        <v>399.1</v>
      </c>
      <c r="H679" s="24">
        <v>412</v>
      </c>
      <c r="I679" s="24">
        <v>420.6</v>
      </c>
      <c r="J679" s="121"/>
      <c r="K679" s="121"/>
      <c r="L679" s="121"/>
    </row>
    <row r="680" spans="4:12" ht="15.75" x14ac:dyDescent="0.25">
      <c r="D680" s="14"/>
      <c r="E680" s="137"/>
      <c r="F680" s="4" t="s">
        <v>588</v>
      </c>
      <c r="G680" s="24">
        <v>532.9</v>
      </c>
      <c r="H680" s="24">
        <v>550.1</v>
      </c>
      <c r="I680" s="24">
        <v>561.5</v>
      </c>
      <c r="J680" s="121"/>
      <c r="K680" s="121"/>
      <c r="L680" s="121"/>
    </row>
    <row r="681" spans="4:12" ht="15.75" x14ac:dyDescent="0.25">
      <c r="D681" s="14"/>
      <c r="E681" s="137"/>
      <c r="F681" s="4" t="s">
        <v>589</v>
      </c>
      <c r="G681" s="24">
        <v>383.3</v>
      </c>
      <c r="H681" s="24">
        <v>395.7</v>
      </c>
      <c r="I681" s="24">
        <v>403.9</v>
      </c>
      <c r="J681" s="121"/>
      <c r="K681" s="121"/>
      <c r="L681" s="121"/>
    </row>
    <row r="682" spans="4:12" ht="15.75" x14ac:dyDescent="0.25">
      <c r="D682" s="14"/>
      <c r="E682" s="137"/>
      <c r="F682" s="4" t="s">
        <v>590</v>
      </c>
      <c r="G682" s="24">
        <v>887.5</v>
      </c>
      <c r="H682" s="24">
        <v>916.1</v>
      </c>
      <c r="I682" s="24">
        <v>935.2</v>
      </c>
      <c r="J682" s="121"/>
      <c r="K682" s="121"/>
      <c r="L682" s="121"/>
    </row>
    <row r="683" spans="4:12" ht="15.75" x14ac:dyDescent="0.25">
      <c r="D683" s="14"/>
      <c r="E683" s="137"/>
      <c r="F683" s="4" t="s">
        <v>591</v>
      </c>
      <c r="G683" s="24">
        <v>817.4</v>
      </c>
      <c r="H683" s="24">
        <v>843.8</v>
      </c>
      <c r="I683" s="24">
        <v>861.4</v>
      </c>
      <c r="J683" s="121"/>
      <c r="K683" s="121"/>
      <c r="L683" s="121"/>
    </row>
    <row r="684" spans="4:12" ht="15.75" x14ac:dyDescent="0.25">
      <c r="D684" s="14"/>
      <c r="E684" s="137"/>
      <c r="F684" s="4" t="s">
        <v>592</v>
      </c>
      <c r="G684" s="24">
        <v>290.89999999999998</v>
      </c>
      <c r="H684" s="24">
        <v>300.2</v>
      </c>
      <c r="I684" s="24">
        <v>306.5</v>
      </c>
      <c r="J684" s="121"/>
      <c r="K684" s="121"/>
      <c r="L684" s="121"/>
    </row>
    <row r="685" spans="4:12" ht="15.75" x14ac:dyDescent="0.25">
      <c r="D685" s="14"/>
      <c r="E685" s="137"/>
      <c r="F685" s="4" t="s">
        <v>593</v>
      </c>
      <c r="G685" s="24">
        <v>273.60000000000002</v>
      </c>
      <c r="H685" s="24">
        <v>282.5</v>
      </c>
      <c r="I685" s="24">
        <v>288.3</v>
      </c>
      <c r="J685" s="121"/>
      <c r="K685" s="121"/>
      <c r="L685" s="121"/>
    </row>
    <row r="686" spans="4:12" ht="15.75" x14ac:dyDescent="0.25">
      <c r="D686" s="14"/>
      <c r="E686" s="137"/>
      <c r="F686" s="4" t="s">
        <v>594</v>
      </c>
      <c r="G686" s="24">
        <v>498.7</v>
      </c>
      <c r="H686" s="24">
        <v>514.79999999999995</v>
      </c>
      <c r="I686" s="24">
        <v>525.5</v>
      </c>
      <c r="J686" s="121"/>
      <c r="K686" s="121"/>
      <c r="L686" s="121"/>
    </row>
    <row r="687" spans="4:12" ht="15.75" x14ac:dyDescent="0.25">
      <c r="D687" s="14"/>
      <c r="E687" s="137"/>
      <c r="F687" s="4" t="s">
        <v>595</v>
      </c>
      <c r="G687" s="24">
        <v>486.1</v>
      </c>
      <c r="H687" s="24">
        <v>501.8</v>
      </c>
      <c r="I687" s="24">
        <v>512.20000000000005</v>
      </c>
      <c r="J687" s="121"/>
      <c r="K687" s="121"/>
      <c r="L687" s="121"/>
    </row>
    <row r="688" spans="4:12" ht="15.75" x14ac:dyDescent="0.25">
      <c r="D688" s="14"/>
      <c r="E688" s="137"/>
      <c r="F688" s="4" t="s">
        <v>596</v>
      </c>
      <c r="G688" s="24">
        <v>693.1</v>
      </c>
      <c r="H688" s="24">
        <v>715.5</v>
      </c>
      <c r="I688" s="24">
        <v>730.4</v>
      </c>
      <c r="J688" s="121"/>
      <c r="K688" s="121"/>
      <c r="L688" s="121"/>
    </row>
    <row r="689" spans="4:12" ht="15.75" x14ac:dyDescent="0.25">
      <c r="D689" s="14"/>
      <c r="E689" s="137"/>
      <c r="F689" s="4" t="s">
        <v>597</v>
      </c>
      <c r="G689" s="24">
        <v>459.4</v>
      </c>
      <c r="H689" s="24">
        <v>474.2</v>
      </c>
      <c r="I689" s="24">
        <v>484.1</v>
      </c>
      <c r="J689" s="121"/>
      <c r="K689" s="121"/>
      <c r="L689" s="121"/>
    </row>
    <row r="690" spans="4:12" ht="15.75" x14ac:dyDescent="0.25">
      <c r="D690" s="14"/>
      <c r="E690" s="137"/>
      <c r="F690" s="4" t="s">
        <v>598</v>
      </c>
      <c r="G690" s="24">
        <v>1483.3</v>
      </c>
      <c r="H690" s="24">
        <v>1531.1</v>
      </c>
      <c r="I690" s="24">
        <v>1563</v>
      </c>
      <c r="J690" s="121"/>
      <c r="K690" s="121"/>
      <c r="L690" s="121"/>
    </row>
    <row r="691" spans="4:12" ht="15.75" x14ac:dyDescent="0.25">
      <c r="D691" s="14"/>
      <c r="E691" s="137"/>
      <c r="F691" s="4" t="s">
        <v>599</v>
      </c>
      <c r="G691" s="24">
        <v>1011.8</v>
      </c>
      <c r="H691" s="24">
        <v>1044.5</v>
      </c>
      <c r="I691" s="24">
        <v>1066.2</v>
      </c>
      <c r="J691" s="121"/>
      <c r="K691" s="121"/>
      <c r="L691" s="121"/>
    </row>
    <row r="692" spans="4:12" ht="15.75" x14ac:dyDescent="0.25">
      <c r="D692" s="14"/>
      <c r="E692" s="137"/>
      <c r="F692" s="4" t="s">
        <v>600</v>
      </c>
      <c r="G692" s="24">
        <v>366.9</v>
      </c>
      <c r="H692" s="24">
        <v>378.8</v>
      </c>
      <c r="I692" s="24">
        <v>386.7</v>
      </c>
      <c r="J692" s="121"/>
      <c r="K692" s="121"/>
      <c r="L692" s="121"/>
    </row>
    <row r="693" spans="4:12" ht="15.75" x14ac:dyDescent="0.25">
      <c r="D693" s="14"/>
      <c r="E693" s="137"/>
      <c r="F693" s="4" t="s">
        <v>601</v>
      </c>
      <c r="G693" s="24">
        <v>769.8</v>
      </c>
      <c r="H693" s="24">
        <v>794.6</v>
      </c>
      <c r="I693" s="24">
        <v>811.2</v>
      </c>
      <c r="J693" s="121"/>
      <c r="K693" s="121"/>
      <c r="L693" s="121"/>
    </row>
    <row r="694" spans="4:12" ht="15.75" x14ac:dyDescent="0.25">
      <c r="D694" s="14"/>
      <c r="E694" s="137"/>
      <c r="F694" s="4" t="s">
        <v>602</v>
      </c>
      <c r="G694" s="24">
        <v>338.8</v>
      </c>
      <c r="H694" s="24">
        <v>349.7</v>
      </c>
      <c r="I694" s="24">
        <v>357</v>
      </c>
      <c r="J694" s="121"/>
      <c r="K694" s="121"/>
      <c r="L694" s="121"/>
    </row>
    <row r="695" spans="4:12" ht="15.75" x14ac:dyDescent="0.25">
      <c r="D695" s="14"/>
      <c r="E695" s="137"/>
      <c r="F695" s="4" t="s">
        <v>603</v>
      </c>
      <c r="G695" s="24">
        <v>515.1</v>
      </c>
      <c r="H695" s="24">
        <v>531.70000000000005</v>
      </c>
      <c r="I695" s="24">
        <v>542.79999999999995</v>
      </c>
      <c r="J695" s="121"/>
      <c r="K695" s="121"/>
      <c r="L695" s="121"/>
    </row>
    <row r="696" spans="4:12" ht="15.75" x14ac:dyDescent="0.25">
      <c r="D696" s="14"/>
      <c r="E696" s="137"/>
      <c r="F696" s="4" t="s">
        <v>604</v>
      </c>
      <c r="G696" s="24">
        <v>367.5</v>
      </c>
      <c r="H696" s="24">
        <v>379.4</v>
      </c>
      <c r="I696" s="24">
        <v>387.3</v>
      </c>
      <c r="J696" s="121"/>
      <c r="K696" s="121"/>
      <c r="L696" s="121"/>
    </row>
    <row r="697" spans="4:12" ht="15.75" x14ac:dyDescent="0.25">
      <c r="D697" s="14"/>
      <c r="E697" s="137"/>
      <c r="F697" s="4" t="s">
        <v>584</v>
      </c>
      <c r="G697" s="24">
        <v>7149.3</v>
      </c>
      <c r="H697" s="24">
        <v>7379.9</v>
      </c>
      <c r="I697" s="24">
        <v>7533.7</v>
      </c>
      <c r="J697" s="121"/>
      <c r="K697" s="121"/>
      <c r="L697" s="121"/>
    </row>
    <row r="698" spans="4:12" ht="15.75" x14ac:dyDescent="0.25">
      <c r="D698" s="14"/>
      <c r="E698" s="137"/>
      <c r="F698" s="4" t="s">
        <v>605</v>
      </c>
      <c r="G698" s="24">
        <v>1005.8</v>
      </c>
      <c r="H698" s="24">
        <v>1038.2</v>
      </c>
      <c r="I698" s="24">
        <v>1059.9000000000001</v>
      </c>
      <c r="J698" s="121"/>
      <c r="K698" s="121"/>
      <c r="L698" s="121"/>
    </row>
    <row r="699" spans="4:12" ht="15.75" x14ac:dyDescent="0.25">
      <c r="D699" s="14"/>
      <c r="E699" s="137"/>
      <c r="F699" s="4" t="s">
        <v>606</v>
      </c>
      <c r="G699" s="24">
        <v>2271.1</v>
      </c>
      <c r="H699" s="24">
        <v>2344.4</v>
      </c>
      <c r="I699" s="24">
        <v>2393.1999999999998</v>
      </c>
      <c r="J699" s="121"/>
      <c r="K699" s="121"/>
      <c r="L699" s="121"/>
    </row>
    <row r="700" spans="4:12" ht="15.75" x14ac:dyDescent="0.25">
      <c r="D700" s="14"/>
      <c r="E700" s="137"/>
      <c r="F700" s="4" t="s">
        <v>607</v>
      </c>
      <c r="G700" s="24">
        <v>708.9</v>
      </c>
      <c r="H700" s="24">
        <v>731.8</v>
      </c>
      <c r="I700" s="24">
        <v>747</v>
      </c>
      <c r="J700" s="121"/>
      <c r="K700" s="121"/>
      <c r="L700" s="121"/>
    </row>
    <row r="701" spans="4:12" ht="15.75" x14ac:dyDescent="0.25">
      <c r="D701" s="14"/>
      <c r="E701" s="137"/>
      <c r="F701" s="4" t="s">
        <v>608</v>
      </c>
      <c r="G701" s="24">
        <v>288</v>
      </c>
      <c r="H701" s="24">
        <v>297.3</v>
      </c>
      <c r="I701" s="24">
        <v>303.5</v>
      </c>
      <c r="J701" s="121"/>
      <c r="K701" s="121"/>
      <c r="L701" s="121"/>
    </row>
    <row r="702" spans="4:12" ht="15.75" x14ac:dyDescent="0.25">
      <c r="D702" s="14"/>
      <c r="E702" s="137"/>
      <c r="F702" s="4" t="s">
        <v>609</v>
      </c>
      <c r="G702" s="24">
        <v>252.1</v>
      </c>
      <c r="H702" s="24">
        <v>260.2</v>
      </c>
      <c r="I702" s="24">
        <v>265.60000000000002</v>
      </c>
      <c r="J702" s="121"/>
      <c r="K702" s="121"/>
      <c r="L702" s="121"/>
    </row>
    <row r="703" spans="4:12" ht="15.75" x14ac:dyDescent="0.25">
      <c r="D703" s="14"/>
      <c r="E703" s="137"/>
      <c r="F703" s="4" t="s">
        <v>610</v>
      </c>
      <c r="G703" s="24">
        <v>762.9</v>
      </c>
      <c r="H703" s="24">
        <v>787.5</v>
      </c>
      <c r="I703" s="24">
        <v>803.9</v>
      </c>
      <c r="J703" s="121"/>
      <c r="K703" s="121"/>
      <c r="L703" s="121"/>
    </row>
    <row r="704" spans="4:12" ht="15.75" x14ac:dyDescent="0.25">
      <c r="D704" s="14"/>
      <c r="E704" s="137"/>
      <c r="F704" s="4" t="s">
        <v>611</v>
      </c>
      <c r="G704" s="24">
        <v>613</v>
      </c>
      <c r="H704" s="24">
        <v>632.79999999999995</v>
      </c>
      <c r="I704" s="24">
        <v>646</v>
      </c>
      <c r="J704" s="121"/>
      <c r="K704" s="121"/>
      <c r="L704" s="121"/>
    </row>
    <row r="705" spans="4:12" ht="15.75" x14ac:dyDescent="0.25">
      <c r="D705" s="14"/>
      <c r="E705" s="137"/>
      <c r="F705" s="4" t="s">
        <v>612</v>
      </c>
      <c r="G705" s="24">
        <v>218.5</v>
      </c>
      <c r="H705" s="24">
        <v>225.5</v>
      </c>
      <c r="I705" s="24">
        <v>230.2</v>
      </c>
      <c r="J705" s="121"/>
      <c r="K705" s="121"/>
      <c r="L705" s="121"/>
    </row>
    <row r="706" spans="4:12" ht="15.75" x14ac:dyDescent="0.25">
      <c r="D706" s="14"/>
      <c r="E706" s="137"/>
      <c r="F706" s="4" t="s">
        <v>557</v>
      </c>
      <c r="G706" s="24">
        <v>1155.0999999999999</v>
      </c>
      <c r="H706" s="24">
        <v>1192.3</v>
      </c>
      <c r="I706" s="24">
        <v>1217.2</v>
      </c>
      <c r="J706" s="121"/>
      <c r="K706" s="121"/>
      <c r="L706" s="121"/>
    </row>
    <row r="707" spans="4:12" ht="15.75" x14ac:dyDescent="0.25">
      <c r="D707" s="14"/>
      <c r="E707" s="137"/>
      <c r="F707" s="4" t="s">
        <v>613</v>
      </c>
      <c r="G707" s="24">
        <v>1199</v>
      </c>
      <c r="H707" s="24">
        <v>1237.7</v>
      </c>
      <c r="I707" s="24">
        <v>1263.5</v>
      </c>
      <c r="J707" s="121"/>
      <c r="K707" s="121"/>
      <c r="L707" s="121"/>
    </row>
    <row r="708" spans="4:12" ht="15.75" x14ac:dyDescent="0.25">
      <c r="D708" s="14"/>
      <c r="E708" s="137"/>
      <c r="F708" s="4" t="s">
        <v>614</v>
      </c>
      <c r="G708" s="24">
        <v>619.29999999999995</v>
      </c>
      <c r="H708" s="24">
        <v>639.29999999999995</v>
      </c>
      <c r="I708" s="24">
        <v>652.6</v>
      </c>
      <c r="J708" s="121"/>
      <c r="K708" s="121"/>
      <c r="L708" s="121"/>
    </row>
    <row r="709" spans="4:12" ht="15.75" x14ac:dyDescent="0.25">
      <c r="D709" s="14"/>
      <c r="E709" s="137"/>
      <c r="F709" s="4" t="s">
        <v>615</v>
      </c>
      <c r="G709" s="24">
        <v>333.9</v>
      </c>
      <c r="H709" s="24">
        <v>344.7</v>
      </c>
      <c r="I709" s="24">
        <v>351.9</v>
      </c>
      <c r="J709" s="121"/>
      <c r="K709" s="121"/>
      <c r="L709" s="121"/>
    </row>
    <row r="710" spans="4:12" ht="15.75" x14ac:dyDescent="0.25">
      <c r="D710" s="14"/>
      <c r="E710" s="137"/>
      <c r="F710" s="4" t="s">
        <v>616</v>
      </c>
      <c r="G710" s="24">
        <v>455.7</v>
      </c>
      <c r="H710" s="24">
        <v>470.4</v>
      </c>
      <c r="I710" s="24">
        <v>480.2</v>
      </c>
      <c r="J710" s="121"/>
      <c r="K710" s="121"/>
      <c r="L710" s="121"/>
    </row>
    <row r="711" spans="4:12" ht="15.75" x14ac:dyDescent="0.25">
      <c r="D711" s="14"/>
      <c r="E711" s="137"/>
      <c r="F711" s="4" t="s">
        <v>617</v>
      </c>
      <c r="G711" s="24">
        <v>582.29999999999995</v>
      </c>
      <c r="H711" s="24">
        <v>601.1</v>
      </c>
      <c r="I711" s="24">
        <v>613.6</v>
      </c>
      <c r="J711" s="121"/>
      <c r="K711" s="121"/>
      <c r="L711" s="121"/>
    </row>
    <row r="712" spans="4:12" ht="15.75" x14ac:dyDescent="0.25">
      <c r="D712" s="14"/>
      <c r="E712" s="137"/>
      <c r="F712" s="4" t="s">
        <v>618</v>
      </c>
      <c r="G712" s="24">
        <v>399.7</v>
      </c>
      <c r="H712" s="24">
        <v>412.6</v>
      </c>
      <c r="I712" s="24">
        <v>421.2</v>
      </c>
      <c r="J712" s="121"/>
      <c r="K712" s="121"/>
      <c r="L712" s="121"/>
    </row>
    <row r="713" spans="4:12" ht="15.75" x14ac:dyDescent="0.25">
      <c r="D713" s="14"/>
      <c r="E713" s="137"/>
      <c r="F713" s="4" t="s">
        <v>619</v>
      </c>
      <c r="G713" s="24">
        <v>410.3</v>
      </c>
      <c r="H713" s="24">
        <v>423.5</v>
      </c>
      <c r="I713" s="24">
        <v>432.4</v>
      </c>
      <c r="J713" s="121"/>
      <c r="K713" s="121"/>
      <c r="L713" s="121"/>
    </row>
    <row r="714" spans="4:12" ht="15.75" x14ac:dyDescent="0.25">
      <c r="D714" s="14"/>
      <c r="E714" s="137"/>
      <c r="F714" s="4" t="s">
        <v>620</v>
      </c>
      <c r="G714" s="24">
        <v>257.5</v>
      </c>
      <c r="H714" s="24">
        <v>265.89999999999998</v>
      </c>
      <c r="I714" s="24">
        <v>271.39999999999998</v>
      </c>
      <c r="J714" s="121"/>
      <c r="K714" s="121"/>
      <c r="L714" s="121"/>
    </row>
    <row r="715" spans="4:12" ht="15.75" x14ac:dyDescent="0.25">
      <c r="D715" s="14"/>
      <c r="E715" s="137"/>
      <c r="F715" s="8"/>
      <c r="G715" s="24"/>
      <c r="H715" s="24"/>
      <c r="I715" s="24"/>
      <c r="J715" s="121"/>
      <c r="K715" s="121"/>
      <c r="L715" s="121"/>
    </row>
    <row r="716" spans="4:12" ht="15.75" x14ac:dyDescent="0.25">
      <c r="D716" s="14"/>
      <c r="E716" s="136" t="s">
        <v>621</v>
      </c>
      <c r="F716" s="1" t="s">
        <v>5</v>
      </c>
      <c r="G716" s="28">
        <f>G717</f>
        <v>12880.4</v>
      </c>
      <c r="H716" s="28">
        <f t="shared" ref="H716:I716" si="48">H717</f>
        <v>13295.8</v>
      </c>
      <c r="I716" s="28">
        <f t="shared" si="48"/>
        <v>13572.800000000001</v>
      </c>
      <c r="J716" s="121"/>
      <c r="K716" s="121"/>
      <c r="L716" s="121"/>
    </row>
    <row r="717" spans="4:12" ht="15.75" x14ac:dyDescent="0.25">
      <c r="D717" s="14"/>
      <c r="E717" s="136"/>
      <c r="F717" s="2" t="s">
        <v>8</v>
      </c>
      <c r="G717" s="28">
        <f>SUM(G718:G742)</f>
        <v>12880.4</v>
      </c>
      <c r="H717" s="28">
        <f t="shared" ref="H717:I717" si="49">SUM(H718:H742)</f>
        <v>13295.8</v>
      </c>
      <c r="I717" s="28">
        <f t="shared" si="49"/>
        <v>13572.800000000001</v>
      </c>
      <c r="J717" s="121"/>
      <c r="K717" s="121"/>
      <c r="L717" s="121"/>
    </row>
    <row r="718" spans="4:12" ht="15.75" x14ac:dyDescent="0.25">
      <c r="D718" s="14"/>
      <c r="E718" s="137"/>
      <c r="F718" s="4" t="s">
        <v>622</v>
      </c>
      <c r="G718" s="24">
        <v>283.10000000000002</v>
      </c>
      <c r="H718" s="24">
        <v>292.2</v>
      </c>
      <c r="I718" s="24">
        <v>298.3</v>
      </c>
      <c r="J718" s="121"/>
      <c r="K718" s="121"/>
      <c r="L718" s="121"/>
    </row>
    <row r="719" spans="4:12" ht="15.75" x14ac:dyDescent="0.25">
      <c r="D719" s="14"/>
      <c r="E719" s="137"/>
      <c r="F719" s="4" t="s">
        <v>623</v>
      </c>
      <c r="G719" s="24">
        <v>712.9</v>
      </c>
      <c r="H719" s="24">
        <v>735.9</v>
      </c>
      <c r="I719" s="24">
        <v>751.3</v>
      </c>
      <c r="J719" s="121"/>
      <c r="K719" s="121"/>
      <c r="L719" s="121"/>
    </row>
    <row r="720" spans="4:12" ht="15.75" x14ac:dyDescent="0.25">
      <c r="D720" s="14"/>
      <c r="E720" s="137"/>
      <c r="F720" s="4" t="s">
        <v>624</v>
      </c>
      <c r="G720" s="24">
        <v>145.9</v>
      </c>
      <c r="H720" s="24">
        <v>150.6</v>
      </c>
      <c r="I720" s="24">
        <v>153.69999999999999</v>
      </c>
      <c r="J720" s="121"/>
      <c r="K720" s="121"/>
      <c r="L720" s="121"/>
    </row>
    <row r="721" spans="4:12" ht="15.75" x14ac:dyDescent="0.25">
      <c r="D721" s="14"/>
      <c r="E721" s="137"/>
      <c r="F721" s="4" t="s">
        <v>625</v>
      </c>
      <c r="G721" s="24">
        <v>391.9</v>
      </c>
      <c r="H721" s="24">
        <v>404.6</v>
      </c>
      <c r="I721" s="24">
        <v>413</v>
      </c>
      <c r="J721" s="121"/>
      <c r="K721" s="121"/>
      <c r="L721" s="121"/>
    </row>
    <row r="722" spans="4:12" ht="15.75" x14ac:dyDescent="0.25">
      <c r="D722" s="14"/>
      <c r="E722" s="137"/>
      <c r="F722" s="4" t="s">
        <v>626</v>
      </c>
      <c r="G722" s="24">
        <v>529.5</v>
      </c>
      <c r="H722" s="24">
        <v>546.5</v>
      </c>
      <c r="I722" s="24">
        <v>557.9</v>
      </c>
      <c r="J722" s="121"/>
      <c r="K722" s="121"/>
      <c r="L722" s="121"/>
    </row>
    <row r="723" spans="4:12" ht="15.75" x14ac:dyDescent="0.25">
      <c r="D723" s="14"/>
      <c r="E723" s="137"/>
      <c r="F723" s="4" t="s">
        <v>627</v>
      </c>
      <c r="G723" s="24">
        <v>285.39999999999998</v>
      </c>
      <c r="H723" s="24">
        <v>294.60000000000002</v>
      </c>
      <c r="I723" s="24">
        <v>300.7</v>
      </c>
      <c r="J723" s="121"/>
      <c r="K723" s="121"/>
      <c r="L723" s="121"/>
    </row>
    <row r="724" spans="4:12" ht="15.75" x14ac:dyDescent="0.25">
      <c r="D724" s="14"/>
      <c r="E724" s="137"/>
      <c r="F724" s="4" t="s">
        <v>360</v>
      </c>
      <c r="G724" s="24">
        <v>273.10000000000002</v>
      </c>
      <c r="H724" s="24">
        <v>281.89999999999998</v>
      </c>
      <c r="I724" s="24">
        <v>287.7</v>
      </c>
      <c r="J724" s="121"/>
      <c r="K724" s="121"/>
      <c r="L724" s="121"/>
    </row>
    <row r="725" spans="4:12" ht="15.75" x14ac:dyDescent="0.25">
      <c r="D725" s="14"/>
      <c r="E725" s="137"/>
      <c r="F725" s="4" t="s">
        <v>165</v>
      </c>
      <c r="G725" s="24">
        <v>418.3</v>
      </c>
      <c r="H725" s="24">
        <v>431.8</v>
      </c>
      <c r="I725" s="24">
        <v>440.8</v>
      </c>
      <c r="J725" s="121"/>
      <c r="K725" s="121"/>
      <c r="L725" s="121"/>
    </row>
    <row r="726" spans="4:12" ht="15.75" x14ac:dyDescent="0.25">
      <c r="D726" s="14"/>
      <c r="E726" s="137"/>
      <c r="F726" s="4" t="s">
        <v>628</v>
      </c>
      <c r="G726" s="24">
        <v>605.29999999999995</v>
      </c>
      <c r="H726" s="24">
        <v>624.79999999999995</v>
      </c>
      <c r="I726" s="24">
        <v>637.79999999999995</v>
      </c>
      <c r="J726" s="121"/>
      <c r="K726" s="121"/>
      <c r="L726" s="121"/>
    </row>
    <row r="727" spans="4:12" ht="15.75" x14ac:dyDescent="0.25">
      <c r="D727" s="14"/>
      <c r="E727" s="137"/>
      <c r="F727" s="4" t="s">
        <v>629</v>
      </c>
      <c r="G727" s="24">
        <v>401.7</v>
      </c>
      <c r="H727" s="24">
        <v>414.6</v>
      </c>
      <c r="I727" s="24">
        <v>423.3</v>
      </c>
      <c r="J727" s="121"/>
      <c r="K727" s="121"/>
      <c r="L727" s="121"/>
    </row>
    <row r="728" spans="4:12" ht="15.75" x14ac:dyDescent="0.25">
      <c r="D728" s="14"/>
      <c r="E728" s="137"/>
      <c r="F728" s="4" t="s">
        <v>630</v>
      </c>
      <c r="G728" s="24">
        <v>141.30000000000001</v>
      </c>
      <c r="H728" s="24">
        <v>145.80000000000001</v>
      </c>
      <c r="I728" s="24">
        <v>148.9</v>
      </c>
      <c r="J728" s="121"/>
      <c r="K728" s="121"/>
      <c r="L728" s="121"/>
    </row>
    <row r="729" spans="4:12" ht="15.75" x14ac:dyDescent="0.25">
      <c r="D729" s="14"/>
      <c r="E729" s="137"/>
      <c r="F729" s="4" t="s">
        <v>631</v>
      </c>
      <c r="G729" s="24">
        <v>547</v>
      </c>
      <c r="H729" s="24">
        <v>564.6</v>
      </c>
      <c r="I729" s="24">
        <v>576.4</v>
      </c>
      <c r="J729" s="121"/>
      <c r="K729" s="121"/>
      <c r="L729" s="121"/>
    </row>
    <row r="730" spans="4:12" ht="15.75" x14ac:dyDescent="0.25">
      <c r="D730" s="14"/>
      <c r="E730" s="137"/>
      <c r="F730" s="4" t="s">
        <v>632</v>
      </c>
      <c r="G730" s="24">
        <v>228.8</v>
      </c>
      <c r="H730" s="24">
        <v>236.2</v>
      </c>
      <c r="I730" s="24">
        <v>241.1</v>
      </c>
      <c r="J730" s="121"/>
      <c r="K730" s="121"/>
      <c r="L730" s="121"/>
    </row>
    <row r="731" spans="4:12" ht="15.75" x14ac:dyDescent="0.25">
      <c r="D731" s="14"/>
      <c r="E731" s="137"/>
      <c r="F731" s="4" t="s">
        <v>633</v>
      </c>
      <c r="G731" s="24">
        <v>175.7</v>
      </c>
      <c r="H731" s="24">
        <v>181.4</v>
      </c>
      <c r="I731" s="24">
        <v>185.2</v>
      </c>
      <c r="J731" s="121"/>
      <c r="K731" s="121"/>
      <c r="L731" s="121"/>
    </row>
    <row r="732" spans="4:12" ht="15.75" x14ac:dyDescent="0.25">
      <c r="D732" s="14"/>
      <c r="E732" s="137"/>
      <c r="F732" s="4" t="s">
        <v>634</v>
      </c>
      <c r="G732" s="24">
        <v>146.4</v>
      </c>
      <c r="H732" s="24">
        <v>151.19999999999999</v>
      </c>
      <c r="I732" s="24">
        <v>154.4</v>
      </c>
      <c r="J732" s="121"/>
      <c r="K732" s="121"/>
      <c r="L732" s="121"/>
    </row>
    <row r="733" spans="4:12" ht="15.75" x14ac:dyDescent="0.25">
      <c r="D733" s="14"/>
      <c r="E733" s="137"/>
      <c r="F733" s="4" t="s">
        <v>635</v>
      </c>
      <c r="G733" s="24">
        <v>373.5</v>
      </c>
      <c r="H733" s="24">
        <v>385.6</v>
      </c>
      <c r="I733" s="24">
        <v>393.6</v>
      </c>
      <c r="J733" s="121"/>
      <c r="K733" s="121"/>
      <c r="L733" s="121"/>
    </row>
    <row r="734" spans="4:12" ht="15.75" x14ac:dyDescent="0.25">
      <c r="D734" s="14"/>
      <c r="E734" s="137"/>
      <c r="F734" s="4" t="s">
        <v>636</v>
      </c>
      <c r="G734" s="24">
        <v>482.7</v>
      </c>
      <c r="H734" s="24">
        <v>498.2</v>
      </c>
      <c r="I734" s="24">
        <v>508.6</v>
      </c>
      <c r="J734" s="121"/>
      <c r="K734" s="121"/>
      <c r="L734" s="121"/>
    </row>
    <row r="735" spans="4:12" ht="15.75" x14ac:dyDescent="0.25">
      <c r="D735" s="14"/>
      <c r="E735" s="137"/>
      <c r="F735" s="4" t="s">
        <v>637</v>
      </c>
      <c r="G735" s="24">
        <v>159.9</v>
      </c>
      <c r="H735" s="24">
        <v>165.1</v>
      </c>
      <c r="I735" s="24">
        <v>168.5</v>
      </c>
      <c r="J735" s="121"/>
      <c r="K735" s="121"/>
      <c r="L735" s="121"/>
    </row>
    <row r="736" spans="4:12" ht="15.75" x14ac:dyDescent="0.25">
      <c r="D736" s="14"/>
      <c r="E736" s="137"/>
      <c r="F736" s="4" t="s">
        <v>638</v>
      </c>
      <c r="G736" s="24">
        <v>303.8</v>
      </c>
      <c r="H736" s="24">
        <v>313.60000000000002</v>
      </c>
      <c r="I736" s="24">
        <v>320.10000000000002</v>
      </c>
      <c r="J736" s="121"/>
      <c r="K736" s="121"/>
      <c r="L736" s="121"/>
    </row>
    <row r="737" spans="4:12" ht="15.75" x14ac:dyDescent="0.25">
      <c r="D737" s="14"/>
      <c r="E737" s="137"/>
      <c r="F737" s="4" t="s">
        <v>621</v>
      </c>
      <c r="G737" s="24">
        <v>3917.2</v>
      </c>
      <c r="H737" s="24">
        <v>4043.6</v>
      </c>
      <c r="I737" s="24">
        <v>4127.8</v>
      </c>
      <c r="J737" s="121"/>
      <c r="K737" s="121"/>
      <c r="L737" s="121"/>
    </row>
    <row r="738" spans="4:12" ht="15.75" x14ac:dyDescent="0.25">
      <c r="D738" s="14"/>
      <c r="E738" s="137"/>
      <c r="F738" s="4" t="s">
        <v>639</v>
      </c>
      <c r="G738" s="24">
        <v>385.9</v>
      </c>
      <c r="H738" s="24">
        <v>398.3</v>
      </c>
      <c r="I738" s="24">
        <v>406.6</v>
      </c>
      <c r="J738" s="121"/>
      <c r="K738" s="121"/>
      <c r="L738" s="121"/>
    </row>
    <row r="739" spans="4:12" ht="15.75" x14ac:dyDescent="0.25">
      <c r="D739" s="14"/>
      <c r="E739" s="137"/>
      <c r="F739" s="4" t="s">
        <v>640</v>
      </c>
      <c r="G739" s="24">
        <v>558.5</v>
      </c>
      <c r="H739" s="24">
        <v>576.5</v>
      </c>
      <c r="I739" s="24">
        <v>588.5</v>
      </c>
      <c r="J739" s="121"/>
      <c r="K739" s="121"/>
      <c r="L739" s="121"/>
    </row>
    <row r="740" spans="4:12" ht="15.75" x14ac:dyDescent="0.25">
      <c r="D740" s="14"/>
      <c r="E740" s="137"/>
      <c r="F740" s="4" t="s">
        <v>641</v>
      </c>
      <c r="G740" s="24">
        <v>452.2</v>
      </c>
      <c r="H740" s="24">
        <v>466.8</v>
      </c>
      <c r="I740" s="24">
        <v>476.5</v>
      </c>
      <c r="J740" s="121"/>
      <c r="K740" s="121"/>
      <c r="L740" s="121"/>
    </row>
    <row r="741" spans="4:12" ht="15.75" x14ac:dyDescent="0.25">
      <c r="D741" s="14"/>
      <c r="E741" s="137"/>
      <c r="F741" s="4" t="s">
        <v>642</v>
      </c>
      <c r="G741" s="24">
        <v>758.6</v>
      </c>
      <c r="H741" s="24">
        <v>783</v>
      </c>
      <c r="I741" s="24">
        <v>799.4</v>
      </c>
      <c r="J741" s="121"/>
      <c r="K741" s="121"/>
      <c r="L741" s="121"/>
    </row>
    <row r="742" spans="4:12" ht="15.75" x14ac:dyDescent="0.25">
      <c r="D742" s="14"/>
      <c r="E742" s="137"/>
      <c r="F742" s="4" t="s">
        <v>643</v>
      </c>
      <c r="G742" s="24">
        <v>201.8</v>
      </c>
      <c r="H742" s="24">
        <v>208.4</v>
      </c>
      <c r="I742" s="24">
        <v>212.7</v>
      </c>
      <c r="J742" s="121"/>
      <c r="K742" s="121"/>
      <c r="L742" s="121"/>
    </row>
    <row r="743" spans="4:12" ht="15.75" x14ac:dyDescent="0.25">
      <c r="D743" s="14"/>
      <c r="E743" s="137"/>
      <c r="F743" s="8"/>
      <c r="G743" s="24"/>
      <c r="H743" s="24"/>
      <c r="I743" s="24"/>
      <c r="J743" s="121"/>
      <c r="K743" s="121"/>
      <c r="L743" s="121"/>
    </row>
    <row r="744" spans="4:12" ht="15.75" x14ac:dyDescent="0.25">
      <c r="D744" s="14"/>
      <c r="E744" s="136" t="s">
        <v>644</v>
      </c>
      <c r="F744" s="1" t="s">
        <v>5</v>
      </c>
      <c r="G744" s="28">
        <f>G745</f>
        <v>17127.7</v>
      </c>
      <c r="H744" s="28">
        <f t="shared" ref="H744:I744" si="50">H745</f>
        <v>17680.299999999996</v>
      </c>
      <c r="I744" s="28">
        <f t="shared" si="50"/>
        <v>18048.5</v>
      </c>
      <c r="J744" s="121"/>
      <c r="K744" s="121"/>
      <c r="L744" s="121"/>
    </row>
    <row r="745" spans="4:12" ht="15.75" x14ac:dyDescent="0.25">
      <c r="D745" s="14"/>
      <c r="E745" s="136"/>
      <c r="F745" s="2" t="s">
        <v>8</v>
      </c>
      <c r="G745" s="28">
        <f>SUM(G746:G773)</f>
        <v>17127.7</v>
      </c>
      <c r="H745" s="28">
        <f t="shared" ref="H745:I745" si="51">SUM(H746:H773)</f>
        <v>17680.299999999996</v>
      </c>
      <c r="I745" s="28">
        <f t="shared" si="51"/>
        <v>18048.5</v>
      </c>
      <c r="J745" s="121"/>
      <c r="K745" s="121"/>
      <c r="L745" s="121"/>
    </row>
    <row r="746" spans="4:12" ht="15.75" x14ac:dyDescent="0.25">
      <c r="D746" s="14"/>
      <c r="E746" s="137"/>
      <c r="F746" s="4" t="s">
        <v>645</v>
      </c>
      <c r="G746" s="24">
        <v>230</v>
      </c>
      <c r="H746" s="24">
        <v>237.4</v>
      </c>
      <c r="I746" s="24">
        <v>242.3</v>
      </c>
      <c r="J746" s="121"/>
      <c r="K746" s="121"/>
      <c r="L746" s="121"/>
    </row>
    <row r="747" spans="4:12" ht="15.75" x14ac:dyDescent="0.25">
      <c r="D747" s="14"/>
      <c r="E747" s="137"/>
      <c r="F747" s="4" t="s">
        <v>646</v>
      </c>
      <c r="G747" s="24">
        <v>479.2</v>
      </c>
      <c r="H747" s="24">
        <v>494.7</v>
      </c>
      <c r="I747" s="24">
        <v>505</v>
      </c>
      <c r="J747" s="121"/>
      <c r="K747" s="121"/>
      <c r="L747" s="121"/>
    </row>
    <row r="748" spans="4:12" ht="15.75" x14ac:dyDescent="0.25">
      <c r="D748" s="14"/>
      <c r="E748" s="137"/>
      <c r="F748" s="4" t="s">
        <v>647</v>
      </c>
      <c r="G748" s="24">
        <v>451.1</v>
      </c>
      <c r="H748" s="24">
        <v>465.6</v>
      </c>
      <c r="I748" s="24">
        <v>475.3</v>
      </c>
      <c r="J748" s="121"/>
      <c r="K748" s="121"/>
      <c r="L748" s="121"/>
    </row>
    <row r="749" spans="4:12" ht="15.75" x14ac:dyDescent="0.25">
      <c r="D749" s="14"/>
      <c r="E749" s="137"/>
      <c r="F749" s="4" t="s">
        <v>648</v>
      </c>
      <c r="G749" s="24">
        <v>359.8</v>
      </c>
      <c r="H749" s="24">
        <v>371.4</v>
      </c>
      <c r="I749" s="24">
        <v>379.1</v>
      </c>
      <c r="J749" s="121"/>
      <c r="K749" s="121"/>
      <c r="L749" s="121"/>
    </row>
    <row r="750" spans="4:12" ht="15.75" x14ac:dyDescent="0.25">
      <c r="D750" s="14"/>
      <c r="E750" s="137"/>
      <c r="F750" s="4" t="s">
        <v>649</v>
      </c>
      <c r="G750" s="24">
        <v>1551</v>
      </c>
      <c r="H750" s="24">
        <v>1601.1</v>
      </c>
      <c r="I750" s="24">
        <v>1634.4</v>
      </c>
      <c r="J750" s="121"/>
      <c r="K750" s="121"/>
      <c r="L750" s="121"/>
    </row>
    <row r="751" spans="4:12" ht="15.75" x14ac:dyDescent="0.25">
      <c r="D751" s="14"/>
      <c r="E751" s="137"/>
      <c r="F751" s="4" t="s">
        <v>497</v>
      </c>
      <c r="G751" s="24">
        <v>1022.2</v>
      </c>
      <c r="H751" s="24">
        <v>1055.0999999999999</v>
      </c>
      <c r="I751" s="24">
        <v>1077.0999999999999</v>
      </c>
      <c r="J751" s="121"/>
      <c r="K751" s="121"/>
      <c r="L751" s="121"/>
    </row>
    <row r="752" spans="4:12" ht="15.75" x14ac:dyDescent="0.25">
      <c r="D752" s="14"/>
      <c r="E752" s="137"/>
      <c r="F752" s="4" t="s">
        <v>650</v>
      </c>
      <c r="G752" s="24">
        <v>233.7</v>
      </c>
      <c r="H752" s="24">
        <v>241.3</v>
      </c>
      <c r="I752" s="24">
        <v>246.3</v>
      </c>
      <c r="J752" s="121"/>
      <c r="K752" s="121"/>
      <c r="L752" s="121"/>
    </row>
    <row r="753" spans="4:12" ht="15.75" x14ac:dyDescent="0.25">
      <c r="D753" s="14"/>
      <c r="E753" s="137"/>
      <c r="F753" s="4" t="s">
        <v>651</v>
      </c>
      <c r="G753" s="24">
        <v>431</v>
      </c>
      <c r="H753" s="24">
        <v>444.9</v>
      </c>
      <c r="I753" s="24">
        <v>454.1</v>
      </c>
      <c r="J753" s="121"/>
      <c r="K753" s="121"/>
      <c r="L753" s="121"/>
    </row>
    <row r="754" spans="4:12" ht="15.75" x14ac:dyDescent="0.25">
      <c r="D754" s="14"/>
      <c r="E754" s="137"/>
      <c r="F754" s="4" t="s">
        <v>652</v>
      </c>
      <c r="G754" s="24">
        <v>289.7</v>
      </c>
      <c r="H754" s="24">
        <v>299.10000000000002</v>
      </c>
      <c r="I754" s="24">
        <v>305.3</v>
      </c>
      <c r="J754" s="121"/>
      <c r="K754" s="121"/>
      <c r="L754" s="121"/>
    </row>
    <row r="755" spans="4:12" ht="15.75" x14ac:dyDescent="0.25">
      <c r="D755" s="14"/>
      <c r="E755" s="137"/>
      <c r="F755" s="4" t="s">
        <v>385</v>
      </c>
      <c r="G755" s="24">
        <v>579.4</v>
      </c>
      <c r="H755" s="24">
        <v>598.1</v>
      </c>
      <c r="I755" s="24">
        <v>610.6</v>
      </c>
      <c r="J755" s="121"/>
      <c r="K755" s="121"/>
      <c r="L755" s="121"/>
    </row>
    <row r="756" spans="4:12" ht="15.75" x14ac:dyDescent="0.25">
      <c r="D756" s="14"/>
      <c r="E756" s="137"/>
      <c r="F756" s="4" t="s">
        <v>165</v>
      </c>
      <c r="G756" s="24">
        <v>211.3</v>
      </c>
      <c r="H756" s="24">
        <v>218.1</v>
      </c>
      <c r="I756" s="24">
        <v>222.7</v>
      </c>
      <c r="J756" s="121"/>
      <c r="K756" s="121"/>
      <c r="L756" s="121"/>
    </row>
    <row r="757" spans="4:12" ht="15.75" x14ac:dyDescent="0.25">
      <c r="D757" s="14"/>
      <c r="E757" s="137"/>
      <c r="F757" s="4" t="s">
        <v>653</v>
      </c>
      <c r="G757" s="24">
        <v>288.60000000000002</v>
      </c>
      <c r="H757" s="24">
        <v>297.89999999999998</v>
      </c>
      <c r="I757" s="24">
        <v>304.10000000000002</v>
      </c>
      <c r="J757" s="121"/>
      <c r="K757" s="121"/>
      <c r="L757" s="121"/>
    </row>
    <row r="758" spans="4:12" ht="15.75" x14ac:dyDescent="0.25">
      <c r="D758" s="14"/>
      <c r="E758" s="137"/>
      <c r="F758" s="4" t="s">
        <v>85</v>
      </c>
      <c r="G758" s="24">
        <v>1152.8</v>
      </c>
      <c r="H758" s="24">
        <v>1190</v>
      </c>
      <c r="I758" s="24">
        <v>1214.8</v>
      </c>
      <c r="J758" s="121"/>
      <c r="K758" s="121"/>
      <c r="L758" s="121"/>
    </row>
    <row r="759" spans="4:12" ht="15.75" x14ac:dyDescent="0.25">
      <c r="D759" s="14"/>
      <c r="E759" s="137"/>
      <c r="F759" s="4" t="s">
        <v>654</v>
      </c>
      <c r="G759" s="24">
        <v>838.7</v>
      </c>
      <c r="H759" s="24">
        <v>865.7</v>
      </c>
      <c r="I759" s="24">
        <v>883.8</v>
      </c>
      <c r="J759" s="121"/>
      <c r="K759" s="121"/>
      <c r="L759" s="121"/>
    </row>
    <row r="760" spans="4:12" ht="15.75" x14ac:dyDescent="0.25">
      <c r="D760" s="14"/>
      <c r="E760" s="137"/>
      <c r="F760" s="4" t="s">
        <v>655</v>
      </c>
      <c r="G760" s="24">
        <v>282.8</v>
      </c>
      <c r="H760" s="24">
        <v>291.89999999999998</v>
      </c>
      <c r="I760" s="24">
        <v>298</v>
      </c>
      <c r="J760" s="121"/>
      <c r="K760" s="121"/>
      <c r="L760" s="121"/>
    </row>
    <row r="761" spans="4:12" ht="15.75" x14ac:dyDescent="0.25">
      <c r="D761" s="14"/>
      <c r="E761" s="137"/>
      <c r="F761" s="4" t="s">
        <v>656</v>
      </c>
      <c r="G761" s="24">
        <v>160.19999999999999</v>
      </c>
      <c r="H761" s="24">
        <v>165.4</v>
      </c>
      <c r="I761" s="24">
        <v>168.8</v>
      </c>
      <c r="J761" s="121"/>
      <c r="K761" s="121"/>
      <c r="L761" s="121"/>
    </row>
    <row r="762" spans="4:12" ht="15.75" x14ac:dyDescent="0.25">
      <c r="D762" s="14"/>
      <c r="E762" s="137"/>
      <c r="F762" s="4" t="s">
        <v>657</v>
      </c>
      <c r="G762" s="24">
        <v>312.7</v>
      </c>
      <c r="H762" s="24">
        <v>322.8</v>
      </c>
      <c r="I762" s="24">
        <v>329.5</v>
      </c>
      <c r="J762" s="121"/>
      <c r="K762" s="121"/>
      <c r="L762" s="121"/>
    </row>
    <row r="763" spans="4:12" ht="15.75" x14ac:dyDescent="0.25">
      <c r="D763" s="14"/>
      <c r="E763" s="137"/>
      <c r="F763" s="4" t="s">
        <v>658</v>
      </c>
      <c r="G763" s="24">
        <v>418.6</v>
      </c>
      <c r="H763" s="24">
        <v>432.1</v>
      </c>
      <c r="I763" s="24">
        <v>441.1</v>
      </c>
      <c r="J763" s="121"/>
      <c r="K763" s="121"/>
      <c r="L763" s="121"/>
    </row>
    <row r="764" spans="4:12" ht="15.75" x14ac:dyDescent="0.25">
      <c r="D764" s="14"/>
      <c r="E764" s="137"/>
      <c r="F764" s="4" t="s">
        <v>659</v>
      </c>
      <c r="G764" s="24">
        <v>432.7</v>
      </c>
      <c r="H764" s="24">
        <v>446.6</v>
      </c>
      <c r="I764" s="24">
        <v>456</v>
      </c>
      <c r="J764" s="121"/>
      <c r="K764" s="121"/>
      <c r="L764" s="121"/>
    </row>
    <row r="765" spans="4:12" ht="15.75" x14ac:dyDescent="0.25">
      <c r="D765" s="14"/>
      <c r="E765" s="137"/>
      <c r="F765" s="4" t="s">
        <v>660</v>
      </c>
      <c r="G765" s="24">
        <v>820.3</v>
      </c>
      <c r="H765" s="24">
        <v>846.8</v>
      </c>
      <c r="I765" s="24">
        <v>864.4</v>
      </c>
      <c r="J765" s="121"/>
      <c r="K765" s="121"/>
      <c r="L765" s="121"/>
    </row>
    <row r="766" spans="4:12" ht="15.75" x14ac:dyDescent="0.25">
      <c r="D766" s="14"/>
      <c r="E766" s="137"/>
      <c r="F766" s="4" t="s">
        <v>661</v>
      </c>
      <c r="G766" s="24">
        <v>3127.9</v>
      </c>
      <c r="H766" s="24">
        <v>3228.8</v>
      </c>
      <c r="I766" s="24">
        <v>3296.1</v>
      </c>
      <c r="J766" s="121"/>
      <c r="K766" s="121"/>
      <c r="L766" s="121"/>
    </row>
    <row r="767" spans="4:12" ht="15.75" x14ac:dyDescent="0.25">
      <c r="D767" s="14"/>
      <c r="E767" s="137"/>
      <c r="F767" s="4" t="s">
        <v>662</v>
      </c>
      <c r="G767" s="24">
        <v>509.9</v>
      </c>
      <c r="H767" s="24">
        <v>526.4</v>
      </c>
      <c r="I767" s="24">
        <v>537.29999999999995</v>
      </c>
      <c r="J767" s="121"/>
      <c r="K767" s="121"/>
      <c r="L767" s="121"/>
    </row>
    <row r="768" spans="4:12" ht="15.75" x14ac:dyDescent="0.25">
      <c r="D768" s="14"/>
      <c r="E768" s="137"/>
      <c r="F768" s="4" t="s">
        <v>663</v>
      </c>
      <c r="G768" s="24">
        <v>292</v>
      </c>
      <c r="H768" s="24">
        <v>301.39999999999998</v>
      </c>
      <c r="I768" s="24">
        <v>307.7</v>
      </c>
      <c r="J768" s="121"/>
      <c r="K768" s="121"/>
      <c r="L768" s="121"/>
    </row>
    <row r="769" spans="4:12" ht="15.75" x14ac:dyDescent="0.25">
      <c r="D769" s="14"/>
      <c r="E769" s="137"/>
      <c r="F769" s="4" t="s">
        <v>664</v>
      </c>
      <c r="G769" s="24">
        <v>127.8</v>
      </c>
      <c r="H769" s="24">
        <v>131.9</v>
      </c>
      <c r="I769" s="24">
        <v>134.6</v>
      </c>
      <c r="J769" s="121"/>
      <c r="K769" s="121"/>
      <c r="L769" s="121"/>
    </row>
    <row r="770" spans="4:12" ht="15.75" x14ac:dyDescent="0.25">
      <c r="D770" s="14"/>
      <c r="E770" s="137"/>
      <c r="F770" s="4" t="s">
        <v>665</v>
      </c>
      <c r="G770" s="24">
        <v>411.7</v>
      </c>
      <c r="H770" s="24">
        <v>425</v>
      </c>
      <c r="I770" s="24">
        <v>433.9</v>
      </c>
      <c r="J770" s="121"/>
      <c r="K770" s="121"/>
      <c r="L770" s="121"/>
    </row>
    <row r="771" spans="4:12" ht="15.75" x14ac:dyDescent="0.25">
      <c r="D771" s="14"/>
      <c r="E771" s="137"/>
      <c r="F771" s="4" t="s">
        <v>666</v>
      </c>
      <c r="G771" s="24">
        <v>786.4</v>
      </c>
      <c r="H771" s="24">
        <v>811.8</v>
      </c>
      <c r="I771" s="24">
        <v>828.7</v>
      </c>
      <c r="J771" s="121"/>
      <c r="K771" s="121"/>
      <c r="L771" s="121"/>
    </row>
    <row r="772" spans="4:12" ht="15.75" x14ac:dyDescent="0.25">
      <c r="D772" s="14"/>
      <c r="E772" s="137"/>
      <c r="F772" s="4" t="s">
        <v>515</v>
      </c>
      <c r="G772" s="24">
        <v>575.4</v>
      </c>
      <c r="H772" s="24">
        <v>594</v>
      </c>
      <c r="I772" s="24">
        <v>606.29999999999995</v>
      </c>
      <c r="J772" s="121"/>
      <c r="K772" s="121"/>
      <c r="L772" s="121"/>
    </row>
    <row r="773" spans="4:12" ht="15.75" x14ac:dyDescent="0.25">
      <c r="D773" s="14"/>
      <c r="E773" s="137"/>
      <c r="F773" s="4" t="s">
        <v>667</v>
      </c>
      <c r="G773" s="24">
        <v>750.8</v>
      </c>
      <c r="H773" s="24">
        <v>775</v>
      </c>
      <c r="I773" s="24">
        <v>791.2</v>
      </c>
      <c r="J773" s="121"/>
      <c r="K773" s="121"/>
      <c r="L773" s="121"/>
    </row>
    <row r="774" spans="4:12" ht="15.75" x14ac:dyDescent="0.25">
      <c r="D774" s="14"/>
      <c r="E774" s="137"/>
      <c r="F774" s="8"/>
      <c r="G774" s="24"/>
      <c r="H774" s="24"/>
      <c r="I774" s="24"/>
      <c r="J774" s="121"/>
      <c r="K774" s="121"/>
      <c r="L774" s="121"/>
    </row>
    <row r="775" spans="4:12" ht="15.75" x14ac:dyDescent="0.25">
      <c r="D775" s="14"/>
      <c r="E775" s="136" t="s">
        <v>668</v>
      </c>
      <c r="F775" s="1" t="s">
        <v>5</v>
      </c>
      <c r="G775" s="28">
        <f>G776</f>
        <v>23125.299999999992</v>
      </c>
      <c r="H775" s="28">
        <f t="shared" ref="H775:I775" si="52">H776</f>
        <v>23871.200000000001</v>
      </c>
      <c r="I775" s="28">
        <f t="shared" si="52"/>
        <v>24368.5</v>
      </c>
      <c r="J775" s="121"/>
      <c r="K775" s="121"/>
      <c r="L775" s="121"/>
    </row>
    <row r="776" spans="4:12" ht="15.75" x14ac:dyDescent="0.25">
      <c r="D776" s="14"/>
      <c r="E776" s="136"/>
      <c r="F776" s="2" t="s">
        <v>8</v>
      </c>
      <c r="G776" s="28">
        <f>SUM(G777:G802)</f>
        <v>23125.299999999992</v>
      </c>
      <c r="H776" s="28">
        <f t="shared" ref="H776:I776" si="53">SUM(H777:H802)</f>
        <v>23871.200000000001</v>
      </c>
      <c r="I776" s="28">
        <f t="shared" si="53"/>
        <v>24368.5</v>
      </c>
      <c r="J776" s="121"/>
      <c r="K776" s="121"/>
      <c r="L776" s="121"/>
    </row>
    <row r="777" spans="4:12" ht="15.75" x14ac:dyDescent="0.25">
      <c r="D777" s="14"/>
      <c r="E777" s="137"/>
      <c r="F777" s="4" t="s">
        <v>669</v>
      </c>
      <c r="G777" s="24">
        <v>1582</v>
      </c>
      <c r="H777" s="24">
        <v>1633.1</v>
      </c>
      <c r="I777" s="24">
        <v>1667.1</v>
      </c>
      <c r="J777" s="121"/>
      <c r="K777" s="121"/>
      <c r="L777" s="121"/>
    </row>
    <row r="778" spans="4:12" ht="15.75" x14ac:dyDescent="0.25">
      <c r="D778" s="14"/>
      <c r="E778" s="137"/>
      <c r="F778" s="4" t="s">
        <v>670</v>
      </c>
      <c r="G778" s="24">
        <v>660.1</v>
      </c>
      <c r="H778" s="24">
        <v>681.4</v>
      </c>
      <c r="I778" s="24">
        <v>695.6</v>
      </c>
      <c r="J778" s="121"/>
      <c r="K778" s="121"/>
      <c r="L778" s="121"/>
    </row>
    <row r="779" spans="4:12" ht="15.75" x14ac:dyDescent="0.25">
      <c r="D779" s="14"/>
      <c r="E779" s="137"/>
      <c r="F779" s="4" t="s">
        <v>671</v>
      </c>
      <c r="G779" s="24">
        <v>497.6</v>
      </c>
      <c r="H779" s="24">
        <v>513.6</v>
      </c>
      <c r="I779" s="24">
        <v>524.29999999999995</v>
      </c>
      <c r="J779" s="121"/>
      <c r="K779" s="121"/>
      <c r="L779" s="121"/>
    </row>
    <row r="780" spans="4:12" ht="15.75" x14ac:dyDescent="0.25">
      <c r="D780" s="14"/>
      <c r="E780" s="137"/>
      <c r="F780" s="4" t="s">
        <v>672</v>
      </c>
      <c r="G780" s="24">
        <v>912.5</v>
      </c>
      <c r="H780" s="24">
        <v>941.9</v>
      </c>
      <c r="I780" s="24">
        <v>961.5</v>
      </c>
      <c r="J780" s="121"/>
      <c r="K780" s="121"/>
      <c r="L780" s="121"/>
    </row>
    <row r="781" spans="4:12" ht="15.75" x14ac:dyDescent="0.25">
      <c r="D781" s="14"/>
      <c r="E781" s="137"/>
      <c r="F781" s="4" t="s">
        <v>673</v>
      </c>
      <c r="G781" s="24">
        <v>864.2</v>
      </c>
      <c r="H781" s="24">
        <v>892.1</v>
      </c>
      <c r="I781" s="24">
        <v>910.7</v>
      </c>
      <c r="J781" s="121"/>
      <c r="K781" s="121"/>
      <c r="L781" s="121"/>
    </row>
    <row r="782" spans="4:12" ht="15.75" x14ac:dyDescent="0.25">
      <c r="D782" s="14"/>
      <c r="E782" s="137"/>
      <c r="F782" s="4" t="s">
        <v>674</v>
      </c>
      <c r="G782" s="24">
        <v>361.5</v>
      </c>
      <c r="H782" s="24">
        <v>373.1</v>
      </c>
      <c r="I782" s="24">
        <v>380.9</v>
      </c>
      <c r="J782" s="121"/>
      <c r="K782" s="121"/>
      <c r="L782" s="121"/>
    </row>
    <row r="783" spans="4:12" ht="15.75" x14ac:dyDescent="0.25">
      <c r="D783" s="14"/>
      <c r="E783" s="137"/>
      <c r="F783" s="4" t="s">
        <v>675</v>
      </c>
      <c r="G783" s="24">
        <v>1474.1</v>
      </c>
      <c r="H783" s="24">
        <v>1521.6</v>
      </c>
      <c r="I783" s="24">
        <v>1553.3</v>
      </c>
      <c r="J783" s="121"/>
      <c r="K783" s="121"/>
      <c r="L783" s="121"/>
    </row>
    <row r="784" spans="4:12" ht="15.75" x14ac:dyDescent="0.25">
      <c r="D784" s="14"/>
      <c r="E784" s="137"/>
      <c r="F784" s="4" t="s">
        <v>471</v>
      </c>
      <c r="G784" s="24">
        <v>334.2</v>
      </c>
      <c r="H784" s="24">
        <v>345</v>
      </c>
      <c r="I784" s="24">
        <v>352.2</v>
      </c>
      <c r="J784" s="121"/>
      <c r="K784" s="121"/>
      <c r="L784" s="121"/>
    </row>
    <row r="785" spans="4:12" ht="15.75" x14ac:dyDescent="0.25">
      <c r="D785" s="14"/>
      <c r="E785" s="137"/>
      <c r="F785" s="4" t="s">
        <v>677</v>
      </c>
      <c r="G785" s="24">
        <v>782.7</v>
      </c>
      <c r="H785" s="24">
        <v>807.9</v>
      </c>
      <c r="I785" s="24">
        <v>824.8</v>
      </c>
      <c r="J785" s="121"/>
      <c r="K785" s="121"/>
      <c r="L785" s="121"/>
    </row>
    <row r="786" spans="4:12" ht="15.75" x14ac:dyDescent="0.25">
      <c r="D786" s="14"/>
      <c r="E786" s="137"/>
      <c r="F786" s="4" t="s">
        <v>678</v>
      </c>
      <c r="G786" s="24">
        <v>719.5</v>
      </c>
      <c r="H786" s="24">
        <v>742.7</v>
      </c>
      <c r="I786" s="24">
        <v>758.2</v>
      </c>
      <c r="J786" s="121"/>
      <c r="K786" s="121"/>
      <c r="L786" s="121"/>
    </row>
    <row r="787" spans="4:12" ht="15.75" x14ac:dyDescent="0.25">
      <c r="D787" s="14"/>
      <c r="E787" s="137"/>
      <c r="F787" s="4" t="s">
        <v>679</v>
      </c>
      <c r="G787" s="24">
        <v>468.9</v>
      </c>
      <c r="H787" s="24">
        <v>484</v>
      </c>
      <c r="I787" s="24">
        <v>494.1</v>
      </c>
      <c r="J787" s="121"/>
      <c r="K787" s="121"/>
      <c r="L787" s="121"/>
    </row>
    <row r="788" spans="4:12" ht="15.75" x14ac:dyDescent="0.25">
      <c r="D788" s="14"/>
      <c r="E788" s="137"/>
      <c r="F788" s="4" t="s">
        <v>680</v>
      </c>
      <c r="G788" s="24">
        <v>504.8</v>
      </c>
      <c r="H788" s="24">
        <v>521</v>
      </c>
      <c r="I788" s="24">
        <v>531.9</v>
      </c>
      <c r="J788" s="121"/>
      <c r="K788" s="121"/>
      <c r="L788" s="121"/>
    </row>
    <row r="789" spans="4:12" ht="15.75" x14ac:dyDescent="0.25">
      <c r="D789" s="14"/>
      <c r="E789" s="137"/>
      <c r="F789" s="4" t="s">
        <v>681</v>
      </c>
      <c r="G789" s="24">
        <v>459.4</v>
      </c>
      <c r="H789" s="24">
        <v>474.2</v>
      </c>
      <c r="I789" s="24">
        <v>484.1</v>
      </c>
      <c r="J789" s="121"/>
      <c r="K789" s="121"/>
      <c r="L789" s="121"/>
    </row>
    <row r="790" spans="4:12" ht="15.75" x14ac:dyDescent="0.25">
      <c r="D790" s="14"/>
      <c r="E790" s="137"/>
      <c r="F790" s="4" t="s">
        <v>682</v>
      </c>
      <c r="G790" s="24">
        <v>820.9</v>
      </c>
      <c r="H790" s="24">
        <v>847.4</v>
      </c>
      <c r="I790" s="24">
        <v>865</v>
      </c>
      <c r="J790" s="121"/>
      <c r="K790" s="121"/>
      <c r="L790" s="121"/>
    </row>
    <row r="791" spans="4:12" ht="15.75" x14ac:dyDescent="0.25">
      <c r="D791" s="14"/>
      <c r="E791" s="137"/>
      <c r="F791" s="4" t="s">
        <v>683</v>
      </c>
      <c r="G791" s="24">
        <v>636.79999999999995</v>
      </c>
      <c r="H791" s="24">
        <v>657.4</v>
      </c>
      <c r="I791" s="24">
        <v>671.1</v>
      </c>
      <c r="J791" s="121"/>
      <c r="K791" s="121"/>
      <c r="L791" s="121"/>
    </row>
    <row r="792" spans="4:12" ht="15.75" x14ac:dyDescent="0.25">
      <c r="D792" s="14"/>
      <c r="E792" s="137"/>
      <c r="F792" s="4" t="s">
        <v>684</v>
      </c>
      <c r="G792" s="24">
        <v>677.3</v>
      </c>
      <c r="H792" s="24">
        <v>699.2</v>
      </c>
      <c r="I792" s="24">
        <v>713.7</v>
      </c>
      <c r="J792" s="121"/>
      <c r="K792" s="121"/>
      <c r="L792" s="121"/>
    </row>
    <row r="793" spans="4:12" ht="15.75" x14ac:dyDescent="0.25">
      <c r="D793" s="14"/>
      <c r="E793" s="137"/>
      <c r="F793" s="4" t="s">
        <v>685</v>
      </c>
      <c r="G793" s="24">
        <v>716.9</v>
      </c>
      <c r="H793" s="24">
        <v>740.1</v>
      </c>
      <c r="I793" s="24">
        <v>755.5</v>
      </c>
      <c r="J793" s="121"/>
      <c r="K793" s="121"/>
      <c r="L793" s="121"/>
    </row>
    <row r="794" spans="4:12" ht="15.75" x14ac:dyDescent="0.25">
      <c r="D794" s="14"/>
      <c r="E794" s="137"/>
      <c r="F794" s="4" t="s">
        <v>686</v>
      </c>
      <c r="G794" s="24">
        <v>503.3</v>
      </c>
      <c r="H794" s="24">
        <v>519.6</v>
      </c>
      <c r="I794" s="24">
        <v>530.4</v>
      </c>
      <c r="J794" s="121"/>
      <c r="K794" s="121"/>
      <c r="L794" s="121"/>
    </row>
    <row r="795" spans="4:12" ht="15.75" x14ac:dyDescent="0.25">
      <c r="D795" s="14"/>
      <c r="E795" s="137"/>
      <c r="F795" s="4" t="s">
        <v>390</v>
      </c>
      <c r="G795" s="24">
        <v>203</v>
      </c>
      <c r="H795" s="24">
        <v>209.5</v>
      </c>
      <c r="I795" s="24">
        <v>213.9</v>
      </c>
      <c r="J795" s="121"/>
      <c r="K795" s="121"/>
      <c r="L795" s="121"/>
    </row>
    <row r="796" spans="4:12" ht="15.75" x14ac:dyDescent="0.25">
      <c r="D796" s="14"/>
      <c r="E796" s="137"/>
      <c r="F796" s="4" t="s">
        <v>687</v>
      </c>
      <c r="G796" s="24">
        <v>1625.1</v>
      </c>
      <c r="H796" s="24">
        <v>1677.5</v>
      </c>
      <c r="I796" s="24">
        <v>1712.5</v>
      </c>
      <c r="J796" s="121"/>
      <c r="K796" s="121"/>
      <c r="L796" s="121"/>
    </row>
    <row r="797" spans="4:12" ht="15.75" x14ac:dyDescent="0.25">
      <c r="D797" s="14"/>
      <c r="E797" s="137"/>
      <c r="F797" s="4" t="s">
        <v>688</v>
      </c>
      <c r="G797" s="24">
        <v>951.2</v>
      </c>
      <c r="H797" s="24">
        <v>981.9</v>
      </c>
      <c r="I797" s="24">
        <v>1002.4</v>
      </c>
      <c r="J797" s="121"/>
      <c r="K797" s="121"/>
      <c r="L797" s="121"/>
    </row>
    <row r="798" spans="4:12" ht="15.75" x14ac:dyDescent="0.25">
      <c r="D798" s="14"/>
      <c r="E798" s="137"/>
      <c r="F798" s="4" t="s">
        <v>689</v>
      </c>
      <c r="G798" s="24">
        <v>1524.6</v>
      </c>
      <c r="H798" s="24">
        <v>1573.8</v>
      </c>
      <c r="I798" s="24">
        <v>1606.6</v>
      </c>
      <c r="J798" s="121"/>
      <c r="K798" s="121"/>
      <c r="L798" s="121"/>
    </row>
    <row r="799" spans="4:12" ht="15.75" x14ac:dyDescent="0.25">
      <c r="D799" s="14"/>
      <c r="E799" s="137"/>
      <c r="F799" s="4" t="s">
        <v>668</v>
      </c>
      <c r="G799" s="24">
        <v>3765.3</v>
      </c>
      <c r="H799" s="24">
        <v>3886.8</v>
      </c>
      <c r="I799" s="24">
        <v>3967.7</v>
      </c>
      <c r="J799" s="121"/>
      <c r="K799" s="121"/>
      <c r="L799" s="121"/>
    </row>
    <row r="800" spans="4:12" ht="15.75" x14ac:dyDescent="0.25">
      <c r="D800" s="14"/>
      <c r="E800" s="137"/>
      <c r="F800" s="4" t="s">
        <v>690</v>
      </c>
      <c r="G800" s="24">
        <v>1475.5</v>
      </c>
      <c r="H800" s="24">
        <v>1523.1</v>
      </c>
      <c r="I800" s="24">
        <v>1554.8</v>
      </c>
      <c r="J800" s="121"/>
      <c r="K800" s="121"/>
      <c r="L800" s="121"/>
    </row>
    <row r="801" spans="4:12" ht="15.75" x14ac:dyDescent="0.25">
      <c r="D801" s="14"/>
      <c r="E801" s="137"/>
      <c r="F801" s="4" t="s">
        <v>691</v>
      </c>
      <c r="G801" s="24">
        <v>431.3</v>
      </c>
      <c r="H801" s="24">
        <v>445.2</v>
      </c>
      <c r="I801" s="24">
        <v>454.4</v>
      </c>
      <c r="J801" s="121"/>
      <c r="K801" s="121"/>
      <c r="L801" s="121"/>
    </row>
    <row r="802" spans="4:12" ht="15.75" x14ac:dyDescent="0.25">
      <c r="D802" s="14"/>
      <c r="E802" s="137"/>
      <c r="F802" s="4" t="s">
        <v>692</v>
      </c>
      <c r="G802" s="24">
        <v>172.6</v>
      </c>
      <c r="H802" s="24">
        <v>178.1</v>
      </c>
      <c r="I802" s="24">
        <v>181.8</v>
      </c>
      <c r="J802" s="121"/>
      <c r="K802" s="121"/>
      <c r="L802" s="121"/>
    </row>
    <row r="803" spans="4:12" ht="15.75" x14ac:dyDescent="0.25">
      <c r="D803" s="14"/>
      <c r="E803" s="137"/>
      <c r="F803" s="8"/>
      <c r="G803" s="24"/>
      <c r="H803" s="24"/>
      <c r="I803" s="24"/>
      <c r="J803" s="121"/>
      <c r="K803" s="121"/>
      <c r="L803" s="121"/>
    </row>
    <row r="804" spans="4:12" ht="15.75" x14ac:dyDescent="0.25">
      <c r="D804" s="14"/>
      <c r="E804" s="136" t="s">
        <v>693</v>
      </c>
      <c r="F804" s="1" t="s">
        <v>5</v>
      </c>
      <c r="G804" s="28">
        <f>G805</f>
        <v>25618.499999999993</v>
      </c>
      <c r="H804" s="28">
        <f t="shared" ref="H804:I804" si="54">H805</f>
        <v>26444.700000000004</v>
      </c>
      <c r="I804" s="28">
        <f t="shared" si="54"/>
        <v>26995.600000000006</v>
      </c>
      <c r="J804" s="121"/>
      <c r="K804" s="121"/>
      <c r="L804" s="121"/>
    </row>
    <row r="805" spans="4:12" ht="15.75" x14ac:dyDescent="0.25">
      <c r="D805" s="14"/>
      <c r="E805" s="136"/>
      <c r="F805" s="2" t="s">
        <v>8</v>
      </c>
      <c r="G805" s="28">
        <f>SUM(G806:G840)</f>
        <v>25618.499999999993</v>
      </c>
      <c r="H805" s="28">
        <f t="shared" ref="H805:I805" si="55">SUM(H806:H840)</f>
        <v>26444.700000000004</v>
      </c>
      <c r="I805" s="28">
        <f t="shared" si="55"/>
        <v>26995.600000000006</v>
      </c>
      <c r="J805" s="121"/>
      <c r="K805" s="121"/>
      <c r="L805" s="121"/>
    </row>
    <row r="806" spans="4:12" ht="15.75" x14ac:dyDescent="0.25">
      <c r="D806" s="14"/>
      <c r="E806" s="137"/>
      <c r="F806" s="4" t="s">
        <v>694</v>
      </c>
      <c r="G806" s="24">
        <v>208.4</v>
      </c>
      <c r="H806" s="24">
        <v>215.2</v>
      </c>
      <c r="I806" s="24">
        <v>219.7</v>
      </c>
      <c r="J806" s="121"/>
      <c r="K806" s="121"/>
      <c r="L806" s="121"/>
    </row>
    <row r="807" spans="4:12" ht="15.75" x14ac:dyDescent="0.25">
      <c r="D807" s="14"/>
      <c r="E807" s="137"/>
      <c r="F807" s="4" t="s">
        <v>695</v>
      </c>
      <c r="G807" s="24">
        <v>802.5</v>
      </c>
      <c r="H807" s="24">
        <v>828.4</v>
      </c>
      <c r="I807" s="24">
        <v>845.6</v>
      </c>
      <c r="J807" s="121"/>
      <c r="K807" s="121"/>
      <c r="L807" s="121"/>
    </row>
    <row r="808" spans="4:12" ht="15.75" x14ac:dyDescent="0.25">
      <c r="D808" s="14"/>
      <c r="E808" s="137"/>
      <c r="F808" s="4" t="s">
        <v>696</v>
      </c>
      <c r="G808" s="24">
        <v>544.1</v>
      </c>
      <c r="H808" s="24">
        <v>561.6</v>
      </c>
      <c r="I808" s="24">
        <v>573.29999999999995</v>
      </c>
      <c r="J808" s="121"/>
      <c r="K808" s="121"/>
      <c r="L808" s="121"/>
    </row>
    <row r="809" spans="4:12" ht="15.75" x14ac:dyDescent="0.25">
      <c r="D809" s="14"/>
      <c r="E809" s="137"/>
      <c r="F809" s="4" t="s">
        <v>697</v>
      </c>
      <c r="G809" s="24">
        <v>741.3</v>
      </c>
      <c r="H809" s="24">
        <v>765.3</v>
      </c>
      <c r="I809" s="24">
        <v>781.2</v>
      </c>
      <c r="J809" s="121"/>
      <c r="K809" s="121"/>
      <c r="L809" s="121"/>
    </row>
    <row r="810" spans="4:12" ht="15.75" x14ac:dyDescent="0.25">
      <c r="D810" s="14"/>
      <c r="E810" s="137"/>
      <c r="F810" s="4" t="s">
        <v>698</v>
      </c>
      <c r="G810" s="24">
        <v>899</v>
      </c>
      <c r="H810" s="24">
        <v>928</v>
      </c>
      <c r="I810" s="24">
        <v>947.3</v>
      </c>
      <c r="J810" s="121"/>
      <c r="K810" s="121"/>
      <c r="L810" s="121"/>
    </row>
    <row r="811" spans="4:12" ht="15.75" x14ac:dyDescent="0.25">
      <c r="D811" s="14"/>
      <c r="E811" s="137"/>
      <c r="F811" s="4" t="s">
        <v>699</v>
      </c>
      <c r="G811" s="24">
        <v>240</v>
      </c>
      <c r="H811" s="24">
        <v>247.8</v>
      </c>
      <c r="I811" s="24">
        <v>252.9</v>
      </c>
      <c r="J811" s="121"/>
      <c r="K811" s="121"/>
      <c r="L811" s="121"/>
    </row>
    <row r="812" spans="4:12" ht="15.75" x14ac:dyDescent="0.25">
      <c r="D812" s="14"/>
      <c r="E812" s="137"/>
      <c r="F812" s="4" t="s">
        <v>700</v>
      </c>
      <c r="G812" s="24">
        <v>345.4</v>
      </c>
      <c r="H812" s="24">
        <v>356.5</v>
      </c>
      <c r="I812" s="24">
        <v>364</v>
      </c>
      <c r="J812" s="121"/>
      <c r="K812" s="121"/>
      <c r="L812" s="121"/>
    </row>
    <row r="813" spans="4:12" ht="15.75" x14ac:dyDescent="0.25">
      <c r="D813" s="14"/>
      <c r="E813" s="137"/>
      <c r="F813" s="4" t="s">
        <v>701</v>
      </c>
      <c r="G813" s="24">
        <v>190.6</v>
      </c>
      <c r="H813" s="24">
        <v>196.8</v>
      </c>
      <c r="I813" s="24">
        <v>200.9</v>
      </c>
      <c r="J813" s="121"/>
      <c r="K813" s="121"/>
      <c r="L813" s="121"/>
    </row>
    <row r="814" spans="4:12" ht="15.75" x14ac:dyDescent="0.25">
      <c r="D814" s="14"/>
      <c r="E814" s="137"/>
      <c r="F814" s="4" t="s">
        <v>702</v>
      </c>
      <c r="G814" s="24">
        <v>263.60000000000002</v>
      </c>
      <c r="H814" s="24">
        <v>272.10000000000002</v>
      </c>
      <c r="I814" s="24">
        <v>277.7</v>
      </c>
      <c r="J814" s="121"/>
      <c r="K814" s="121"/>
      <c r="L814" s="121"/>
    </row>
    <row r="815" spans="4:12" ht="15.75" x14ac:dyDescent="0.25">
      <c r="D815" s="14"/>
      <c r="E815" s="137"/>
      <c r="F815" s="4" t="s">
        <v>703</v>
      </c>
      <c r="G815" s="24">
        <v>345.1</v>
      </c>
      <c r="H815" s="24">
        <v>356.3</v>
      </c>
      <c r="I815" s="24">
        <v>363.7</v>
      </c>
      <c r="J815" s="121"/>
      <c r="K815" s="121"/>
      <c r="L815" s="121"/>
    </row>
    <row r="816" spans="4:12" ht="15.75" x14ac:dyDescent="0.25">
      <c r="D816" s="14"/>
      <c r="E816" s="137"/>
      <c r="F816" s="4" t="s">
        <v>704</v>
      </c>
      <c r="G816" s="24">
        <v>306.39999999999998</v>
      </c>
      <c r="H816" s="24">
        <v>316.2</v>
      </c>
      <c r="I816" s="24">
        <v>322.8</v>
      </c>
      <c r="J816" s="121"/>
      <c r="K816" s="121"/>
      <c r="L816" s="121"/>
    </row>
    <row r="817" spans="4:12" ht="15.75" x14ac:dyDescent="0.25">
      <c r="D817" s="14"/>
      <c r="E817" s="137"/>
      <c r="F817" s="4" t="s">
        <v>705</v>
      </c>
      <c r="G817" s="24">
        <v>213.9</v>
      </c>
      <c r="H817" s="24">
        <v>220.8</v>
      </c>
      <c r="I817" s="24">
        <v>225.4</v>
      </c>
      <c r="J817" s="121"/>
      <c r="K817" s="121"/>
      <c r="L817" s="121"/>
    </row>
    <row r="818" spans="4:12" ht="15.75" x14ac:dyDescent="0.25">
      <c r="D818" s="14"/>
      <c r="E818" s="137"/>
      <c r="F818" s="4" t="s">
        <v>706</v>
      </c>
      <c r="G818" s="24">
        <v>883.5</v>
      </c>
      <c r="H818" s="24">
        <v>912</v>
      </c>
      <c r="I818" s="24">
        <v>931</v>
      </c>
      <c r="J818" s="121"/>
      <c r="K818" s="121"/>
      <c r="L818" s="121"/>
    </row>
    <row r="819" spans="4:12" ht="15.75" x14ac:dyDescent="0.25">
      <c r="D819" s="14"/>
      <c r="E819" s="137"/>
      <c r="F819" s="4" t="s">
        <v>707</v>
      </c>
      <c r="G819" s="24">
        <v>142.4</v>
      </c>
      <c r="H819" s="24">
        <v>147</v>
      </c>
      <c r="I819" s="24">
        <v>150.1</v>
      </c>
      <c r="J819" s="121"/>
      <c r="K819" s="121"/>
      <c r="L819" s="121"/>
    </row>
    <row r="820" spans="4:12" ht="15.75" x14ac:dyDescent="0.25">
      <c r="D820" s="14"/>
      <c r="E820" s="137"/>
      <c r="F820" s="4" t="s">
        <v>708</v>
      </c>
      <c r="G820" s="24">
        <v>458.5</v>
      </c>
      <c r="H820" s="24">
        <v>473.3</v>
      </c>
      <c r="I820" s="24">
        <v>483.2</v>
      </c>
      <c r="J820" s="121"/>
      <c r="K820" s="121"/>
      <c r="L820" s="121"/>
    </row>
    <row r="821" spans="4:12" ht="15.75" x14ac:dyDescent="0.25">
      <c r="D821" s="14"/>
      <c r="E821" s="137"/>
      <c r="F821" s="4" t="s">
        <v>709</v>
      </c>
      <c r="G821" s="24">
        <v>472.3</v>
      </c>
      <c r="H821" s="24">
        <v>487.5</v>
      </c>
      <c r="I821" s="24">
        <v>497.7</v>
      </c>
      <c r="J821" s="121"/>
      <c r="K821" s="121"/>
      <c r="L821" s="121"/>
    </row>
    <row r="822" spans="4:12" ht="15.75" x14ac:dyDescent="0.25">
      <c r="D822" s="14"/>
      <c r="E822" s="137"/>
      <c r="F822" s="4" t="s">
        <v>710</v>
      </c>
      <c r="G822" s="24">
        <v>189.2</v>
      </c>
      <c r="H822" s="24">
        <v>195.3</v>
      </c>
      <c r="I822" s="24">
        <v>199.4</v>
      </c>
      <c r="J822" s="121"/>
      <c r="K822" s="121"/>
      <c r="L822" s="121"/>
    </row>
    <row r="823" spans="4:12" ht="15.75" x14ac:dyDescent="0.25">
      <c r="D823" s="14"/>
      <c r="E823" s="137"/>
      <c r="F823" s="4" t="s">
        <v>711</v>
      </c>
      <c r="G823" s="24">
        <v>932</v>
      </c>
      <c r="H823" s="24">
        <v>962.1</v>
      </c>
      <c r="I823" s="24">
        <v>982.1</v>
      </c>
      <c r="J823" s="121"/>
      <c r="K823" s="121"/>
      <c r="L823" s="121"/>
    </row>
    <row r="824" spans="4:12" ht="15.75" x14ac:dyDescent="0.25">
      <c r="D824" s="14"/>
      <c r="E824" s="137"/>
      <c r="F824" s="4" t="s">
        <v>712</v>
      </c>
      <c r="G824" s="24">
        <v>186.9</v>
      </c>
      <c r="H824" s="24">
        <v>192.9</v>
      </c>
      <c r="I824" s="24">
        <v>197</v>
      </c>
      <c r="J824" s="121"/>
      <c r="K824" s="121"/>
      <c r="L824" s="121"/>
    </row>
    <row r="825" spans="4:12" ht="15.75" x14ac:dyDescent="0.25">
      <c r="D825" s="14"/>
      <c r="E825" s="137"/>
      <c r="F825" s="4" t="s">
        <v>713</v>
      </c>
      <c r="G825" s="24">
        <v>221.9</v>
      </c>
      <c r="H825" s="24">
        <v>229.1</v>
      </c>
      <c r="I825" s="24">
        <v>233.9</v>
      </c>
      <c r="J825" s="121"/>
      <c r="K825" s="121"/>
      <c r="L825" s="121"/>
    </row>
    <row r="826" spans="4:12" ht="15.75" x14ac:dyDescent="0.25">
      <c r="D826" s="14"/>
      <c r="E826" s="137"/>
      <c r="F826" s="4" t="s">
        <v>714</v>
      </c>
      <c r="G826" s="24">
        <v>1001.8</v>
      </c>
      <c r="H826" s="24">
        <v>1034.0999999999999</v>
      </c>
      <c r="I826" s="24">
        <v>1055.5999999999999</v>
      </c>
      <c r="J826" s="121"/>
      <c r="K826" s="121"/>
      <c r="L826" s="121"/>
    </row>
    <row r="827" spans="4:12" ht="15.75" x14ac:dyDescent="0.25">
      <c r="D827" s="14"/>
      <c r="E827" s="137"/>
      <c r="F827" s="4" t="s">
        <v>715</v>
      </c>
      <c r="G827" s="24">
        <v>274.5</v>
      </c>
      <c r="H827" s="24">
        <v>283.3</v>
      </c>
      <c r="I827" s="24">
        <v>289.2</v>
      </c>
      <c r="J827" s="121"/>
      <c r="K827" s="121"/>
      <c r="L827" s="121"/>
    </row>
    <row r="828" spans="4:12" ht="15.75" x14ac:dyDescent="0.25">
      <c r="D828" s="14"/>
      <c r="E828" s="137"/>
      <c r="F828" s="4" t="s">
        <v>716</v>
      </c>
      <c r="G828" s="24">
        <v>397.4</v>
      </c>
      <c r="H828" s="24">
        <v>410.2</v>
      </c>
      <c r="I828" s="24">
        <v>418.7</v>
      </c>
      <c r="J828" s="121"/>
      <c r="K828" s="121"/>
      <c r="L828" s="121"/>
    </row>
    <row r="829" spans="4:12" ht="15.75" x14ac:dyDescent="0.25">
      <c r="D829" s="14"/>
      <c r="E829" s="137"/>
      <c r="F829" s="4" t="s">
        <v>717</v>
      </c>
      <c r="G829" s="24">
        <v>334.2</v>
      </c>
      <c r="H829" s="24">
        <v>345</v>
      </c>
      <c r="I829" s="24">
        <v>352.2</v>
      </c>
      <c r="J829" s="121"/>
      <c r="K829" s="121"/>
      <c r="L829" s="121"/>
    </row>
    <row r="830" spans="4:12" ht="15.75" x14ac:dyDescent="0.25">
      <c r="D830" s="14"/>
      <c r="E830" s="137"/>
      <c r="F830" s="4" t="s">
        <v>693</v>
      </c>
      <c r="G830" s="24">
        <v>9841.1</v>
      </c>
      <c r="H830" s="24">
        <v>10158.5</v>
      </c>
      <c r="I830" s="24">
        <v>10370.200000000001</v>
      </c>
      <c r="J830" s="121"/>
      <c r="K830" s="121"/>
      <c r="L830" s="121"/>
    </row>
    <row r="831" spans="4:12" ht="15.75" x14ac:dyDescent="0.25">
      <c r="D831" s="14"/>
      <c r="E831" s="137"/>
      <c r="F831" s="4" t="s">
        <v>718</v>
      </c>
      <c r="G831" s="24">
        <v>391.1</v>
      </c>
      <c r="H831" s="24">
        <v>403.7</v>
      </c>
      <c r="I831" s="24">
        <v>412.1</v>
      </c>
      <c r="J831" s="121"/>
      <c r="K831" s="121"/>
      <c r="L831" s="121"/>
    </row>
    <row r="832" spans="4:12" ht="15.75" x14ac:dyDescent="0.25">
      <c r="D832" s="14"/>
      <c r="E832" s="137"/>
      <c r="F832" s="4" t="s">
        <v>719</v>
      </c>
      <c r="G832" s="24">
        <v>270.8</v>
      </c>
      <c r="H832" s="24">
        <v>279.5</v>
      </c>
      <c r="I832" s="24">
        <v>285.3</v>
      </c>
      <c r="J832" s="121"/>
      <c r="K832" s="121"/>
      <c r="L832" s="121"/>
    </row>
    <row r="833" spans="4:12" ht="15.75" x14ac:dyDescent="0.25">
      <c r="D833" s="14"/>
      <c r="E833" s="137"/>
      <c r="F833" s="4" t="s">
        <v>720</v>
      </c>
      <c r="G833" s="24">
        <v>480.4</v>
      </c>
      <c r="H833" s="24">
        <v>495.8</v>
      </c>
      <c r="I833" s="24">
        <v>506.2</v>
      </c>
      <c r="J833" s="121"/>
      <c r="K833" s="121"/>
      <c r="L833" s="121"/>
    </row>
    <row r="834" spans="4:12" ht="15.75" x14ac:dyDescent="0.25">
      <c r="D834" s="14"/>
      <c r="E834" s="137"/>
      <c r="F834" s="4" t="s">
        <v>721</v>
      </c>
      <c r="G834" s="24">
        <v>254.7</v>
      </c>
      <c r="H834" s="24">
        <v>262.89999999999998</v>
      </c>
      <c r="I834" s="24">
        <v>268.39999999999998</v>
      </c>
      <c r="J834" s="121"/>
      <c r="K834" s="121"/>
      <c r="L834" s="121"/>
    </row>
    <row r="835" spans="4:12" ht="15.75" x14ac:dyDescent="0.25">
      <c r="D835" s="14"/>
      <c r="E835" s="137"/>
      <c r="F835" s="4" t="s">
        <v>722</v>
      </c>
      <c r="G835" s="24">
        <v>685.1</v>
      </c>
      <c r="H835" s="24">
        <v>707.2</v>
      </c>
      <c r="I835" s="24">
        <v>721.9</v>
      </c>
      <c r="J835" s="121"/>
      <c r="K835" s="121"/>
      <c r="L835" s="121"/>
    </row>
    <row r="836" spans="4:12" ht="15.75" x14ac:dyDescent="0.25">
      <c r="D836" s="14"/>
      <c r="E836" s="137"/>
      <c r="F836" s="4" t="s">
        <v>723</v>
      </c>
      <c r="G836" s="24">
        <v>627.1</v>
      </c>
      <c r="H836" s="24">
        <v>647.29999999999995</v>
      </c>
      <c r="I836" s="24">
        <v>660.8</v>
      </c>
      <c r="J836" s="121"/>
      <c r="K836" s="121"/>
      <c r="L836" s="121"/>
    </row>
    <row r="837" spans="4:12" ht="15.75" x14ac:dyDescent="0.25">
      <c r="D837" s="14"/>
      <c r="E837" s="137"/>
      <c r="F837" s="4" t="s">
        <v>724</v>
      </c>
      <c r="G837" s="24">
        <v>888.6</v>
      </c>
      <c r="H837" s="24">
        <v>917.3</v>
      </c>
      <c r="I837" s="24">
        <v>936.4</v>
      </c>
      <c r="J837" s="121"/>
      <c r="K837" s="121"/>
      <c r="L837" s="121"/>
    </row>
    <row r="838" spans="4:12" ht="15.75" x14ac:dyDescent="0.25">
      <c r="D838" s="14"/>
      <c r="E838" s="137"/>
      <c r="F838" s="4" t="s">
        <v>725</v>
      </c>
      <c r="G838" s="24">
        <v>488.1</v>
      </c>
      <c r="H838" s="24">
        <v>503.9</v>
      </c>
      <c r="I838" s="24">
        <v>514.29999999999995</v>
      </c>
      <c r="J838" s="121"/>
      <c r="K838" s="121"/>
      <c r="L838" s="121"/>
    </row>
    <row r="839" spans="4:12" ht="15.75" x14ac:dyDescent="0.25">
      <c r="D839" s="14"/>
      <c r="E839" s="137"/>
      <c r="F839" s="4" t="s">
        <v>726</v>
      </c>
      <c r="G839" s="24">
        <v>520.29999999999995</v>
      </c>
      <c r="H839" s="24">
        <v>537</v>
      </c>
      <c r="I839" s="24">
        <v>548.20000000000005</v>
      </c>
      <c r="J839" s="121"/>
      <c r="K839" s="121"/>
      <c r="L839" s="121"/>
    </row>
    <row r="840" spans="4:12" ht="15.75" x14ac:dyDescent="0.25">
      <c r="D840" s="14"/>
      <c r="E840" s="137"/>
      <c r="F840" s="4" t="s">
        <v>727</v>
      </c>
      <c r="G840" s="24">
        <v>576.29999999999995</v>
      </c>
      <c r="H840" s="24">
        <v>594.79999999999995</v>
      </c>
      <c r="I840" s="24">
        <v>607.20000000000005</v>
      </c>
      <c r="J840" s="121"/>
      <c r="K840" s="121"/>
      <c r="L840" s="121"/>
    </row>
    <row r="841" spans="4:12" ht="15.75" x14ac:dyDescent="0.25">
      <c r="D841" s="14"/>
      <c r="E841" s="137"/>
      <c r="F841" s="8"/>
      <c r="G841" s="24"/>
      <c r="H841" s="24"/>
      <c r="I841" s="24"/>
      <c r="J841" s="121"/>
      <c r="K841" s="121"/>
      <c r="L841" s="121"/>
    </row>
    <row r="842" spans="4:12" ht="15.75" x14ac:dyDescent="0.25">
      <c r="D842" s="14"/>
      <c r="E842" s="136" t="s">
        <v>728</v>
      </c>
      <c r="F842" s="1" t="s">
        <v>5</v>
      </c>
      <c r="G842" s="28">
        <f>G843</f>
        <v>24631.400000000005</v>
      </c>
      <c r="H842" s="28">
        <f t="shared" ref="H842:I842" si="56">H843</f>
        <v>25426.400000000001</v>
      </c>
      <c r="I842" s="28">
        <f t="shared" si="56"/>
        <v>25955.899999999994</v>
      </c>
      <c r="J842" s="121"/>
      <c r="K842" s="121"/>
      <c r="L842" s="121"/>
    </row>
    <row r="843" spans="4:12" ht="15.75" x14ac:dyDescent="0.25">
      <c r="D843" s="14"/>
      <c r="E843" s="136"/>
      <c r="F843" s="2" t="s">
        <v>8</v>
      </c>
      <c r="G843" s="28">
        <f>SUM(G844:G870)</f>
        <v>24631.400000000005</v>
      </c>
      <c r="H843" s="28">
        <f t="shared" ref="H843:I843" si="57">SUM(H844:H870)</f>
        <v>25426.400000000001</v>
      </c>
      <c r="I843" s="28">
        <f t="shared" si="57"/>
        <v>25955.899999999994</v>
      </c>
      <c r="J843" s="121"/>
      <c r="K843" s="121"/>
      <c r="L843" s="121"/>
    </row>
    <row r="844" spans="4:12" ht="15.75" x14ac:dyDescent="0.25">
      <c r="D844" s="14"/>
      <c r="E844" s="137"/>
      <c r="F844" s="4" t="s">
        <v>729</v>
      </c>
      <c r="G844" s="24">
        <v>520</v>
      </c>
      <c r="H844" s="24">
        <v>536.70000000000005</v>
      </c>
      <c r="I844" s="24">
        <v>547.9</v>
      </c>
      <c r="J844" s="121"/>
      <c r="K844" s="121"/>
      <c r="L844" s="121"/>
    </row>
    <row r="845" spans="4:12" ht="15.75" x14ac:dyDescent="0.25">
      <c r="D845" s="14"/>
      <c r="E845" s="137"/>
      <c r="F845" s="4" t="s">
        <v>730</v>
      </c>
      <c r="G845" s="24">
        <v>664.1</v>
      </c>
      <c r="H845" s="24">
        <v>685.5</v>
      </c>
      <c r="I845" s="24">
        <v>699.8</v>
      </c>
      <c r="J845" s="121"/>
      <c r="K845" s="121"/>
      <c r="L845" s="121"/>
    </row>
    <row r="846" spans="4:12" ht="15.75" x14ac:dyDescent="0.25">
      <c r="D846" s="14"/>
      <c r="E846" s="137"/>
      <c r="F846" s="4" t="s">
        <v>731</v>
      </c>
      <c r="G846" s="24">
        <v>279.89999999999998</v>
      </c>
      <c r="H846" s="24">
        <v>289</v>
      </c>
      <c r="I846" s="24">
        <v>295</v>
      </c>
      <c r="J846" s="121"/>
      <c r="K846" s="121"/>
      <c r="L846" s="121"/>
    </row>
    <row r="847" spans="4:12" ht="15.75" x14ac:dyDescent="0.25">
      <c r="D847" s="14"/>
      <c r="E847" s="137"/>
      <c r="F847" s="4" t="s">
        <v>732</v>
      </c>
      <c r="G847" s="24">
        <v>644.9</v>
      </c>
      <c r="H847" s="24">
        <v>665.7</v>
      </c>
      <c r="I847" s="24">
        <v>679.5</v>
      </c>
      <c r="J847" s="121"/>
      <c r="K847" s="121"/>
      <c r="L847" s="121"/>
    </row>
    <row r="848" spans="4:12" ht="15.75" x14ac:dyDescent="0.25">
      <c r="D848" s="14"/>
      <c r="E848" s="137"/>
      <c r="F848" s="4" t="s">
        <v>733</v>
      </c>
      <c r="G848" s="24">
        <v>1845.3</v>
      </c>
      <c r="H848" s="24">
        <v>1904.9</v>
      </c>
      <c r="I848" s="24">
        <v>1944.5</v>
      </c>
      <c r="J848" s="121"/>
      <c r="K848" s="121"/>
      <c r="L848" s="121"/>
    </row>
    <row r="849" spans="4:12" ht="15.75" x14ac:dyDescent="0.25">
      <c r="D849" s="14"/>
      <c r="E849" s="137"/>
      <c r="F849" s="4" t="s">
        <v>734</v>
      </c>
      <c r="G849" s="24">
        <v>298</v>
      </c>
      <c r="H849" s="24">
        <v>307.60000000000002</v>
      </c>
      <c r="I849" s="24">
        <v>314.10000000000002</v>
      </c>
      <c r="J849" s="121"/>
      <c r="K849" s="121"/>
      <c r="L849" s="121"/>
    </row>
    <row r="850" spans="4:12" ht="15.75" x14ac:dyDescent="0.25">
      <c r="D850" s="14"/>
      <c r="E850" s="137"/>
      <c r="F850" s="4" t="s">
        <v>735</v>
      </c>
      <c r="G850" s="24">
        <v>795.3</v>
      </c>
      <c r="H850" s="24">
        <v>821</v>
      </c>
      <c r="I850" s="24">
        <v>838.1</v>
      </c>
      <c r="J850" s="121"/>
      <c r="K850" s="121"/>
      <c r="L850" s="121"/>
    </row>
    <row r="851" spans="4:12" ht="15.75" x14ac:dyDescent="0.25">
      <c r="D851" s="14"/>
      <c r="E851" s="137"/>
      <c r="F851" s="4" t="s">
        <v>736</v>
      </c>
      <c r="G851" s="24">
        <v>350.6</v>
      </c>
      <c r="H851" s="24">
        <v>361.9</v>
      </c>
      <c r="I851" s="24">
        <v>369.4</v>
      </c>
      <c r="J851" s="121"/>
      <c r="K851" s="121"/>
      <c r="L851" s="121"/>
    </row>
    <row r="852" spans="4:12" ht="15.75" x14ac:dyDescent="0.25">
      <c r="D852" s="14"/>
      <c r="E852" s="137"/>
      <c r="F852" s="4" t="s">
        <v>737</v>
      </c>
      <c r="G852" s="24">
        <v>200.7</v>
      </c>
      <c r="H852" s="24">
        <v>207.2</v>
      </c>
      <c r="I852" s="24">
        <v>211.5</v>
      </c>
      <c r="J852" s="121"/>
      <c r="K852" s="121"/>
      <c r="L852" s="121"/>
    </row>
    <row r="853" spans="4:12" ht="15.75" x14ac:dyDescent="0.25">
      <c r="D853" s="14"/>
      <c r="E853" s="137"/>
      <c r="F853" s="4" t="s">
        <v>738</v>
      </c>
      <c r="G853" s="24">
        <v>1794.2</v>
      </c>
      <c r="H853" s="24">
        <v>1852.1</v>
      </c>
      <c r="I853" s="24">
        <v>1890.7</v>
      </c>
      <c r="J853" s="121"/>
      <c r="K853" s="121"/>
      <c r="L853" s="121"/>
    </row>
    <row r="854" spans="4:12" ht="15.75" x14ac:dyDescent="0.25">
      <c r="D854" s="14"/>
      <c r="E854" s="137"/>
      <c r="F854" s="4" t="s">
        <v>739</v>
      </c>
      <c r="G854" s="24">
        <v>842.1</v>
      </c>
      <c r="H854" s="24">
        <v>869.3</v>
      </c>
      <c r="I854" s="24">
        <v>887.4</v>
      </c>
      <c r="J854" s="121"/>
      <c r="K854" s="121"/>
      <c r="L854" s="121"/>
    </row>
    <row r="855" spans="4:12" ht="15.75" x14ac:dyDescent="0.25">
      <c r="D855" s="14"/>
      <c r="E855" s="137"/>
      <c r="F855" s="4" t="s">
        <v>740</v>
      </c>
      <c r="G855" s="24">
        <v>663.2</v>
      </c>
      <c r="H855" s="24">
        <v>684.6</v>
      </c>
      <c r="I855" s="24">
        <v>698.9</v>
      </c>
      <c r="J855" s="121"/>
      <c r="K855" s="121"/>
      <c r="L855" s="121"/>
    </row>
    <row r="856" spans="4:12" ht="15.75" x14ac:dyDescent="0.25">
      <c r="D856" s="14"/>
      <c r="E856" s="137"/>
      <c r="F856" s="4" t="s">
        <v>741</v>
      </c>
      <c r="G856" s="24">
        <v>379</v>
      </c>
      <c r="H856" s="24">
        <v>391.2</v>
      </c>
      <c r="I856" s="24">
        <v>399.4</v>
      </c>
      <c r="J856" s="121"/>
      <c r="K856" s="121"/>
      <c r="L856" s="121"/>
    </row>
    <row r="857" spans="4:12" ht="15.75" x14ac:dyDescent="0.25">
      <c r="D857" s="14"/>
      <c r="E857" s="137"/>
      <c r="F857" s="4" t="s">
        <v>487</v>
      </c>
      <c r="G857" s="24">
        <v>227.1</v>
      </c>
      <c r="H857" s="24">
        <v>234.4</v>
      </c>
      <c r="I857" s="24">
        <v>239.3</v>
      </c>
      <c r="J857" s="121"/>
      <c r="K857" s="121"/>
      <c r="L857" s="121"/>
    </row>
    <row r="858" spans="4:12" ht="15.75" x14ac:dyDescent="0.25">
      <c r="D858" s="14"/>
      <c r="E858" s="137"/>
      <c r="F858" s="4" t="s">
        <v>742</v>
      </c>
      <c r="G858" s="24">
        <v>867.4</v>
      </c>
      <c r="H858" s="24">
        <v>895.4</v>
      </c>
      <c r="I858" s="24">
        <v>914</v>
      </c>
      <c r="J858" s="121"/>
      <c r="K858" s="121"/>
      <c r="L858" s="121"/>
    </row>
    <row r="859" spans="4:12" ht="15.75" x14ac:dyDescent="0.25">
      <c r="D859" s="14"/>
      <c r="E859" s="137"/>
      <c r="F859" s="4" t="s">
        <v>174</v>
      </c>
      <c r="G859" s="24">
        <v>897.5</v>
      </c>
      <c r="H859" s="24">
        <v>926.5</v>
      </c>
      <c r="I859" s="24">
        <v>945.8</v>
      </c>
      <c r="J859" s="121"/>
      <c r="K859" s="121"/>
      <c r="L859" s="121"/>
    </row>
    <row r="860" spans="4:12" ht="15.75" x14ac:dyDescent="0.25">
      <c r="D860" s="14"/>
      <c r="E860" s="137"/>
      <c r="F860" s="4" t="s">
        <v>660</v>
      </c>
      <c r="G860" s="24">
        <v>694.5</v>
      </c>
      <c r="H860" s="24">
        <v>717</v>
      </c>
      <c r="I860" s="24">
        <v>731.9</v>
      </c>
      <c r="J860" s="121"/>
      <c r="K860" s="121"/>
      <c r="L860" s="121"/>
    </row>
    <row r="861" spans="4:12" ht="15.75" x14ac:dyDescent="0.25">
      <c r="D861" s="14"/>
      <c r="E861" s="137"/>
      <c r="F861" s="4" t="s">
        <v>743</v>
      </c>
      <c r="G861" s="24">
        <v>369.2</v>
      </c>
      <c r="H861" s="24">
        <v>381.1</v>
      </c>
      <c r="I861" s="24">
        <v>389.1</v>
      </c>
      <c r="J861" s="121"/>
      <c r="K861" s="121"/>
      <c r="L861" s="121"/>
    </row>
    <row r="862" spans="4:12" ht="15.75" x14ac:dyDescent="0.25">
      <c r="D862" s="14"/>
      <c r="E862" s="137"/>
      <c r="F862" s="4" t="s">
        <v>51</v>
      </c>
      <c r="G862" s="24">
        <v>467.4</v>
      </c>
      <c r="H862" s="24">
        <v>482.5</v>
      </c>
      <c r="I862" s="24">
        <v>492.6</v>
      </c>
      <c r="J862" s="121"/>
      <c r="K862" s="121"/>
      <c r="L862" s="121"/>
    </row>
    <row r="863" spans="4:12" ht="15.75" x14ac:dyDescent="0.25">
      <c r="D863" s="14"/>
      <c r="E863" s="137"/>
      <c r="F863" s="4" t="s">
        <v>744</v>
      </c>
      <c r="G863" s="24">
        <v>1056</v>
      </c>
      <c r="H863" s="24">
        <v>1090.0999999999999</v>
      </c>
      <c r="I863" s="24">
        <v>1112.8</v>
      </c>
      <c r="J863" s="121"/>
      <c r="K863" s="121"/>
      <c r="L863" s="121"/>
    </row>
    <row r="864" spans="4:12" ht="15.75" x14ac:dyDescent="0.25">
      <c r="D864" s="14"/>
      <c r="E864" s="137"/>
      <c r="F864" s="4" t="s">
        <v>728</v>
      </c>
      <c r="G864" s="24">
        <v>5667.2</v>
      </c>
      <c r="H864" s="24">
        <v>5850</v>
      </c>
      <c r="I864" s="24">
        <v>5971.9</v>
      </c>
      <c r="J864" s="121"/>
      <c r="K864" s="121"/>
      <c r="L864" s="121"/>
    </row>
    <row r="865" spans="4:12" ht="15.75" x14ac:dyDescent="0.25">
      <c r="D865" s="14"/>
      <c r="E865" s="137"/>
      <c r="F865" s="4" t="s">
        <v>745</v>
      </c>
      <c r="G865" s="24">
        <v>1688.8</v>
      </c>
      <c r="H865" s="24">
        <v>1743.3</v>
      </c>
      <c r="I865" s="24">
        <v>1779.6</v>
      </c>
      <c r="J865" s="121"/>
      <c r="K865" s="121"/>
      <c r="L865" s="121"/>
    </row>
    <row r="866" spans="4:12" ht="15.75" x14ac:dyDescent="0.25">
      <c r="D866" s="14"/>
      <c r="E866" s="137"/>
      <c r="F866" s="4" t="s">
        <v>124</v>
      </c>
      <c r="G866" s="24">
        <v>407.7</v>
      </c>
      <c r="H866" s="24">
        <v>420.9</v>
      </c>
      <c r="I866" s="24">
        <v>429.6</v>
      </c>
      <c r="J866" s="121"/>
      <c r="K866" s="121"/>
      <c r="L866" s="121"/>
    </row>
    <row r="867" spans="4:12" ht="15.75" x14ac:dyDescent="0.25">
      <c r="D867" s="14"/>
      <c r="E867" s="137"/>
      <c r="F867" s="4" t="s">
        <v>746</v>
      </c>
      <c r="G867" s="24">
        <v>337.9</v>
      </c>
      <c r="H867" s="24">
        <v>348.8</v>
      </c>
      <c r="I867" s="24">
        <v>356.1</v>
      </c>
      <c r="J867" s="121"/>
      <c r="K867" s="121"/>
      <c r="L867" s="121"/>
    </row>
    <row r="868" spans="4:12" ht="15.75" x14ac:dyDescent="0.25">
      <c r="D868" s="14"/>
      <c r="E868" s="137"/>
      <c r="F868" s="4" t="s">
        <v>747</v>
      </c>
      <c r="G868" s="24">
        <v>431</v>
      </c>
      <c r="H868" s="24">
        <v>444.9</v>
      </c>
      <c r="I868" s="24">
        <v>454.1</v>
      </c>
      <c r="J868" s="121"/>
      <c r="K868" s="121"/>
      <c r="L868" s="121"/>
    </row>
    <row r="869" spans="4:12" ht="15.75" x14ac:dyDescent="0.25">
      <c r="D869" s="14"/>
      <c r="E869" s="137"/>
      <c r="F869" s="4" t="s">
        <v>748</v>
      </c>
      <c r="G869" s="24">
        <v>1408</v>
      </c>
      <c r="H869" s="24">
        <v>1453.5</v>
      </c>
      <c r="I869" s="24">
        <v>1483.7</v>
      </c>
      <c r="J869" s="121"/>
      <c r="K869" s="121"/>
      <c r="L869" s="121"/>
    </row>
    <row r="870" spans="4:12" ht="15.75" x14ac:dyDescent="0.25">
      <c r="D870" s="14"/>
      <c r="E870" s="137"/>
      <c r="F870" s="4" t="s">
        <v>749</v>
      </c>
      <c r="G870" s="24">
        <v>834.4</v>
      </c>
      <c r="H870" s="24">
        <v>861.3</v>
      </c>
      <c r="I870" s="24">
        <v>879.2</v>
      </c>
      <c r="J870" s="121"/>
      <c r="K870" s="121"/>
      <c r="L870" s="121"/>
    </row>
    <row r="871" spans="4:12" ht="15.75" x14ac:dyDescent="0.25">
      <c r="D871" s="14"/>
      <c r="E871" s="137"/>
      <c r="F871" s="8"/>
      <c r="G871" s="24"/>
      <c r="H871" s="24"/>
      <c r="I871" s="24"/>
      <c r="J871" s="121"/>
      <c r="K871" s="121"/>
      <c r="L871" s="121"/>
    </row>
    <row r="872" spans="4:12" ht="15.75" x14ac:dyDescent="0.25">
      <c r="D872" s="14"/>
      <c r="E872" s="136" t="s">
        <v>750</v>
      </c>
      <c r="F872" s="1" t="s">
        <v>5</v>
      </c>
      <c r="G872" s="28">
        <f>G873</f>
        <v>10455.4</v>
      </c>
      <c r="H872" s="28">
        <f t="shared" ref="H872:I872" si="58">H873</f>
        <v>10792.900000000003</v>
      </c>
      <c r="I872" s="28">
        <f t="shared" si="58"/>
        <v>11017.699999999997</v>
      </c>
      <c r="J872" s="121"/>
      <c r="K872" s="121"/>
      <c r="L872" s="121"/>
    </row>
    <row r="873" spans="4:12" ht="15.75" x14ac:dyDescent="0.25">
      <c r="D873" s="14"/>
      <c r="E873" s="136"/>
      <c r="F873" s="2" t="s">
        <v>8</v>
      </c>
      <c r="G873" s="28">
        <f>SUM(G874:G896)</f>
        <v>10455.4</v>
      </c>
      <c r="H873" s="28">
        <f t="shared" ref="H873:I873" si="59">SUM(H874:H896)</f>
        <v>10792.900000000003</v>
      </c>
      <c r="I873" s="28">
        <f t="shared" si="59"/>
        <v>11017.699999999997</v>
      </c>
      <c r="J873" s="121"/>
      <c r="K873" s="121"/>
      <c r="L873" s="121"/>
    </row>
    <row r="874" spans="4:12" ht="15.75" x14ac:dyDescent="0.25">
      <c r="D874" s="14"/>
      <c r="E874" s="137"/>
      <c r="F874" s="4" t="s">
        <v>751</v>
      </c>
      <c r="G874" s="24">
        <v>351.4</v>
      </c>
      <c r="H874" s="24">
        <v>362.8</v>
      </c>
      <c r="I874" s="24">
        <v>370.3</v>
      </c>
      <c r="J874" s="121"/>
      <c r="K874" s="121"/>
      <c r="L874" s="121"/>
    </row>
    <row r="875" spans="4:12" ht="15.75" x14ac:dyDescent="0.25">
      <c r="D875" s="14"/>
      <c r="E875" s="137"/>
      <c r="F875" s="4" t="s">
        <v>752</v>
      </c>
      <c r="G875" s="24">
        <v>344</v>
      </c>
      <c r="H875" s="24">
        <v>355.1</v>
      </c>
      <c r="I875" s="24">
        <v>362.5</v>
      </c>
      <c r="J875" s="121"/>
      <c r="K875" s="121"/>
      <c r="L875" s="121"/>
    </row>
    <row r="876" spans="4:12" ht="15.75" x14ac:dyDescent="0.25">
      <c r="D876" s="14"/>
      <c r="E876" s="137"/>
      <c r="F876" s="4" t="s">
        <v>753</v>
      </c>
      <c r="G876" s="24">
        <v>399.1</v>
      </c>
      <c r="H876" s="24">
        <v>412</v>
      </c>
      <c r="I876" s="24">
        <v>420.6</v>
      </c>
      <c r="J876" s="121"/>
      <c r="K876" s="121"/>
      <c r="L876" s="121"/>
    </row>
    <row r="877" spans="4:12" ht="15.75" x14ac:dyDescent="0.25">
      <c r="D877" s="14"/>
      <c r="E877" s="137"/>
      <c r="F877" s="4" t="s">
        <v>754</v>
      </c>
      <c r="G877" s="24">
        <v>688.2</v>
      </c>
      <c r="H877" s="24">
        <v>710.4</v>
      </c>
      <c r="I877" s="24">
        <v>725.2</v>
      </c>
      <c r="J877" s="121"/>
      <c r="K877" s="121"/>
      <c r="L877" s="121"/>
    </row>
    <row r="878" spans="4:12" ht="15.75" x14ac:dyDescent="0.25">
      <c r="D878" s="14"/>
      <c r="E878" s="137"/>
      <c r="F878" s="4" t="s">
        <v>755</v>
      </c>
      <c r="G878" s="24">
        <v>890.9</v>
      </c>
      <c r="H878" s="24">
        <v>919.7</v>
      </c>
      <c r="I878" s="24">
        <v>938.8</v>
      </c>
      <c r="J878" s="121"/>
      <c r="K878" s="121"/>
      <c r="L878" s="121"/>
    </row>
    <row r="879" spans="4:12" ht="15.75" x14ac:dyDescent="0.25">
      <c r="D879" s="14"/>
      <c r="E879" s="137"/>
      <c r="F879" s="4" t="s">
        <v>756</v>
      </c>
      <c r="G879" s="24">
        <v>584</v>
      </c>
      <c r="H879" s="24">
        <v>602.79999999999995</v>
      </c>
      <c r="I879" s="24">
        <v>615.4</v>
      </c>
      <c r="J879" s="121"/>
      <c r="K879" s="121"/>
      <c r="L879" s="121"/>
    </row>
    <row r="880" spans="4:12" ht="15.75" x14ac:dyDescent="0.25">
      <c r="D880" s="14"/>
      <c r="E880" s="137"/>
      <c r="F880" s="4" t="s">
        <v>757</v>
      </c>
      <c r="G880" s="24">
        <v>366.9</v>
      </c>
      <c r="H880" s="24">
        <v>378.8</v>
      </c>
      <c r="I880" s="24">
        <v>386.7</v>
      </c>
      <c r="J880" s="121"/>
      <c r="K880" s="121"/>
      <c r="L880" s="121"/>
    </row>
    <row r="881" spans="4:12" ht="15.75" x14ac:dyDescent="0.25">
      <c r="D881" s="14"/>
      <c r="E881" s="137"/>
      <c r="F881" s="4" t="s">
        <v>758</v>
      </c>
      <c r="G881" s="24">
        <v>196.7</v>
      </c>
      <c r="H881" s="24">
        <v>203</v>
      </c>
      <c r="I881" s="24">
        <v>207.3</v>
      </c>
      <c r="J881" s="121"/>
      <c r="K881" s="121"/>
      <c r="L881" s="121"/>
    </row>
    <row r="882" spans="4:12" ht="15.75" x14ac:dyDescent="0.25">
      <c r="D882" s="14"/>
      <c r="E882" s="137"/>
      <c r="F882" s="4" t="s">
        <v>759</v>
      </c>
      <c r="G882" s="24">
        <v>368.1</v>
      </c>
      <c r="H882" s="24">
        <v>380</v>
      </c>
      <c r="I882" s="24">
        <v>387.9</v>
      </c>
      <c r="J882" s="121"/>
      <c r="K882" s="121"/>
      <c r="L882" s="121"/>
    </row>
    <row r="883" spans="4:12" ht="15.75" x14ac:dyDescent="0.25">
      <c r="D883" s="14"/>
      <c r="E883" s="137"/>
      <c r="F883" s="4" t="s">
        <v>384</v>
      </c>
      <c r="G883" s="24">
        <v>236</v>
      </c>
      <c r="H883" s="24">
        <v>243.6</v>
      </c>
      <c r="I883" s="24">
        <v>248.7</v>
      </c>
      <c r="J883" s="121"/>
      <c r="K883" s="121"/>
      <c r="L883" s="121"/>
    </row>
    <row r="884" spans="4:12" ht="15.75" x14ac:dyDescent="0.25">
      <c r="D884" s="14"/>
      <c r="E884" s="137"/>
      <c r="F884" s="4" t="s">
        <v>760</v>
      </c>
      <c r="G884" s="24">
        <v>158.19999999999999</v>
      </c>
      <c r="H884" s="24">
        <v>163.30000000000001</v>
      </c>
      <c r="I884" s="24">
        <v>166.7</v>
      </c>
      <c r="J884" s="121"/>
      <c r="K884" s="121"/>
      <c r="L884" s="121"/>
    </row>
    <row r="885" spans="4:12" ht="15.75" x14ac:dyDescent="0.25">
      <c r="D885" s="14"/>
      <c r="E885" s="137"/>
      <c r="F885" s="4" t="s">
        <v>761</v>
      </c>
      <c r="G885" s="24">
        <v>741.1</v>
      </c>
      <c r="H885" s="24">
        <v>765</v>
      </c>
      <c r="I885" s="24">
        <v>780.9</v>
      </c>
      <c r="J885" s="121"/>
      <c r="K885" s="121"/>
      <c r="L885" s="121"/>
    </row>
    <row r="886" spans="4:12" ht="15.75" x14ac:dyDescent="0.25">
      <c r="D886" s="14"/>
      <c r="E886" s="137"/>
      <c r="F886" s="4" t="s">
        <v>709</v>
      </c>
      <c r="G886" s="24">
        <v>209.9</v>
      </c>
      <c r="H886" s="24">
        <v>216.7</v>
      </c>
      <c r="I886" s="24">
        <v>221.2</v>
      </c>
      <c r="J886" s="121"/>
      <c r="K886" s="121"/>
      <c r="L886" s="121"/>
    </row>
    <row r="887" spans="4:12" ht="15.75" x14ac:dyDescent="0.25">
      <c r="D887" s="14"/>
      <c r="E887" s="137"/>
      <c r="F887" s="4" t="s">
        <v>762</v>
      </c>
      <c r="G887" s="24">
        <v>459.4</v>
      </c>
      <c r="H887" s="24">
        <v>474.2</v>
      </c>
      <c r="I887" s="24">
        <v>484.1</v>
      </c>
      <c r="J887" s="121"/>
      <c r="K887" s="121"/>
      <c r="L887" s="121"/>
    </row>
    <row r="888" spans="4:12" ht="15.75" x14ac:dyDescent="0.25">
      <c r="D888" s="14"/>
      <c r="E888" s="137"/>
      <c r="F888" s="4" t="s">
        <v>763</v>
      </c>
      <c r="G888" s="24">
        <v>229.4</v>
      </c>
      <c r="H888" s="24">
        <v>236.8</v>
      </c>
      <c r="I888" s="24">
        <v>241.7</v>
      </c>
      <c r="J888" s="121"/>
      <c r="K888" s="121"/>
      <c r="L888" s="121"/>
    </row>
    <row r="889" spans="4:12" ht="15.75" x14ac:dyDescent="0.25">
      <c r="D889" s="14"/>
      <c r="E889" s="137"/>
      <c r="F889" s="4" t="s">
        <v>764</v>
      </c>
      <c r="G889" s="24">
        <v>712.1</v>
      </c>
      <c r="H889" s="24">
        <v>735</v>
      </c>
      <c r="I889" s="24">
        <v>750.3</v>
      </c>
      <c r="J889" s="121"/>
      <c r="K889" s="121"/>
      <c r="L889" s="121"/>
    </row>
    <row r="890" spans="4:12" ht="15.75" x14ac:dyDescent="0.25">
      <c r="D890" s="14"/>
      <c r="E890" s="137"/>
      <c r="F890" s="4" t="s">
        <v>765</v>
      </c>
      <c r="G890" s="24">
        <v>192.9</v>
      </c>
      <c r="H890" s="24">
        <v>199.2</v>
      </c>
      <c r="I890" s="24">
        <v>203.4</v>
      </c>
      <c r="J890" s="121"/>
      <c r="K890" s="121"/>
      <c r="L890" s="121"/>
    </row>
    <row r="891" spans="4:12" ht="15.75" x14ac:dyDescent="0.25">
      <c r="D891" s="14"/>
      <c r="E891" s="137"/>
      <c r="F891" s="4" t="s">
        <v>766</v>
      </c>
      <c r="G891" s="24">
        <v>259</v>
      </c>
      <c r="H891" s="24">
        <v>267.3</v>
      </c>
      <c r="I891" s="24">
        <v>272.89999999999998</v>
      </c>
      <c r="J891" s="121"/>
      <c r="K891" s="121"/>
      <c r="L891" s="121"/>
    </row>
    <row r="892" spans="4:12" ht="15.75" x14ac:dyDescent="0.25">
      <c r="D892" s="14"/>
      <c r="E892" s="137"/>
      <c r="F892" s="4" t="s">
        <v>767</v>
      </c>
      <c r="G892" s="24">
        <v>367.2</v>
      </c>
      <c r="H892" s="24">
        <v>379.1</v>
      </c>
      <c r="I892" s="24">
        <v>387</v>
      </c>
      <c r="J892" s="121"/>
      <c r="K892" s="121"/>
      <c r="L892" s="121"/>
    </row>
    <row r="893" spans="4:12" ht="15.75" x14ac:dyDescent="0.25">
      <c r="D893" s="14"/>
      <c r="E893" s="137"/>
      <c r="F893" s="4" t="s">
        <v>768</v>
      </c>
      <c r="G893" s="24">
        <v>294</v>
      </c>
      <c r="H893" s="24">
        <v>303.5</v>
      </c>
      <c r="I893" s="24">
        <v>309.8</v>
      </c>
      <c r="J893" s="121"/>
      <c r="K893" s="121"/>
      <c r="L893" s="121"/>
    </row>
    <row r="894" spans="4:12" ht="15.75" x14ac:dyDescent="0.25">
      <c r="D894" s="14"/>
      <c r="E894" s="137"/>
      <c r="F894" s="4" t="s">
        <v>769</v>
      </c>
      <c r="G894" s="24">
        <v>190.1</v>
      </c>
      <c r="H894" s="24">
        <v>196.2</v>
      </c>
      <c r="I894" s="24">
        <v>200.3</v>
      </c>
      <c r="J894" s="121"/>
      <c r="K894" s="121"/>
      <c r="L894" s="121"/>
    </row>
    <row r="895" spans="4:12" ht="15.75" x14ac:dyDescent="0.25">
      <c r="D895" s="14"/>
      <c r="E895" s="137"/>
      <c r="F895" s="4" t="s">
        <v>750</v>
      </c>
      <c r="G895" s="24">
        <v>1644.6</v>
      </c>
      <c r="H895" s="24">
        <v>1697.7</v>
      </c>
      <c r="I895" s="24">
        <v>1733</v>
      </c>
      <c r="J895" s="121"/>
      <c r="K895" s="121"/>
      <c r="L895" s="121"/>
    </row>
    <row r="896" spans="4:12" ht="15.75" x14ac:dyDescent="0.25">
      <c r="D896" s="14"/>
      <c r="E896" s="137"/>
      <c r="F896" s="4" t="s">
        <v>770</v>
      </c>
      <c r="G896" s="24">
        <v>572.20000000000005</v>
      </c>
      <c r="H896" s="24">
        <v>590.70000000000005</v>
      </c>
      <c r="I896" s="24">
        <v>603</v>
      </c>
      <c r="J896" s="121"/>
      <c r="K896" s="121"/>
      <c r="L896" s="121"/>
    </row>
    <row r="897" spans="4:12" ht="15.75" x14ac:dyDescent="0.25">
      <c r="D897" s="14"/>
      <c r="E897" s="137"/>
      <c r="F897" s="8"/>
      <c r="G897" s="24"/>
      <c r="H897" s="24"/>
      <c r="I897" s="24"/>
      <c r="J897" s="121"/>
      <c r="K897" s="121"/>
      <c r="L897" s="121"/>
    </row>
    <row r="898" spans="4:12" ht="15.75" x14ac:dyDescent="0.25">
      <c r="D898" s="14"/>
      <c r="E898" s="136" t="s">
        <v>771</v>
      </c>
      <c r="F898" s="1" t="s">
        <v>5</v>
      </c>
      <c r="G898" s="28">
        <f>G899</f>
        <v>17964</v>
      </c>
      <c r="H898" s="28">
        <f t="shared" ref="H898:I898" si="60">H899</f>
        <v>18543.3</v>
      </c>
      <c r="I898" s="28">
        <f t="shared" si="60"/>
        <v>18929.699999999997</v>
      </c>
      <c r="J898" s="121"/>
      <c r="K898" s="121"/>
      <c r="L898" s="121"/>
    </row>
    <row r="899" spans="4:12" ht="15.75" x14ac:dyDescent="0.25">
      <c r="D899" s="14"/>
      <c r="E899" s="136"/>
      <c r="F899" s="2" t="s">
        <v>8</v>
      </c>
      <c r="G899" s="28">
        <f>SUM(G900:G922)</f>
        <v>17964</v>
      </c>
      <c r="H899" s="28">
        <f t="shared" ref="H899:I899" si="61">SUM(H900:H922)</f>
        <v>18543.3</v>
      </c>
      <c r="I899" s="28">
        <f t="shared" si="61"/>
        <v>18929.699999999997</v>
      </c>
      <c r="J899" s="121"/>
      <c r="K899" s="121"/>
      <c r="L899" s="121"/>
    </row>
    <row r="900" spans="4:12" ht="15.75" x14ac:dyDescent="0.25">
      <c r="D900" s="14"/>
      <c r="E900" s="137"/>
      <c r="F900" s="4" t="s">
        <v>772</v>
      </c>
      <c r="G900" s="24">
        <v>118.6</v>
      </c>
      <c r="H900" s="24">
        <v>122.4</v>
      </c>
      <c r="I900" s="24">
        <v>125.1</v>
      </c>
      <c r="J900" s="121"/>
      <c r="K900" s="121"/>
      <c r="L900" s="121"/>
    </row>
    <row r="901" spans="4:12" ht="15.75" x14ac:dyDescent="0.25">
      <c r="D901" s="14"/>
      <c r="E901" s="137"/>
      <c r="F901" s="4" t="s">
        <v>129</v>
      </c>
      <c r="G901" s="24">
        <v>712.6</v>
      </c>
      <c r="H901" s="24">
        <v>735.6</v>
      </c>
      <c r="I901" s="24">
        <v>750.9</v>
      </c>
      <c r="J901" s="121"/>
      <c r="K901" s="121"/>
      <c r="L901" s="121"/>
    </row>
    <row r="902" spans="4:12" ht="15.75" x14ac:dyDescent="0.25">
      <c r="D902" s="14"/>
      <c r="E902" s="137"/>
      <c r="F902" s="4" t="s">
        <v>773</v>
      </c>
      <c r="G902" s="24">
        <v>252.7</v>
      </c>
      <c r="H902" s="24">
        <v>260.8</v>
      </c>
      <c r="I902" s="24">
        <v>266.3</v>
      </c>
      <c r="J902" s="121"/>
      <c r="K902" s="121"/>
      <c r="L902" s="121"/>
    </row>
    <row r="903" spans="4:12" ht="15.75" x14ac:dyDescent="0.25">
      <c r="D903" s="14"/>
      <c r="E903" s="137"/>
      <c r="F903" s="4" t="s">
        <v>774</v>
      </c>
      <c r="G903" s="24">
        <v>730.7</v>
      </c>
      <c r="H903" s="24">
        <v>754.3</v>
      </c>
      <c r="I903" s="24">
        <v>770</v>
      </c>
      <c r="J903" s="121"/>
      <c r="K903" s="121"/>
      <c r="L903" s="121"/>
    </row>
    <row r="904" spans="4:12" ht="15.75" x14ac:dyDescent="0.25">
      <c r="D904" s="14"/>
      <c r="E904" s="137"/>
      <c r="F904" s="4" t="s">
        <v>775</v>
      </c>
      <c r="G904" s="24">
        <v>911.9</v>
      </c>
      <c r="H904" s="24">
        <v>941.3</v>
      </c>
      <c r="I904" s="24">
        <v>960.9</v>
      </c>
      <c r="J904" s="121"/>
      <c r="K904" s="121"/>
      <c r="L904" s="121"/>
    </row>
    <row r="905" spans="4:12" ht="15.75" x14ac:dyDescent="0.25">
      <c r="D905" s="14"/>
      <c r="E905" s="137"/>
      <c r="F905" s="4" t="s">
        <v>776</v>
      </c>
      <c r="G905" s="24">
        <v>725</v>
      </c>
      <c r="H905" s="24">
        <v>748.4</v>
      </c>
      <c r="I905" s="24">
        <v>764</v>
      </c>
      <c r="J905" s="121"/>
      <c r="K905" s="121"/>
      <c r="L905" s="121"/>
    </row>
    <row r="906" spans="4:12" ht="15.75" x14ac:dyDescent="0.25">
      <c r="D906" s="14"/>
      <c r="E906" s="137"/>
      <c r="F906" s="4" t="s">
        <v>227</v>
      </c>
      <c r="G906" s="24">
        <v>640.29999999999995</v>
      </c>
      <c r="H906" s="24">
        <v>660.9</v>
      </c>
      <c r="I906" s="24">
        <v>674.7</v>
      </c>
      <c r="J906" s="121"/>
      <c r="K906" s="121"/>
      <c r="L906" s="121"/>
    </row>
    <row r="907" spans="4:12" ht="15.75" x14ac:dyDescent="0.25">
      <c r="D907" s="14"/>
      <c r="E907" s="137"/>
      <c r="F907" s="4" t="s">
        <v>777</v>
      </c>
      <c r="G907" s="24">
        <v>727.6</v>
      </c>
      <c r="H907" s="24">
        <v>751</v>
      </c>
      <c r="I907" s="24">
        <v>766.7</v>
      </c>
      <c r="J907" s="121"/>
      <c r="K907" s="121"/>
      <c r="L907" s="121"/>
    </row>
    <row r="908" spans="4:12" ht="15.75" x14ac:dyDescent="0.25">
      <c r="D908" s="14"/>
      <c r="E908" s="137"/>
      <c r="F908" s="4" t="s">
        <v>778</v>
      </c>
      <c r="G908" s="24">
        <v>1088.2</v>
      </c>
      <c r="H908" s="24">
        <v>1123.3</v>
      </c>
      <c r="I908" s="24">
        <v>1146.7</v>
      </c>
      <c r="J908" s="121"/>
      <c r="K908" s="121"/>
      <c r="L908" s="121"/>
    </row>
    <row r="909" spans="4:12" ht="15.75" x14ac:dyDescent="0.25">
      <c r="D909" s="14"/>
      <c r="E909" s="137"/>
      <c r="F909" s="4" t="s">
        <v>779</v>
      </c>
      <c r="G909" s="24">
        <v>813.7</v>
      </c>
      <c r="H909" s="24">
        <v>839.9</v>
      </c>
      <c r="I909" s="24">
        <v>857.4</v>
      </c>
      <c r="J909" s="121"/>
      <c r="K909" s="121"/>
      <c r="L909" s="121"/>
    </row>
    <row r="910" spans="4:12" ht="15.75" x14ac:dyDescent="0.25">
      <c r="D910" s="14"/>
      <c r="E910" s="137"/>
      <c r="F910" s="4" t="s">
        <v>780</v>
      </c>
      <c r="G910" s="24">
        <v>151</v>
      </c>
      <c r="H910" s="24">
        <v>155.9</v>
      </c>
      <c r="I910" s="24">
        <v>159.1</v>
      </c>
      <c r="J910" s="121"/>
      <c r="K910" s="121"/>
      <c r="L910" s="121"/>
    </row>
    <row r="911" spans="4:12" ht="15.75" x14ac:dyDescent="0.25">
      <c r="D911" s="14"/>
      <c r="E911" s="137"/>
      <c r="F911" s="4" t="s">
        <v>781</v>
      </c>
      <c r="G911" s="24">
        <v>1350.3</v>
      </c>
      <c r="H911" s="24">
        <v>1393.9</v>
      </c>
      <c r="I911" s="24">
        <v>1422.9</v>
      </c>
      <c r="J911" s="121"/>
      <c r="K911" s="121"/>
      <c r="L911" s="121"/>
    </row>
    <row r="912" spans="4:12" ht="15.75" x14ac:dyDescent="0.25">
      <c r="D912" s="14"/>
      <c r="E912" s="137"/>
      <c r="F912" s="4" t="s">
        <v>321</v>
      </c>
      <c r="G912" s="24">
        <v>479.8</v>
      </c>
      <c r="H912" s="24">
        <v>495.3</v>
      </c>
      <c r="I912" s="24">
        <v>505.6</v>
      </c>
      <c r="J912" s="121"/>
      <c r="K912" s="121"/>
      <c r="L912" s="121"/>
    </row>
    <row r="913" spans="4:12" ht="15.75" x14ac:dyDescent="0.25">
      <c r="D913" s="14"/>
      <c r="E913" s="137"/>
      <c r="F913" s="4" t="s">
        <v>782</v>
      </c>
      <c r="G913" s="24">
        <v>688.8</v>
      </c>
      <c r="H913" s="24">
        <v>711</v>
      </c>
      <c r="I913" s="24">
        <v>725.8</v>
      </c>
      <c r="J913" s="121"/>
      <c r="K913" s="121"/>
      <c r="L913" s="121"/>
    </row>
    <row r="914" spans="4:12" ht="15.75" x14ac:dyDescent="0.25">
      <c r="D914" s="14"/>
      <c r="E914" s="137"/>
      <c r="F914" s="4" t="s">
        <v>783</v>
      </c>
      <c r="G914" s="24">
        <v>688.5</v>
      </c>
      <c r="H914" s="24">
        <v>710.7</v>
      </c>
      <c r="I914" s="24">
        <v>725.5</v>
      </c>
      <c r="J914" s="121"/>
      <c r="K914" s="121"/>
      <c r="L914" s="121"/>
    </row>
    <row r="915" spans="4:12" ht="15.75" x14ac:dyDescent="0.25">
      <c r="D915" s="14"/>
      <c r="E915" s="137"/>
      <c r="F915" s="4" t="s">
        <v>784</v>
      </c>
      <c r="G915" s="24">
        <v>903</v>
      </c>
      <c r="H915" s="24">
        <v>932.1</v>
      </c>
      <c r="I915" s="24">
        <v>951.5</v>
      </c>
      <c r="J915" s="121"/>
      <c r="K915" s="121"/>
      <c r="L915" s="121"/>
    </row>
    <row r="916" spans="4:12" ht="15.75" x14ac:dyDescent="0.25">
      <c r="D916" s="14"/>
      <c r="E916" s="137"/>
      <c r="F916" s="4" t="s">
        <v>785</v>
      </c>
      <c r="G916" s="24">
        <v>191.2</v>
      </c>
      <c r="H916" s="24">
        <v>197.4</v>
      </c>
      <c r="I916" s="24">
        <v>201.5</v>
      </c>
      <c r="J916" s="121"/>
      <c r="K916" s="121"/>
      <c r="L916" s="121"/>
    </row>
    <row r="917" spans="4:12" ht="15.75" x14ac:dyDescent="0.25">
      <c r="D917" s="14"/>
      <c r="E917" s="137"/>
      <c r="F917" s="4" t="s">
        <v>786</v>
      </c>
      <c r="G917" s="24">
        <v>998.3</v>
      </c>
      <c r="H917" s="24">
        <v>1030.5</v>
      </c>
      <c r="I917" s="24">
        <v>1052</v>
      </c>
      <c r="J917" s="121"/>
      <c r="K917" s="121"/>
      <c r="L917" s="121"/>
    </row>
    <row r="918" spans="4:12" ht="15.75" x14ac:dyDescent="0.25">
      <c r="D918" s="14"/>
      <c r="E918" s="137"/>
      <c r="F918" s="4" t="s">
        <v>771</v>
      </c>
      <c r="G918" s="24">
        <v>2037.1</v>
      </c>
      <c r="H918" s="24">
        <v>2102.8000000000002</v>
      </c>
      <c r="I918" s="24">
        <v>2146.6</v>
      </c>
      <c r="J918" s="121"/>
      <c r="K918" s="121"/>
      <c r="L918" s="121"/>
    </row>
    <row r="919" spans="4:12" ht="15.75" x14ac:dyDescent="0.25">
      <c r="D919" s="14"/>
      <c r="E919" s="137"/>
      <c r="F919" s="4" t="s">
        <v>436</v>
      </c>
      <c r="G919" s="24">
        <v>308.10000000000002</v>
      </c>
      <c r="H919" s="24">
        <v>318</v>
      </c>
      <c r="I919" s="24">
        <v>324.60000000000002</v>
      </c>
      <c r="J919" s="121"/>
      <c r="K919" s="121"/>
      <c r="L919" s="121"/>
    </row>
    <row r="920" spans="4:12" ht="15.75" x14ac:dyDescent="0.25">
      <c r="D920" s="14"/>
      <c r="E920" s="137"/>
      <c r="F920" s="4" t="s">
        <v>787</v>
      </c>
      <c r="G920" s="24">
        <v>1920</v>
      </c>
      <c r="H920" s="24">
        <v>1981.9</v>
      </c>
      <c r="I920" s="24">
        <v>2023.2</v>
      </c>
      <c r="J920" s="121"/>
      <c r="K920" s="121"/>
      <c r="L920" s="121"/>
    </row>
    <row r="921" spans="4:12" ht="15.75" x14ac:dyDescent="0.25">
      <c r="D921" s="14"/>
      <c r="E921" s="137"/>
      <c r="F921" s="4" t="s">
        <v>788</v>
      </c>
      <c r="G921" s="24">
        <v>526.29999999999995</v>
      </c>
      <c r="H921" s="24">
        <v>543.29999999999995</v>
      </c>
      <c r="I921" s="24">
        <v>554.6</v>
      </c>
      <c r="J921" s="121"/>
      <c r="K921" s="121"/>
      <c r="L921" s="121"/>
    </row>
    <row r="922" spans="4:12" ht="15.75" x14ac:dyDescent="0.25">
      <c r="D922" s="14"/>
      <c r="E922" s="137"/>
      <c r="F922" s="4" t="s">
        <v>789</v>
      </c>
      <c r="G922" s="24">
        <v>1000.3</v>
      </c>
      <c r="H922" s="24">
        <v>1032.5999999999999</v>
      </c>
      <c r="I922" s="24">
        <v>1054.0999999999999</v>
      </c>
      <c r="J922" s="121"/>
      <c r="K922" s="121"/>
      <c r="L922" s="121"/>
    </row>
    <row r="923" spans="4:12" ht="15.75" x14ac:dyDescent="0.25">
      <c r="D923" s="14"/>
      <c r="E923" s="137"/>
      <c r="F923" s="8"/>
      <c r="G923" s="24"/>
      <c r="H923" s="24"/>
      <c r="I923" s="24"/>
      <c r="J923" s="121"/>
      <c r="K923" s="121"/>
      <c r="L923" s="121"/>
    </row>
    <row r="924" spans="4:12" ht="15.75" x14ac:dyDescent="0.25">
      <c r="D924" s="14"/>
      <c r="E924" s="136" t="s">
        <v>204</v>
      </c>
      <c r="F924" s="1" t="s">
        <v>5</v>
      </c>
      <c r="G924" s="28">
        <f>G925</f>
        <v>10771.800000000001</v>
      </c>
      <c r="H924" s="28">
        <f t="shared" ref="H924:I924" si="62">H925</f>
        <v>11119.4</v>
      </c>
      <c r="I924" s="28">
        <f t="shared" si="62"/>
        <v>11351.1</v>
      </c>
      <c r="J924" s="121"/>
      <c r="K924" s="121"/>
      <c r="L924" s="121"/>
    </row>
    <row r="925" spans="4:12" ht="15.75" x14ac:dyDescent="0.25">
      <c r="D925" s="14"/>
      <c r="E925" s="136"/>
      <c r="F925" s="2" t="s">
        <v>8</v>
      </c>
      <c r="G925" s="28">
        <f>SUM(G926:G940)</f>
        <v>10771.800000000001</v>
      </c>
      <c r="H925" s="28">
        <f t="shared" ref="H925:I925" si="63">SUM(H926:H940)</f>
        <v>11119.4</v>
      </c>
      <c r="I925" s="28">
        <f t="shared" si="63"/>
        <v>11351.1</v>
      </c>
      <c r="J925" s="121"/>
      <c r="K925" s="121"/>
      <c r="L925" s="121"/>
    </row>
    <row r="926" spans="4:12" ht="15.75" x14ac:dyDescent="0.25">
      <c r="D926" s="14"/>
      <c r="E926" s="137"/>
      <c r="F926" s="4" t="s">
        <v>790</v>
      </c>
      <c r="G926" s="24">
        <v>420.3</v>
      </c>
      <c r="H926" s="24">
        <v>433.9</v>
      </c>
      <c r="I926" s="24">
        <v>442.9</v>
      </c>
      <c r="J926" s="121"/>
      <c r="K926" s="121"/>
      <c r="L926" s="121"/>
    </row>
    <row r="927" spans="4:12" ht="15.75" x14ac:dyDescent="0.25">
      <c r="D927" s="14"/>
      <c r="E927" s="137"/>
      <c r="F927" s="4" t="s">
        <v>791</v>
      </c>
      <c r="G927" s="24">
        <v>573.70000000000005</v>
      </c>
      <c r="H927" s="24">
        <v>592.20000000000005</v>
      </c>
      <c r="I927" s="24">
        <v>604.5</v>
      </c>
      <c r="J927" s="121"/>
      <c r="K927" s="121"/>
      <c r="L927" s="121"/>
    </row>
    <row r="928" spans="4:12" ht="15.75" x14ac:dyDescent="0.25">
      <c r="D928" s="14"/>
      <c r="E928" s="137"/>
      <c r="F928" s="4" t="s">
        <v>792</v>
      </c>
      <c r="G928" s="24">
        <v>206.7</v>
      </c>
      <c r="H928" s="24">
        <v>213.4</v>
      </c>
      <c r="I928" s="24">
        <v>217.8</v>
      </c>
      <c r="J928" s="121"/>
      <c r="K928" s="121"/>
      <c r="L928" s="121"/>
    </row>
    <row r="929" spans="4:12" ht="15.75" x14ac:dyDescent="0.25">
      <c r="D929" s="14"/>
      <c r="E929" s="137"/>
      <c r="F929" s="4" t="s">
        <v>793</v>
      </c>
      <c r="G929" s="24">
        <v>264.7</v>
      </c>
      <c r="H929" s="24">
        <v>273.3</v>
      </c>
      <c r="I929" s="24">
        <v>279</v>
      </c>
      <c r="J929" s="121"/>
      <c r="K929" s="121"/>
      <c r="L929" s="121"/>
    </row>
    <row r="930" spans="4:12" ht="15.75" x14ac:dyDescent="0.25">
      <c r="D930" s="14"/>
      <c r="E930" s="137"/>
      <c r="F930" s="4" t="s">
        <v>794</v>
      </c>
      <c r="G930" s="24">
        <v>234.9</v>
      </c>
      <c r="H930" s="24">
        <v>242.4</v>
      </c>
      <c r="I930" s="24">
        <v>247.5</v>
      </c>
      <c r="J930" s="121"/>
      <c r="K930" s="121"/>
      <c r="L930" s="121"/>
    </row>
    <row r="931" spans="4:12" ht="15.75" x14ac:dyDescent="0.25">
      <c r="D931" s="14"/>
      <c r="E931" s="137"/>
      <c r="F931" s="4" t="s">
        <v>795</v>
      </c>
      <c r="G931" s="24">
        <v>479.5</v>
      </c>
      <c r="H931" s="24">
        <v>495</v>
      </c>
      <c r="I931" s="24">
        <v>505.3</v>
      </c>
      <c r="J931" s="121"/>
      <c r="K931" s="121"/>
      <c r="L931" s="121"/>
    </row>
    <row r="932" spans="4:12" ht="15.75" x14ac:dyDescent="0.25">
      <c r="D932" s="14"/>
      <c r="E932" s="137"/>
      <c r="F932" s="4" t="s">
        <v>796</v>
      </c>
      <c r="G932" s="24">
        <v>250.9</v>
      </c>
      <c r="H932" s="24">
        <v>259</v>
      </c>
      <c r="I932" s="24">
        <v>264.39999999999998</v>
      </c>
      <c r="J932" s="121"/>
      <c r="K932" s="121"/>
      <c r="L932" s="121"/>
    </row>
    <row r="933" spans="4:12" ht="15.75" x14ac:dyDescent="0.25">
      <c r="D933" s="14"/>
      <c r="E933" s="137"/>
      <c r="F933" s="4" t="s">
        <v>797</v>
      </c>
      <c r="G933" s="24">
        <v>766.6</v>
      </c>
      <c r="H933" s="24">
        <v>791.3</v>
      </c>
      <c r="I933" s="24">
        <v>807.8</v>
      </c>
      <c r="J933" s="121"/>
      <c r="K933" s="121"/>
      <c r="L933" s="121"/>
    </row>
    <row r="934" spans="4:12" ht="15.75" x14ac:dyDescent="0.25">
      <c r="D934" s="14"/>
      <c r="E934" s="137"/>
      <c r="F934" s="4" t="s">
        <v>798</v>
      </c>
      <c r="G934" s="24">
        <v>230.8</v>
      </c>
      <c r="H934" s="24">
        <v>238.3</v>
      </c>
      <c r="I934" s="24">
        <v>243.3</v>
      </c>
      <c r="J934" s="121"/>
      <c r="K934" s="121"/>
      <c r="L934" s="121"/>
    </row>
    <row r="935" spans="4:12" ht="15.75" x14ac:dyDescent="0.25">
      <c r="D935" s="14"/>
      <c r="E935" s="137"/>
      <c r="F935" s="4" t="s">
        <v>799</v>
      </c>
      <c r="G935" s="24">
        <v>393.4</v>
      </c>
      <c r="H935" s="24">
        <v>406</v>
      </c>
      <c r="I935" s="24">
        <v>414.5</v>
      </c>
      <c r="J935" s="121"/>
      <c r="K935" s="121"/>
      <c r="L935" s="121"/>
    </row>
    <row r="936" spans="4:12" ht="15.75" x14ac:dyDescent="0.25">
      <c r="D936" s="14"/>
      <c r="E936" s="137"/>
      <c r="F936" s="4" t="s">
        <v>766</v>
      </c>
      <c r="G936" s="24">
        <v>80.099999999999994</v>
      </c>
      <c r="H936" s="24">
        <v>82.7</v>
      </c>
      <c r="I936" s="24">
        <v>84.5</v>
      </c>
      <c r="J936" s="121"/>
      <c r="K936" s="121"/>
      <c r="L936" s="121"/>
    </row>
    <row r="937" spans="4:12" ht="15.75" x14ac:dyDescent="0.25">
      <c r="D937" s="14"/>
      <c r="E937" s="137"/>
      <c r="F937" s="4" t="s">
        <v>204</v>
      </c>
      <c r="G937" s="24">
        <v>3693.2</v>
      </c>
      <c r="H937" s="24">
        <v>3812.4</v>
      </c>
      <c r="I937" s="24">
        <v>3891.8</v>
      </c>
      <c r="J937" s="121"/>
      <c r="K937" s="121"/>
      <c r="L937" s="121"/>
    </row>
    <row r="938" spans="4:12" ht="15.75" x14ac:dyDescent="0.25">
      <c r="D938" s="14"/>
      <c r="E938" s="137"/>
      <c r="F938" s="4" t="s">
        <v>800</v>
      </c>
      <c r="G938" s="24">
        <v>1487.9</v>
      </c>
      <c r="H938" s="24">
        <v>1535.9</v>
      </c>
      <c r="I938" s="24">
        <v>1567.9</v>
      </c>
      <c r="J938" s="121"/>
      <c r="K938" s="121"/>
      <c r="L938" s="121"/>
    </row>
    <row r="939" spans="4:12" ht="15.75" x14ac:dyDescent="0.25">
      <c r="D939" s="14"/>
      <c r="E939" s="137"/>
      <c r="F939" s="4" t="s">
        <v>259</v>
      </c>
      <c r="G939" s="24">
        <v>1227.4000000000001</v>
      </c>
      <c r="H939" s="24">
        <v>1267</v>
      </c>
      <c r="I939" s="24">
        <v>1293.4000000000001</v>
      </c>
      <c r="J939" s="121"/>
      <c r="K939" s="121"/>
      <c r="L939" s="121"/>
    </row>
    <row r="940" spans="4:12" ht="15.75" x14ac:dyDescent="0.25">
      <c r="D940" s="14"/>
      <c r="E940" s="137"/>
      <c r="F940" s="4" t="s">
        <v>801</v>
      </c>
      <c r="G940" s="24">
        <v>461.7</v>
      </c>
      <c r="H940" s="24">
        <v>476.6</v>
      </c>
      <c r="I940" s="24">
        <v>486.5</v>
      </c>
      <c r="J940" s="121"/>
      <c r="K940" s="121"/>
      <c r="L940" s="121"/>
    </row>
    <row r="941" spans="4:12" ht="15.75" x14ac:dyDescent="0.25">
      <c r="D941" s="14"/>
      <c r="E941" s="137"/>
      <c r="F941" s="8"/>
      <c r="G941" s="24"/>
      <c r="H941" s="24"/>
      <c r="I941" s="24"/>
      <c r="J941" s="121"/>
      <c r="K941" s="121"/>
      <c r="L941" s="121"/>
    </row>
    <row r="942" spans="4:12" ht="15.75" x14ac:dyDescent="0.25">
      <c r="D942" s="14"/>
      <c r="E942" s="136" t="s">
        <v>802</v>
      </c>
      <c r="F942" s="1" t="s">
        <v>5</v>
      </c>
      <c r="G942" s="28">
        <f>G943</f>
        <v>17931</v>
      </c>
      <c r="H942" s="28">
        <f t="shared" ref="H942:I942" si="64">H943</f>
        <v>18509.80000000001</v>
      </c>
      <c r="I942" s="28">
        <f t="shared" si="64"/>
        <v>18895.300000000003</v>
      </c>
      <c r="J942" s="121"/>
      <c r="K942" s="121"/>
      <c r="L942" s="121"/>
    </row>
    <row r="943" spans="4:12" ht="15.75" x14ac:dyDescent="0.25">
      <c r="D943" s="14"/>
      <c r="E943" s="136"/>
      <c r="F943" s="2" t="s">
        <v>8</v>
      </c>
      <c r="G943" s="28">
        <f>SUM(G944:G974)</f>
        <v>17931</v>
      </c>
      <c r="H943" s="28">
        <f t="shared" ref="H943:I943" si="65">SUM(H944:H974)</f>
        <v>18509.80000000001</v>
      </c>
      <c r="I943" s="28">
        <f t="shared" si="65"/>
        <v>18895.300000000003</v>
      </c>
      <c r="J943" s="121"/>
      <c r="K943" s="121"/>
      <c r="L943" s="121"/>
    </row>
    <row r="944" spans="4:12" ht="15.75" x14ac:dyDescent="0.25">
      <c r="D944" s="14"/>
      <c r="E944" s="137"/>
      <c r="F944" s="4" t="s">
        <v>803</v>
      </c>
      <c r="G944" s="24">
        <v>878.9</v>
      </c>
      <c r="H944" s="24">
        <v>907.2</v>
      </c>
      <c r="I944" s="24">
        <v>926.1</v>
      </c>
      <c r="J944" s="121"/>
      <c r="K944" s="121"/>
      <c r="L944" s="121"/>
    </row>
    <row r="945" spans="4:12" ht="15.75" x14ac:dyDescent="0.25">
      <c r="D945" s="14"/>
      <c r="E945" s="137"/>
      <c r="F945" s="4" t="s">
        <v>804</v>
      </c>
      <c r="G945" s="24">
        <v>156.19999999999999</v>
      </c>
      <c r="H945" s="24">
        <v>161.19999999999999</v>
      </c>
      <c r="I945" s="24">
        <v>164.6</v>
      </c>
      <c r="J945" s="121"/>
      <c r="K945" s="121"/>
      <c r="L945" s="121"/>
    </row>
    <row r="946" spans="4:12" ht="15.75" x14ac:dyDescent="0.25">
      <c r="D946" s="14"/>
      <c r="E946" s="137"/>
      <c r="F946" s="4" t="s">
        <v>805</v>
      </c>
      <c r="G946" s="24">
        <v>748.8</v>
      </c>
      <c r="H946" s="24">
        <v>773</v>
      </c>
      <c r="I946" s="24">
        <v>789.1</v>
      </c>
      <c r="J946" s="121"/>
      <c r="K946" s="121"/>
      <c r="L946" s="121"/>
    </row>
    <row r="947" spans="4:12" ht="15.75" x14ac:dyDescent="0.25">
      <c r="D947" s="14"/>
      <c r="E947" s="137"/>
      <c r="F947" s="4" t="s">
        <v>794</v>
      </c>
      <c r="G947" s="24">
        <v>511.4</v>
      </c>
      <c r="H947" s="24">
        <v>527.9</v>
      </c>
      <c r="I947" s="24">
        <v>538.9</v>
      </c>
      <c r="J947" s="121"/>
      <c r="K947" s="121"/>
      <c r="L947" s="121"/>
    </row>
    <row r="948" spans="4:12" ht="15.75" x14ac:dyDescent="0.25">
      <c r="D948" s="14"/>
      <c r="E948" s="137"/>
      <c r="F948" s="4" t="s">
        <v>806</v>
      </c>
      <c r="G948" s="24">
        <v>799.6</v>
      </c>
      <c r="H948" s="24">
        <v>825.4</v>
      </c>
      <c r="I948" s="24">
        <v>842.6</v>
      </c>
      <c r="J948" s="121"/>
      <c r="K948" s="121"/>
      <c r="L948" s="121"/>
    </row>
    <row r="949" spans="4:12" ht="15.75" x14ac:dyDescent="0.25">
      <c r="D949" s="14"/>
      <c r="E949" s="137"/>
      <c r="F949" s="4" t="s">
        <v>135</v>
      </c>
      <c r="G949" s="24">
        <v>222.2</v>
      </c>
      <c r="H949" s="24">
        <v>229.4</v>
      </c>
      <c r="I949" s="24">
        <v>234.2</v>
      </c>
      <c r="J949" s="121"/>
      <c r="K949" s="121"/>
      <c r="L949" s="121"/>
    </row>
    <row r="950" spans="4:12" ht="15.75" x14ac:dyDescent="0.25">
      <c r="D950" s="14"/>
      <c r="E950" s="137"/>
      <c r="F950" s="4" t="s">
        <v>807</v>
      </c>
      <c r="G950" s="24">
        <v>631.1</v>
      </c>
      <c r="H950" s="24">
        <v>651.4</v>
      </c>
      <c r="I950" s="24">
        <v>665</v>
      </c>
      <c r="J950" s="121"/>
      <c r="K950" s="121"/>
      <c r="L950" s="121"/>
    </row>
    <row r="951" spans="4:12" ht="15.75" x14ac:dyDescent="0.25">
      <c r="D951" s="14"/>
      <c r="E951" s="137"/>
      <c r="F951" s="4" t="s">
        <v>808</v>
      </c>
      <c r="G951" s="24">
        <v>882</v>
      </c>
      <c r="H951" s="24">
        <v>910.5</v>
      </c>
      <c r="I951" s="24">
        <v>929.5</v>
      </c>
      <c r="J951" s="121"/>
      <c r="K951" s="121"/>
      <c r="L951" s="121"/>
    </row>
    <row r="952" spans="4:12" ht="15.75" x14ac:dyDescent="0.25">
      <c r="D952" s="14"/>
      <c r="E952" s="137"/>
      <c r="F952" s="4" t="s">
        <v>809</v>
      </c>
      <c r="G952" s="24">
        <v>391.3</v>
      </c>
      <c r="H952" s="24">
        <v>404</v>
      </c>
      <c r="I952" s="24">
        <v>412.4</v>
      </c>
      <c r="J952" s="121"/>
      <c r="K952" s="121"/>
      <c r="L952" s="121"/>
    </row>
    <row r="953" spans="4:12" ht="15.75" x14ac:dyDescent="0.25">
      <c r="D953" s="14"/>
      <c r="E953" s="137"/>
      <c r="F953" s="4" t="s">
        <v>810</v>
      </c>
      <c r="G953" s="24">
        <v>182.6</v>
      </c>
      <c r="H953" s="24">
        <v>188.5</v>
      </c>
      <c r="I953" s="24">
        <v>192.4</v>
      </c>
      <c r="J953" s="121"/>
      <c r="K953" s="121"/>
      <c r="L953" s="121"/>
    </row>
    <row r="954" spans="4:12" ht="15.75" x14ac:dyDescent="0.25">
      <c r="D954" s="14"/>
      <c r="E954" s="137"/>
      <c r="F954" s="4" t="s">
        <v>811</v>
      </c>
      <c r="G954" s="24">
        <v>371.2</v>
      </c>
      <c r="H954" s="24">
        <v>383.2</v>
      </c>
      <c r="I954" s="24">
        <v>391.2</v>
      </c>
      <c r="J954" s="121"/>
      <c r="K954" s="121"/>
      <c r="L954" s="121"/>
    </row>
    <row r="955" spans="4:12" ht="15.75" x14ac:dyDescent="0.25">
      <c r="D955" s="14"/>
      <c r="E955" s="137"/>
      <c r="F955" s="4" t="s">
        <v>812</v>
      </c>
      <c r="G955" s="24">
        <v>297.2</v>
      </c>
      <c r="H955" s="24">
        <v>306.8</v>
      </c>
      <c r="I955" s="24">
        <v>313.10000000000002</v>
      </c>
      <c r="J955" s="121"/>
      <c r="K955" s="121"/>
      <c r="L955" s="121"/>
    </row>
    <row r="956" spans="4:12" ht="15.75" x14ac:dyDescent="0.25">
      <c r="D956" s="14"/>
      <c r="E956" s="137"/>
      <c r="F956" s="4" t="s">
        <v>813</v>
      </c>
      <c r="G956" s="24">
        <v>668.7</v>
      </c>
      <c r="H956" s="24">
        <v>690.3</v>
      </c>
      <c r="I956" s="24">
        <v>704.7</v>
      </c>
      <c r="J956" s="121"/>
      <c r="K956" s="121"/>
      <c r="L956" s="121"/>
    </row>
    <row r="957" spans="4:12" ht="15.75" x14ac:dyDescent="0.25">
      <c r="D957" s="14"/>
      <c r="E957" s="137"/>
      <c r="F957" s="4" t="s">
        <v>814</v>
      </c>
      <c r="G957" s="24">
        <v>414.6</v>
      </c>
      <c r="H957" s="24">
        <v>428</v>
      </c>
      <c r="I957" s="24">
        <v>436.9</v>
      </c>
      <c r="J957" s="121"/>
      <c r="K957" s="121"/>
      <c r="L957" s="121"/>
    </row>
    <row r="958" spans="4:12" ht="15.75" x14ac:dyDescent="0.25">
      <c r="D958" s="14"/>
      <c r="E958" s="137"/>
      <c r="F958" s="4" t="s">
        <v>815</v>
      </c>
      <c r="G958" s="24">
        <v>607</v>
      </c>
      <c r="H958" s="24">
        <v>626.6</v>
      </c>
      <c r="I958" s="24">
        <v>639.6</v>
      </c>
      <c r="J958" s="121"/>
      <c r="K958" s="121"/>
      <c r="L958" s="121"/>
    </row>
    <row r="959" spans="4:12" ht="15.75" x14ac:dyDescent="0.25">
      <c r="D959" s="14"/>
      <c r="E959" s="137"/>
      <c r="F959" s="4" t="s">
        <v>479</v>
      </c>
      <c r="G959" s="24">
        <v>485.5</v>
      </c>
      <c r="H959" s="24">
        <v>501.2</v>
      </c>
      <c r="I959" s="24">
        <v>511.6</v>
      </c>
      <c r="J959" s="121"/>
      <c r="K959" s="121"/>
      <c r="L959" s="121"/>
    </row>
    <row r="960" spans="4:12" ht="15.75" x14ac:dyDescent="0.25">
      <c r="D960" s="14"/>
      <c r="E960" s="137"/>
      <c r="F960" s="4" t="s">
        <v>816</v>
      </c>
      <c r="G960" s="24">
        <v>1205.3</v>
      </c>
      <c r="H960" s="24">
        <v>1244.2</v>
      </c>
      <c r="I960" s="24">
        <v>1270.0999999999999</v>
      </c>
      <c r="J960" s="121"/>
      <c r="K960" s="121"/>
      <c r="L960" s="121"/>
    </row>
    <row r="961" spans="4:12" ht="15.75" x14ac:dyDescent="0.25">
      <c r="D961" s="14"/>
      <c r="E961" s="137"/>
      <c r="F961" s="4" t="s">
        <v>817</v>
      </c>
      <c r="G961" s="24">
        <v>743.6</v>
      </c>
      <c r="H961" s="24">
        <v>767.6</v>
      </c>
      <c r="I961" s="24">
        <v>783.6</v>
      </c>
      <c r="J961" s="121"/>
      <c r="K961" s="121"/>
      <c r="L961" s="121"/>
    </row>
    <row r="962" spans="4:12" ht="15.75" x14ac:dyDescent="0.25">
      <c r="D962" s="14"/>
      <c r="E962" s="137"/>
      <c r="F962" s="4" t="s">
        <v>818</v>
      </c>
      <c r="G962" s="24">
        <v>255</v>
      </c>
      <c r="H962" s="24">
        <v>263.2</v>
      </c>
      <c r="I962" s="24">
        <v>268.7</v>
      </c>
      <c r="J962" s="121"/>
      <c r="K962" s="121"/>
      <c r="L962" s="121"/>
    </row>
    <row r="963" spans="4:12" ht="15.75" x14ac:dyDescent="0.25">
      <c r="D963" s="14"/>
      <c r="E963" s="137"/>
      <c r="F963" s="4" t="s">
        <v>819</v>
      </c>
      <c r="G963" s="24">
        <v>221.9</v>
      </c>
      <c r="H963" s="24">
        <v>229.1</v>
      </c>
      <c r="I963" s="24">
        <v>234</v>
      </c>
      <c r="J963" s="121"/>
      <c r="K963" s="121"/>
      <c r="L963" s="121"/>
    </row>
    <row r="964" spans="4:12" ht="15.75" x14ac:dyDescent="0.25">
      <c r="D964" s="14"/>
      <c r="E964" s="137"/>
      <c r="F964" s="4" t="s">
        <v>820</v>
      </c>
      <c r="G964" s="24">
        <v>279.10000000000002</v>
      </c>
      <c r="H964" s="24">
        <v>288.10000000000002</v>
      </c>
      <c r="I964" s="24">
        <v>294.10000000000002</v>
      </c>
      <c r="J964" s="121"/>
      <c r="K964" s="121"/>
      <c r="L964" s="121"/>
    </row>
    <row r="965" spans="4:12" ht="15.75" x14ac:dyDescent="0.25">
      <c r="D965" s="14"/>
      <c r="E965" s="137"/>
      <c r="F965" s="4" t="s">
        <v>821</v>
      </c>
      <c r="G965" s="24">
        <v>494.4</v>
      </c>
      <c r="H965" s="24">
        <v>510.4</v>
      </c>
      <c r="I965" s="24">
        <v>521</v>
      </c>
      <c r="J965" s="121"/>
      <c r="K965" s="121"/>
      <c r="L965" s="121"/>
    </row>
    <row r="966" spans="4:12" ht="15.75" x14ac:dyDescent="0.25">
      <c r="D966" s="14"/>
      <c r="E966" s="137"/>
      <c r="F966" s="4" t="s">
        <v>822</v>
      </c>
      <c r="G966" s="24">
        <v>722.4</v>
      </c>
      <c r="H966" s="24">
        <v>745.7</v>
      </c>
      <c r="I966" s="24">
        <v>761.2</v>
      </c>
      <c r="J966" s="121"/>
      <c r="K966" s="121"/>
      <c r="L966" s="121"/>
    </row>
    <row r="967" spans="4:12" ht="15.75" x14ac:dyDescent="0.25">
      <c r="D967" s="14"/>
      <c r="E967" s="137"/>
      <c r="F967" s="4" t="s">
        <v>823</v>
      </c>
      <c r="G967" s="24">
        <v>640.6</v>
      </c>
      <c r="H967" s="24">
        <v>661.2</v>
      </c>
      <c r="I967" s="24">
        <v>675</v>
      </c>
      <c r="J967" s="121"/>
      <c r="K967" s="121"/>
      <c r="L967" s="121"/>
    </row>
    <row r="968" spans="4:12" ht="15.75" x14ac:dyDescent="0.25">
      <c r="D968" s="14"/>
      <c r="E968" s="137"/>
      <c r="F968" s="4" t="s">
        <v>824</v>
      </c>
      <c r="G968" s="24">
        <v>474</v>
      </c>
      <c r="H968" s="24">
        <v>489.3</v>
      </c>
      <c r="I968" s="24">
        <v>499.5</v>
      </c>
      <c r="J968" s="121"/>
      <c r="K968" s="121"/>
      <c r="L968" s="121"/>
    </row>
    <row r="969" spans="4:12" ht="15.75" x14ac:dyDescent="0.25">
      <c r="D969" s="14"/>
      <c r="E969" s="137"/>
      <c r="F969" s="4" t="s">
        <v>802</v>
      </c>
      <c r="G969" s="24">
        <v>2344.6</v>
      </c>
      <c r="H969" s="24">
        <v>2420.3000000000002</v>
      </c>
      <c r="I969" s="24">
        <v>2470.6999999999998</v>
      </c>
      <c r="J969" s="121"/>
      <c r="K969" s="121"/>
      <c r="L969" s="121"/>
    </row>
    <row r="970" spans="4:12" ht="15.75" x14ac:dyDescent="0.25">
      <c r="D970" s="14"/>
      <c r="E970" s="137"/>
      <c r="F970" s="4" t="s">
        <v>825</v>
      </c>
      <c r="G970" s="24">
        <v>452.8</v>
      </c>
      <c r="H970" s="24">
        <v>467.4</v>
      </c>
      <c r="I970" s="24">
        <v>477.1</v>
      </c>
      <c r="J970" s="121"/>
      <c r="K970" s="121"/>
      <c r="L970" s="121"/>
    </row>
    <row r="971" spans="4:12" ht="15.75" x14ac:dyDescent="0.25">
      <c r="D971" s="14"/>
      <c r="E971" s="137"/>
      <c r="F971" s="4" t="s">
        <v>826</v>
      </c>
      <c r="G971" s="24">
        <v>460.5</v>
      </c>
      <c r="H971" s="24">
        <v>475.4</v>
      </c>
      <c r="I971" s="24">
        <v>485.3</v>
      </c>
      <c r="J971" s="121"/>
      <c r="K971" s="121"/>
      <c r="L971" s="121"/>
    </row>
    <row r="972" spans="4:12" ht="15.75" x14ac:dyDescent="0.25">
      <c r="D972" s="14"/>
      <c r="E972" s="137"/>
      <c r="F972" s="4" t="s">
        <v>514</v>
      </c>
      <c r="G972" s="24">
        <v>350.6</v>
      </c>
      <c r="H972" s="24">
        <v>361.9</v>
      </c>
      <c r="I972" s="24">
        <v>369.4</v>
      </c>
      <c r="J972" s="121"/>
      <c r="K972" s="121"/>
      <c r="L972" s="121"/>
    </row>
    <row r="973" spans="4:12" ht="15.75" x14ac:dyDescent="0.25">
      <c r="D973" s="14"/>
      <c r="E973" s="137"/>
      <c r="F973" s="4" t="s">
        <v>827</v>
      </c>
      <c r="G973" s="24">
        <v>831.2</v>
      </c>
      <c r="H973" s="24">
        <v>858</v>
      </c>
      <c r="I973" s="24">
        <v>875.9</v>
      </c>
      <c r="J973" s="121"/>
      <c r="K973" s="121"/>
      <c r="L973" s="121"/>
    </row>
    <row r="974" spans="4:12" ht="15.75" x14ac:dyDescent="0.25">
      <c r="D974" s="14"/>
      <c r="E974" s="137"/>
      <c r="F974" s="4" t="s">
        <v>828</v>
      </c>
      <c r="G974" s="24">
        <v>206.7</v>
      </c>
      <c r="H974" s="24">
        <v>213.4</v>
      </c>
      <c r="I974" s="24">
        <v>217.8</v>
      </c>
      <c r="J974" s="121"/>
      <c r="K974" s="121"/>
      <c r="L974" s="121"/>
    </row>
    <row r="975" spans="4:12" ht="15.75" x14ac:dyDescent="0.25">
      <c r="D975" s="14"/>
      <c r="E975" s="137"/>
      <c r="F975" s="8"/>
      <c r="G975" s="24"/>
      <c r="H975" s="24"/>
      <c r="I975" s="24"/>
      <c r="J975" s="121"/>
      <c r="K975" s="121"/>
      <c r="L975" s="121"/>
    </row>
    <row r="976" spans="4:12" ht="15.75" x14ac:dyDescent="0.25">
      <c r="D976" s="14"/>
      <c r="E976" s="136" t="s">
        <v>829</v>
      </c>
      <c r="F976" s="1" t="s">
        <v>5</v>
      </c>
      <c r="G976" s="28">
        <f>G977</f>
        <v>29710.9</v>
      </c>
      <c r="H976" s="28">
        <f t="shared" ref="H976:I976" si="66">H977</f>
        <v>30669.5</v>
      </c>
      <c r="I976" s="28">
        <f t="shared" si="66"/>
        <v>31308.400000000005</v>
      </c>
      <c r="J976" s="121"/>
      <c r="K976" s="121"/>
      <c r="L976" s="121"/>
    </row>
    <row r="977" spans="4:12" ht="15.75" x14ac:dyDescent="0.25">
      <c r="D977" s="14"/>
      <c r="E977" s="136"/>
      <c r="F977" s="2" t="s">
        <v>8</v>
      </c>
      <c r="G977" s="28">
        <f>SUM(G978:G1010)</f>
        <v>29710.9</v>
      </c>
      <c r="H977" s="28">
        <f t="shared" ref="H977:I977" si="67">SUM(H978:H1010)</f>
        <v>30669.5</v>
      </c>
      <c r="I977" s="28">
        <f t="shared" si="67"/>
        <v>31308.400000000005</v>
      </c>
      <c r="J977" s="121"/>
      <c r="K977" s="121"/>
      <c r="L977" s="121"/>
    </row>
    <row r="978" spans="4:12" ht="15.75" x14ac:dyDescent="0.25">
      <c r="D978" s="14"/>
      <c r="E978" s="137"/>
      <c r="F978" s="4" t="s">
        <v>830</v>
      </c>
      <c r="G978" s="24">
        <v>278.2</v>
      </c>
      <c r="H978" s="24">
        <v>287.2</v>
      </c>
      <c r="I978" s="24">
        <v>293.2</v>
      </c>
      <c r="J978" s="121"/>
      <c r="K978" s="121"/>
      <c r="L978" s="121"/>
    </row>
    <row r="979" spans="4:12" ht="15.75" x14ac:dyDescent="0.25">
      <c r="D979" s="14"/>
      <c r="E979" s="137"/>
      <c r="F979" s="4" t="s">
        <v>344</v>
      </c>
      <c r="G979" s="24">
        <v>305.5</v>
      </c>
      <c r="H979" s="24">
        <v>315.39999999999998</v>
      </c>
      <c r="I979" s="24">
        <v>321.89999999999998</v>
      </c>
      <c r="J979" s="121"/>
      <c r="K979" s="121"/>
      <c r="L979" s="121"/>
    </row>
    <row r="980" spans="4:12" ht="15.75" x14ac:dyDescent="0.25">
      <c r="D980" s="14"/>
      <c r="E980" s="137"/>
      <c r="F980" s="4" t="s">
        <v>831</v>
      </c>
      <c r="G980" s="24">
        <v>412.9</v>
      </c>
      <c r="H980" s="24">
        <v>426.2</v>
      </c>
      <c r="I980" s="24">
        <v>435.1</v>
      </c>
      <c r="J980" s="121"/>
      <c r="K980" s="121"/>
      <c r="L980" s="121"/>
    </row>
    <row r="981" spans="4:12" ht="15.75" x14ac:dyDescent="0.25">
      <c r="D981" s="14"/>
      <c r="E981" s="137"/>
      <c r="F981" s="4" t="s">
        <v>832</v>
      </c>
      <c r="G981" s="24">
        <v>359.5</v>
      </c>
      <c r="H981" s="24">
        <v>371.1</v>
      </c>
      <c r="I981" s="24">
        <v>378.8</v>
      </c>
      <c r="J981" s="121"/>
      <c r="K981" s="121"/>
      <c r="L981" s="121"/>
    </row>
    <row r="982" spans="4:12" ht="15.75" x14ac:dyDescent="0.25">
      <c r="D982" s="14"/>
      <c r="E982" s="137"/>
      <c r="F982" s="4" t="s">
        <v>833</v>
      </c>
      <c r="G982" s="24">
        <v>605.29999999999995</v>
      </c>
      <c r="H982" s="24">
        <v>624.79999999999995</v>
      </c>
      <c r="I982" s="24">
        <v>637.79999999999995</v>
      </c>
      <c r="J982" s="121"/>
      <c r="K982" s="121"/>
      <c r="L982" s="121"/>
    </row>
    <row r="983" spans="4:12" ht="15.75" x14ac:dyDescent="0.25">
      <c r="D983" s="14"/>
      <c r="E983" s="137"/>
      <c r="F983" s="4" t="s">
        <v>834</v>
      </c>
      <c r="G983" s="24">
        <v>502.7</v>
      </c>
      <c r="H983" s="24">
        <v>519</v>
      </c>
      <c r="I983" s="24">
        <v>529.79999999999995</v>
      </c>
      <c r="J983" s="121"/>
      <c r="K983" s="121"/>
      <c r="L983" s="121"/>
    </row>
    <row r="984" spans="4:12" ht="15.75" x14ac:dyDescent="0.25">
      <c r="D984" s="14"/>
      <c r="E984" s="137"/>
      <c r="F984" s="4" t="s">
        <v>835</v>
      </c>
      <c r="G984" s="24">
        <v>526</v>
      </c>
      <c r="H984" s="24">
        <v>543</v>
      </c>
      <c r="I984" s="24">
        <v>554.29999999999995</v>
      </c>
      <c r="J984" s="121"/>
      <c r="K984" s="121"/>
      <c r="L984" s="121"/>
    </row>
    <row r="985" spans="4:12" ht="15.75" x14ac:dyDescent="0.25">
      <c r="D985" s="14"/>
      <c r="E985" s="137"/>
      <c r="F985" s="4" t="s">
        <v>836</v>
      </c>
      <c r="G985" s="24">
        <v>495.6</v>
      </c>
      <c r="H985" s="24">
        <v>511.6</v>
      </c>
      <c r="I985" s="24">
        <v>522.20000000000005</v>
      </c>
      <c r="J985" s="121"/>
      <c r="K985" s="121"/>
      <c r="L985" s="121"/>
    </row>
    <row r="986" spans="4:12" ht="15.75" x14ac:dyDescent="0.25">
      <c r="D986" s="14"/>
      <c r="E986" s="137"/>
      <c r="F986" s="4" t="s">
        <v>837</v>
      </c>
      <c r="G986" s="24">
        <v>692.2</v>
      </c>
      <c r="H986" s="24">
        <v>714.6</v>
      </c>
      <c r="I986" s="24">
        <v>729.5</v>
      </c>
      <c r="J986" s="121"/>
      <c r="K986" s="121"/>
      <c r="L986" s="121"/>
    </row>
    <row r="987" spans="4:12" ht="15.75" x14ac:dyDescent="0.25">
      <c r="D987" s="14"/>
      <c r="E987" s="137"/>
      <c r="F987" s="4" t="s">
        <v>838</v>
      </c>
      <c r="G987" s="24">
        <v>319.89999999999998</v>
      </c>
      <c r="H987" s="24">
        <v>330.2</v>
      </c>
      <c r="I987" s="24">
        <v>337</v>
      </c>
      <c r="J987" s="121"/>
      <c r="K987" s="121"/>
      <c r="L987" s="121"/>
    </row>
    <row r="988" spans="4:12" ht="15.75" x14ac:dyDescent="0.25">
      <c r="D988" s="14"/>
      <c r="E988" s="137"/>
      <c r="F988" s="4" t="s">
        <v>839</v>
      </c>
      <c r="G988" s="24">
        <v>576.79999999999995</v>
      </c>
      <c r="H988" s="24">
        <v>595.4</v>
      </c>
      <c r="I988" s="24">
        <v>607.79999999999995</v>
      </c>
      <c r="J988" s="121"/>
      <c r="K988" s="121"/>
      <c r="L988" s="121"/>
    </row>
    <row r="989" spans="4:12" ht="15.75" x14ac:dyDescent="0.25">
      <c r="D989" s="14"/>
      <c r="E989" s="137"/>
      <c r="F989" s="4" t="s">
        <v>840</v>
      </c>
      <c r="G989" s="24">
        <v>278.5</v>
      </c>
      <c r="H989" s="24">
        <v>287.5</v>
      </c>
      <c r="I989" s="24">
        <v>293.5</v>
      </c>
      <c r="J989" s="121"/>
      <c r="K989" s="121"/>
      <c r="L989" s="121"/>
    </row>
    <row r="990" spans="4:12" ht="15.75" x14ac:dyDescent="0.25">
      <c r="D990" s="14"/>
      <c r="E990" s="137"/>
      <c r="F990" s="4" t="s">
        <v>841</v>
      </c>
      <c r="G990" s="24">
        <v>882.9</v>
      </c>
      <c r="H990" s="24">
        <v>911.4</v>
      </c>
      <c r="I990" s="24">
        <v>930.4</v>
      </c>
      <c r="J990" s="121"/>
      <c r="K990" s="121"/>
      <c r="L990" s="121"/>
    </row>
    <row r="991" spans="4:12" ht="15.75" x14ac:dyDescent="0.25">
      <c r="D991" s="14"/>
      <c r="E991" s="137"/>
      <c r="F991" s="4" t="s">
        <v>842</v>
      </c>
      <c r="G991" s="24">
        <v>574.5</v>
      </c>
      <c r="H991" s="24">
        <v>593.1</v>
      </c>
      <c r="I991" s="24">
        <v>605.4</v>
      </c>
      <c r="J991" s="121"/>
      <c r="K991" s="121"/>
      <c r="L991" s="121"/>
    </row>
    <row r="992" spans="4:12" ht="15.75" x14ac:dyDescent="0.25">
      <c r="D992" s="14"/>
      <c r="E992" s="137"/>
      <c r="F992" s="4" t="s">
        <v>843</v>
      </c>
      <c r="G992" s="24">
        <v>513.1</v>
      </c>
      <c r="H992" s="24">
        <v>529.6</v>
      </c>
      <c r="I992" s="24">
        <v>540.70000000000005</v>
      </c>
      <c r="J992" s="121"/>
      <c r="K992" s="121"/>
      <c r="L992" s="121"/>
    </row>
    <row r="993" spans="4:12" ht="15.75" x14ac:dyDescent="0.25">
      <c r="D993" s="14"/>
      <c r="E993" s="137"/>
      <c r="F993" s="4" t="s">
        <v>844</v>
      </c>
      <c r="G993" s="24">
        <v>900.4</v>
      </c>
      <c r="H993" s="24">
        <v>929.5</v>
      </c>
      <c r="I993" s="24">
        <v>948.8</v>
      </c>
      <c r="J993" s="121"/>
      <c r="K993" s="121"/>
      <c r="L993" s="121"/>
    </row>
    <row r="994" spans="4:12" ht="15.75" x14ac:dyDescent="0.25">
      <c r="D994" s="14"/>
      <c r="E994" s="137"/>
      <c r="F994" s="4" t="s">
        <v>845</v>
      </c>
      <c r="G994" s="24">
        <v>1243.2</v>
      </c>
      <c r="H994" s="24">
        <v>1283.3</v>
      </c>
      <c r="I994" s="24">
        <v>1310.0999999999999</v>
      </c>
      <c r="J994" s="121"/>
      <c r="K994" s="121"/>
      <c r="L994" s="121"/>
    </row>
    <row r="995" spans="4:12" ht="15.75" x14ac:dyDescent="0.25">
      <c r="D995" s="14"/>
      <c r="E995" s="137"/>
      <c r="F995" s="4" t="s">
        <v>846</v>
      </c>
      <c r="G995" s="24">
        <v>236.3</v>
      </c>
      <c r="H995" s="24">
        <v>243.9</v>
      </c>
      <c r="I995" s="24">
        <v>249.1</v>
      </c>
      <c r="J995" s="121"/>
      <c r="K995" s="121"/>
      <c r="L995" s="121"/>
    </row>
    <row r="996" spans="4:12" ht="15.75" x14ac:dyDescent="0.25">
      <c r="D996" s="14"/>
      <c r="E996" s="137"/>
      <c r="F996" s="4" t="s">
        <v>847</v>
      </c>
      <c r="G996" s="24">
        <v>370.4</v>
      </c>
      <c r="H996" s="24">
        <v>382.3</v>
      </c>
      <c r="I996" s="24">
        <v>390.3</v>
      </c>
      <c r="J996" s="121"/>
      <c r="K996" s="121"/>
      <c r="L996" s="121"/>
    </row>
    <row r="997" spans="4:12" ht="15.75" x14ac:dyDescent="0.25">
      <c r="D997" s="14"/>
      <c r="E997" s="137"/>
      <c r="F997" s="4" t="s">
        <v>848</v>
      </c>
      <c r="G997" s="24">
        <v>240.9</v>
      </c>
      <c r="H997" s="24">
        <v>248.7</v>
      </c>
      <c r="I997" s="24">
        <v>253.8</v>
      </c>
      <c r="J997" s="121"/>
      <c r="K997" s="121"/>
      <c r="L997" s="121"/>
    </row>
    <row r="998" spans="4:12" ht="15.75" x14ac:dyDescent="0.25">
      <c r="D998" s="14"/>
      <c r="E998" s="137"/>
      <c r="F998" s="4" t="s">
        <v>849</v>
      </c>
      <c r="G998" s="24">
        <v>507.1</v>
      </c>
      <c r="H998" s="24">
        <v>523.4</v>
      </c>
      <c r="I998" s="24">
        <v>534.29999999999995</v>
      </c>
      <c r="J998" s="121"/>
      <c r="K998" s="121"/>
      <c r="L998" s="121"/>
    </row>
    <row r="999" spans="4:12" ht="15.75" x14ac:dyDescent="0.25">
      <c r="D999" s="14"/>
      <c r="E999" s="137"/>
      <c r="F999" s="4" t="s">
        <v>850</v>
      </c>
      <c r="G999" s="24">
        <v>819.2</v>
      </c>
      <c r="H999" s="24">
        <v>845.6</v>
      </c>
      <c r="I999" s="24">
        <v>863.2</v>
      </c>
      <c r="J999" s="121"/>
      <c r="K999" s="121"/>
      <c r="L999" s="121"/>
    </row>
    <row r="1000" spans="4:12" ht="15.75" x14ac:dyDescent="0.25">
      <c r="D1000" s="14"/>
      <c r="E1000" s="137"/>
      <c r="F1000" s="4" t="s">
        <v>851</v>
      </c>
      <c r="G1000" s="24">
        <v>1183.5</v>
      </c>
      <c r="H1000" s="24">
        <v>1221.7</v>
      </c>
      <c r="I1000" s="24">
        <v>1247.0999999999999</v>
      </c>
      <c r="J1000" s="121"/>
      <c r="K1000" s="121"/>
      <c r="L1000" s="121"/>
    </row>
    <row r="1001" spans="4:12" ht="15.75" x14ac:dyDescent="0.25">
      <c r="D1001" s="14"/>
      <c r="E1001" s="137"/>
      <c r="F1001" s="4" t="s">
        <v>399</v>
      </c>
      <c r="G1001" s="24">
        <v>1569.1</v>
      </c>
      <c r="H1001" s="24">
        <v>1619.7</v>
      </c>
      <c r="I1001" s="24">
        <v>1653.5</v>
      </c>
      <c r="J1001" s="121"/>
      <c r="K1001" s="121"/>
      <c r="L1001" s="121"/>
    </row>
    <row r="1002" spans="4:12" ht="15.75" x14ac:dyDescent="0.25">
      <c r="D1002" s="14"/>
      <c r="E1002" s="137"/>
      <c r="F1002" s="4" t="s">
        <v>852</v>
      </c>
      <c r="G1002" s="24">
        <v>456.5</v>
      </c>
      <c r="H1002" s="24">
        <v>471.2</v>
      </c>
      <c r="I1002" s="24">
        <v>481.1</v>
      </c>
      <c r="J1002" s="121"/>
      <c r="K1002" s="121"/>
      <c r="L1002" s="121"/>
    </row>
    <row r="1003" spans="4:12" ht="15.75" x14ac:dyDescent="0.25">
      <c r="D1003" s="14"/>
      <c r="E1003" s="137"/>
      <c r="F1003" s="4" t="s">
        <v>853</v>
      </c>
      <c r="G1003" s="24">
        <v>1439.9</v>
      </c>
      <c r="H1003" s="24">
        <v>1486.4</v>
      </c>
      <c r="I1003" s="24">
        <v>1517.3</v>
      </c>
      <c r="J1003" s="121"/>
      <c r="K1003" s="121"/>
      <c r="L1003" s="121"/>
    </row>
    <row r="1004" spans="4:12" ht="15.75" x14ac:dyDescent="0.25">
      <c r="D1004" s="14"/>
      <c r="E1004" s="137"/>
      <c r="F1004" s="4" t="s">
        <v>854</v>
      </c>
      <c r="G1004" s="24">
        <v>323.3</v>
      </c>
      <c r="H1004" s="24">
        <v>333.7</v>
      </c>
      <c r="I1004" s="24">
        <v>340.7</v>
      </c>
      <c r="J1004" s="121"/>
      <c r="K1004" s="121"/>
      <c r="L1004" s="121"/>
    </row>
    <row r="1005" spans="4:12" ht="15.75" x14ac:dyDescent="0.25">
      <c r="D1005" s="14"/>
      <c r="E1005" s="137"/>
      <c r="F1005" s="4" t="s">
        <v>855</v>
      </c>
      <c r="G1005" s="24">
        <v>291.7</v>
      </c>
      <c r="H1005" s="24">
        <v>301.10000000000002</v>
      </c>
      <c r="I1005" s="24">
        <v>307.39999999999998</v>
      </c>
      <c r="J1005" s="121"/>
      <c r="K1005" s="121"/>
      <c r="L1005" s="121"/>
    </row>
    <row r="1006" spans="4:12" ht="15.75" x14ac:dyDescent="0.25">
      <c r="D1006" s="14"/>
      <c r="E1006" s="137"/>
      <c r="F1006" s="4" t="s">
        <v>856</v>
      </c>
      <c r="G1006" s="24">
        <v>1195</v>
      </c>
      <c r="H1006" s="24">
        <v>1233.5</v>
      </c>
      <c r="I1006" s="24">
        <v>1259.2</v>
      </c>
      <c r="J1006" s="121"/>
      <c r="K1006" s="121"/>
      <c r="L1006" s="121"/>
    </row>
    <row r="1007" spans="4:12" ht="15.75" x14ac:dyDescent="0.25">
      <c r="D1007" s="14"/>
      <c r="E1007" s="137"/>
      <c r="F1007" s="4" t="s">
        <v>829</v>
      </c>
      <c r="G1007" s="24">
        <v>9300.7000000000007</v>
      </c>
      <c r="H1007" s="24">
        <v>9600.7000000000007</v>
      </c>
      <c r="I1007" s="24">
        <v>9800.7000000000007</v>
      </c>
      <c r="J1007" s="121"/>
      <c r="K1007" s="121"/>
      <c r="L1007" s="121"/>
    </row>
    <row r="1008" spans="4:12" ht="15.75" x14ac:dyDescent="0.25">
      <c r="D1008" s="14"/>
      <c r="E1008" s="137"/>
      <c r="F1008" s="4" t="s">
        <v>857</v>
      </c>
      <c r="G1008" s="24">
        <v>447.3</v>
      </c>
      <c r="H1008" s="24">
        <v>461.8</v>
      </c>
      <c r="I1008" s="24">
        <v>471.4</v>
      </c>
      <c r="J1008" s="121"/>
      <c r="K1008" s="121"/>
      <c r="L1008" s="121"/>
    </row>
    <row r="1009" spans="4:12" ht="15.75" x14ac:dyDescent="0.25">
      <c r="D1009" s="14"/>
      <c r="E1009" s="137"/>
      <c r="F1009" s="4" t="s">
        <v>858</v>
      </c>
      <c r="G1009" s="24">
        <v>874</v>
      </c>
      <c r="H1009" s="24">
        <v>902.2</v>
      </c>
      <c r="I1009" s="24">
        <v>921</v>
      </c>
      <c r="J1009" s="121"/>
      <c r="K1009" s="121"/>
      <c r="L1009" s="121"/>
    </row>
    <row r="1010" spans="4:12" ht="15.75" x14ac:dyDescent="0.25">
      <c r="D1010" s="14"/>
      <c r="E1010" s="137"/>
      <c r="F1010" s="4" t="s">
        <v>859</v>
      </c>
      <c r="G1010" s="24">
        <v>988.8</v>
      </c>
      <c r="H1010" s="24">
        <v>1020.7</v>
      </c>
      <c r="I1010" s="24">
        <v>1042</v>
      </c>
      <c r="J1010" s="121"/>
      <c r="K1010" s="121"/>
      <c r="L1010" s="121"/>
    </row>
    <row r="1011" spans="4:12" ht="50.25" customHeight="1" x14ac:dyDescent="0.25">
      <c r="E1011" s="176" t="s">
        <v>883</v>
      </c>
      <c r="F1011" s="176"/>
      <c r="G1011" s="176"/>
      <c r="H1011" s="176"/>
      <c r="I1011" s="176"/>
    </row>
  </sheetData>
  <mergeCells count="7">
    <mergeCell ref="E1011:I1011"/>
    <mergeCell ref="D7:F7"/>
    <mergeCell ref="D8:F8"/>
    <mergeCell ref="D2:I2"/>
    <mergeCell ref="D3:I3"/>
    <mergeCell ref="E5:F5"/>
    <mergeCell ref="E6:F6"/>
  </mergeCells>
  <pageMargins left="0.70866141732283472" right="0.70866141732283472" top="0.74803149606299213" bottom="0.74803149606299213" header="0.31496062992125984" footer="0.31496062992125984"/>
  <pageSetup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fara formule 2019</vt:lpstr>
      <vt:lpstr>CIRCULARA ii</vt:lpstr>
      <vt:lpstr>pentru circular</vt:lpstr>
      <vt:lpstr>TDG ID</vt:lpstr>
      <vt:lpstr>'pentru circular'!Print_Area</vt:lpstr>
      <vt:lpstr>'TDG ID'!Print_Area</vt:lpstr>
      <vt:lpstr>'CIRCULARA ii'!Print_Titles</vt:lpstr>
      <vt:lpstr>'pentru circular'!Print_Titles</vt:lpstr>
    </vt:vector>
  </TitlesOfParts>
  <Company>CtrlSoft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guzunnatal</dc:creator>
  <cp:lastModifiedBy>Tabacari, Natalia</cp:lastModifiedBy>
  <cp:lastPrinted>2023-08-22T09:16:30Z</cp:lastPrinted>
  <dcterms:created xsi:type="dcterms:W3CDTF">2017-08-09T11:01:57Z</dcterms:created>
  <dcterms:modified xsi:type="dcterms:W3CDTF">2023-08-23T07:43:57Z</dcterms:modified>
</cp:coreProperties>
</file>