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isiere\anul 2023\Circulara proiect 2024-2026\Set pu pagina Web\"/>
    </mc:Choice>
  </mc:AlternateContent>
  <bookViews>
    <workbookView xWindow="0" yWindow="0" windowWidth="2160" windowHeight="0" tabRatio="651"/>
  </bookViews>
  <sheets>
    <sheet name="Calcul transf 2024" sheetId="5" r:id="rId1"/>
    <sheet name="Calcul transf 2025" sheetId="6" r:id="rId2"/>
    <sheet name="Calcul transf 2026" sheetId="7" r:id="rId3"/>
  </sheets>
  <definedNames>
    <definedName name="_xlnm.Print_Area" localSheetId="0">'Calcul transf 2024'!$A$1:$N$1025</definedName>
    <definedName name="_xlnm.Print_Area" localSheetId="1">'Calcul transf 2025'!$A$1:$N$1025</definedName>
    <definedName name="_xlnm.Print_Area" localSheetId="2">'Calcul transf 2026'!$A$1:$N$1025</definedName>
    <definedName name="_xlnm.Print_Titles" localSheetId="0">'Calcul transf 2024'!$A:$C,'Calcul transf 2024'!$13:$16</definedName>
    <definedName name="_xlnm.Print_Titles" localSheetId="1">'Calcul transf 2025'!$13:$16</definedName>
    <definedName name="_xlnm.Print_Titles" localSheetId="2">'Calcul transf 2026'!$13:$16</definedName>
  </definedNames>
  <calcPr calcId="162913"/>
</workbook>
</file>

<file path=xl/calcChain.xml><?xml version="1.0" encoding="utf-8"?>
<calcChain xmlns="http://schemas.openxmlformats.org/spreadsheetml/2006/main">
  <c r="H24" i="5" l="1"/>
  <c r="J24" i="5"/>
  <c r="J28" i="5" l="1"/>
  <c r="J27" i="5"/>
  <c r="J5" i="7" l="1"/>
  <c r="J24" i="7" l="1"/>
  <c r="J26" i="5"/>
  <c r="J25" i="5"/>
  <c r="H23" i="5"/>
  <c r="I23" i="5" s="1"/>
  <c r="H992" i="5" l="1"/>
  <c r="H957" i="5"/>
  <c r="H938" i="5"/>
  <c r="H911" i="5"/>
  <c r="H884" i="5"/>
  <c r="H853" i="5"/>
  <c r="H814" i="5"/>
  <c r="H784" i="5"/>
  <c r="H752" i="5"/>
  <c r="H723" i="5"/>
  <c r="H681" i="5"/>
  <c r="H656" i="5"/>
  <c r="H629" i="5"/>
  <c r="H600" i="5"/>
  <c r="H571" i="5"/>
  <c r="H528" i="5"/>
  <c r="H505" i="5"/>
  <c r="H461" i="5"/>
  <c r="H424" i="5"/>
  <c r="H388" i="5"/>
  <c r="H341" i="5"/>
  <c r="H315" i="5"/>
  <c r="H286" i="5"/>
  <c r="H259" i="5"/>
  <c r="H228" i="5"/>
  <c r="H196" i="5"/>
  <c r="H165" i="5"/>
  <c r="H124" i="5"/>
  <c r="H51" i="5"/>
  <c r="H83" i="5"/>
  <c r="H81" i="5"/>
  <c r="H92" i="5"/>
  <c r="I92" i="5" s="1"/>
  <c r="H98" i="5"/>
  <c r="I98" i="5"/>
  <c r="E599" i="5" l="1"/>
  <c r="H853" i="7" l="1"/>
  <c r="H854" i="7"/>
  <c r="I854" i="7" s="1"/>
  <c r="J854" i="7"/>
  <c r="F852" i="6" l="1"/>
  <c r="J457" i="6"/>
  <c r="J497" i="6"/>
  <c r="H497" i="6"/>
  <c r="J426" i="6"/>
  <c r="J427" i="6"/>
  <c r="J428" i="6"/>
  <c r="J429" i="6"/>
  <c r="J430" i="6"/>
  <c r="J431" i="6"/>
  <c r="J432" i="6"/>
  <c r="J433" i="6"/>
  <c r="J434" i="6"/>
  <c r="J435" i="6"/>
  <c r="J436" i="6"/>
  <c r="J437" i="6"/>
  <c r="J438" i="6"/>
  <c r="J439" i="6"/>
  <c r="J440" i="6"/>
  <c r="J441" i="6"/>
  <c r="J442" i="6"/>
  <c r="J443" i="6"/>
  <c r="J444" i="6"/>
  <c r="J445" i="6"/>
  <c r="J446" i="6"/>
  <c r="J447" i="6"/>
  <c r="J448" i="6"/>
  <c r="J449" i="6"/>
  <c r="J450" i="6"/>
  <c r="J451" i="6"/>
  <c r="J452" i="6"/>
  <c r="J453" i="6"/>
  <c r="J454" i="6"/>
  <c r="J455" i="6"/>
  <c r="J456" i="6"/>
  <c r="J425" i="6"/>
  <c r="H435" i="6"/>
  <c r="I435" i="6" s="1"/>
  <c r="H434" i="6"/>
  <c r="I434" i="6" s="1"/>
  <c r="H433" i="6"/>
  <c r="I433" i="6" s="1"/>
  <c r="H426" i="6"/>
  <c r="I426" i="6" s="1"/>
  <c r="H427" i="6"/>
  <c r="I427" i="6" s="1"/>
  <c r="H428" i="6"/>
  <c r="I428" i="6" s="1"/>
  <c r="H429" i="6"/>
  <c r="I429" i="6" s="1"/>
  <c r="H430" i="6"/>
  <c r="I430" i="6" s="1"/>
  <c r="H431" i="6"/>
  <c r="I431" i="6" s="1"/>
  <c r="H432" i="6"/>
  <c r="I432" i="6" s="1"/>
  <c r="H436" i="6"/>
  <c r="I436" i="6" s="1"/>
  <c r="H437" i="6"/>
  <c r="I437" i="6" s="1"/>
  <c r="H438" i="6"/>
  <c r="I438" i="6" s="1"/>
  <c r="H439" i="6"/>
  <c r="I439" i="6" s="1"/>
  <c r="H440" i="6"/>
  <c r="I440" i="6" s="1"/>
  <c r="H441" i="6"/>
  <c r="I441" i="6" s="1"/>
  <c r="H442" i="6"/>
  <c r="I442" i="6" s="1"/>
  <c r="H443" i="6"/>
  <c r="I443" i="6" s="1"/>
  <c r="H444" i="6"/>
  <c r="I444" i="6" s="1"/>
  <c r="H445" i="6"/>
  <c r="I445" i="6" s="1"/>
  <c r="H446" i="6"/>
  <c r="I446" i="6" s="1"/>
  <c r="H447" i="6"/>
  <c r="I447" i="6" s="1"/>
  <c r="H448" i="6"/>
  <c r="I448" i="6" s="1"/>
  <c r="H449" i="6"/>
  <c r="I449" i="6" s="1"/>
  <c r="H450" i="6"/>
  <c r="I450" i="6" s="1"/>
  <c r="H451" i="6"/>
  <c r="I451" i="6" s="1"/>
  <c r="H452" i="6"/>
  <c r="I452" i="6" s="1"/>
  <c r="H453" i="6"/>
  <c r="I453" i="6" s="1"/>
  <c r="H454" i="6"/>
  <c r="I454" i="6" s="1"/>
  <c r="H455" i="6"/>
  <c r="I455" i="6" s="1"/>
  <c r="H456" i="6"/>
  <c r="I456" i="6" s="1"/>
  <c r="H457" i="6"/>
  <c r="I457" i="6" s="1"/>
  <c r="H425" i="6"/>
  <c r="I425" i="6" s="1"/>
  <c r="F956" i="5" l="1"/>
  <c r="H957" i="7" l="1"/>
  <c r="H992" i="6"/>
  <c r="J716" i="5"/>
  <c r="H51" i="6" l="1"/>
  <c r="H45" i="6"/>
  <c r="H23" i="6"/>
  <c r="H992" i="7"/>
  <c r="H938" i="7"/>
  <c r="H884" i="7"/>
  <c r="H814" i="7"/>
  <c r="H784" i="7"/>
  <c r="H752" i="7"/>
  <c r="H723" i="7"/>
  <c r="H681" i="7"/>
  <c r="H656" i="7"/>
  <c r="H629" i="7"/>
  <c r="H600" i="7"/>
  <c r="H571" i="7"/>
  <c r="H528" i="7"/>
  <c r="H505" i="7"/>
  <c r="H461" i="7"/>
  <c r="H424" i="7"/>
  <c r="H388" i="7"/>
  <c r="H341" i="7"/>
  <c r="H315" i="7"/>
  <c r="H286" i="7"/>
  <c r="H259" i="7"/>
  <c r="H228" i="7"/>
  <c r="H196" i="7"/>
  <c r="H165" i="7"/>
  <c r="H124" i="7"/>
  <c r="H92" i="7"/>
  <c r="H81" i="7"/>
  <c r="H51" i="7"/>
  <c r="H433" i="5" l="1"/>
  <c r="H232" i="5"/>
  <c r="H45" i="7"/>
  <c r="H23" i="7"/>
  <c r="J71" i="5" l="1"/>
  <c r="J70" i="5"/>
  <c r="H70" i="5"/>
  <c r="I23" i="7" l="1"/>
  <c r="H45" i="5" l="1"/>
  <c r="H911" i="7"/>
  <c r="H957" i="6"/>
  <c r="H938" i="6"/>
  <c r="H911" i="6"/>
  <c r="H884" i="6"/>
  <c r="H853" i="6"/>
  <c r="H814" i="6"/>
  <c r="H784" i="6"/>
  <c r="H752" i="6"/>
  <c r="H723" i="6"/>
  <c r="H681" i="6"/>
  <c r="H656" i="6"/>
  <c r="H629" i="6"/>
  <c r="H600" i="6"/>
  <c r="H571" i="6"/>
  <c r="H528" i="6"/>
  <c r="H505" i="6"/>
  <c r="H461" i="6"/>
  <c r="H424" i="6"/>
  <c r="I424" i="6" s="1"/>
  <c r="H388" i="6"/>
  <c r="H341" i="6"/>
  <c r="H315" i="6"/>
  <c r="H286" i="6"/>
  <c r="H259" i="6"/>
  <c r="H228" i="6"/>
  <c r="H229" i="6"/>
  <c r="H196" i="6"/>
  <c r="H165" i="6"/>
  <c r="H124" i="6"/>
  <c r="H92" i="6"/>
  <c r="H81" i="6"/>
  <c r="H229" i="5"/>
  <c r="H52" i="5" l="1"/>
  <c r="I52" i="5" s="1"/>
  <c r="H53" i="5"/>
  <c r="H682" i="5" l="1"/>
  <c r="H82" i="5"/>
  <c r="G42" i="5" l="1"/>
  <c r="L5" i="7" l="1"/>
  <c r="F990" i="7" l="1"/>
  <c r="F991" i="7"/>
  <c r="F955" i="7"/>
  <c r="F956" i="7"/>
  <c r="F936" i="7"/>
  <c r="F937" i="7"/>
  <c r="F909" i="7"/>
  <c r="F910" i="7"/>
  <c r="F882" i="7"/>
  <c r="F883" i="7"/>
  <c r="F851" i="7"/>
  <c r="F852" i="7"/>
  <c r="F812" i="7"/>
  <c r="F813" i="7"/>
  <c r="F782" i="7"/>
  <c r="F783" i="7"/>
  <c r="F750" i="7"/>
  <c r="F751" i="7"/>
  <c r="F721" i="7"/>
  <c r="F722" i="7"/>
  <c r="F679" i="7"/>
  <c r="F680" i="7"/>
  <c r="F654" i="7"/>
  <c r="F655" i="7"/>
  <c r="F627" i="7"/>
  <c r="F628" i="7"/>
  <c r="F598" i="7"/>
  <c r="F599" i="7"/>
  <c r="F569" i="7"/>
  <c r="F570" i="7"/>
  <c r="F526" i="7"/>
  <c r="F527" i="7"/>
  <c r="F503" i="7"/>
  <c r="F504" i="7"/>
  <c r="F459" i="7"/>
  <c r="F460" i="7"/>
  <c r="F422" i="7"/>
  <c r="F423" i="7"/>
  <c r="F386" i="7"/>
  <c r="F387" i="7"/>
  <c r="F371" i="7"/>
  <c r="F372" i="7"/>
  <c r="F339" i="7"/>
  <c r="F340" i="7"/>
  <c r="F313" i="7"/>
  <c r="F314" i="7"/>
  <c r="F284" i="7"/>
  <c r="F285" i="7"/>
  <c r="F257" i="7"/>
  <c r="F258" i="7"/>
  <c r="F226" i="7"/>
  <c r="F227" i="7"/>
  <c r="F194" i="7"/>
  <c r="F195" i="7"/>
  <c r="F163" i="7"/>
  <c r="F164" i="7"/>
  <c r="F122" i="7"/>
  <c r="F123" i="7"/>
  <c r="F90" i="7"/>
  <c r="F91" i="7"/>
  <c r="F79" i="7"/>
  <c r="F80" i="7"/>
  <c r="F49" i="7"/>
  <c r="F50" i="7"/>
  <c r="F43" i="7"/>
  <c r="F44" i="7"/>
  <c r="L5" i="6" l="1"/>
  <c r="L5" i="5"/>
  <c r="F570" i="6" l="1"/>
  <c r="E783" i="6" l="1"/>
  <c r="E782" i="6" s="1"/>
  <c r="F813" i="6" l="1"/>
  <c r="J1025" i="7" l="1"/>
  <c r="H1025" i="7"/>
  <c r="J1024" i="7"/>
  <c r="H1024" i="7"/>
  <c r="J1023" i="7"/>
  <c r="H1023" i="7"/>
  <c r="J1022" i="7"/>
  <c r="H1022" i="7"/>
  <c r="J1021" i="7"/>
  <c r="H1021" i="7"/>
  <c r="J1020" i="7"/>
  <c r="H1020" i="7"/>
  <c r="J1019" i="7"/>
  <c r="H1019" i="7"/>
  <c r="J1018" i="7"/>
  <c r="H1018" i="7"/>
  <c r="J1017" i="7"/>
  <c r="H1017" i="7"/>
  <c r="J1016" i="7"/>
  <c r="H1016" i="7"/>
  <c r="J1015" i="7"/>
  <c r="H1015" i="7"/>
  <c r="J1014" i="7"/>
  <c r="H1014" i="7"/>
  <c r="J1013" i="7"/>
  <c r="H1013" i="7"/>
  <c r="J1012" i="7"/>
  <c r="H1012" i="7"/>
  <c r="J1011" i="7"/>
  <c r="H1011" i="7"/>
  <c r="J1010" i="7"/>
  <c r="H1010" i="7"/>
  <c r="J1009" i="7"/>
  <c r="H1009" i="7"/>
  <c r="J1008" i="7"/>
  <c r="H1008" i="7"/>
  <c r="J1007" i="7"/>
  <c r="H1007" i="7"/>
  <c r="J1006" i="7"/>
  <c r="H1006" i="7"/>
  <c r="J1005" i="7"/>
  <c r="H1005" i="7"/>
  <c r="J1004" i="7"/>
  <c r="H1004" i="7"/>
  <c r="J1003" i="7"/>
  <c r="H1003" i="7"/>
  <c r="J1002" i="7"/>
  <c r="H1002" i="7"/>
  <c r="J1001" i="7"/>
  <c r="H1001" i="7"/>
  <c r="J1000" i="7"/>
  <c r="H1000" i="7"/>
  <c r="J999" i="7"/>
  <c r="H999" i="7"/>
  <c r="J998" i="7"/>
  <c r="H998" i="7"/>
  <c r="J997" i="7"/>
  <c r="H997" i="7"/>
  <c r="J996" i="7"/>
  <c r="H996" i="7"/>
  <c r="J995" i="7"/>
  <c r="H995" i="7"/>
  <c r="J994" i="7"/>
  <c r="H994" i="7"/>
  <c r="J993" i="7"/>
  <c r="H993" i="7"/>
  <c r="I995" i="7" l="1"/>
  <c r="I997" i="7"/>
  <c r="I999" i="7"/>
  <c r="I1001" i="7"/>
  <c r="I1003" i="7"/>
  <c r="I1005" i="7"/>
  <c r="I1007" i="7"/>
  <c r="I1009" i="7"/>
  <c r="I1011" i="7"/>
  <c r="I1013" i="7"/>
  <c r="I1015" i="7"/>
  <c r="I1017" i="7"/>
  <c r="I1019" i="7"/>
  <c r="I1021" i="7"/>
  <c r="I1023" i="7"/>
  <c r="I1025" i="7"/>
  <c r="I993" i="7"/>
  <c r="H991" i="7"/>
  <c r="I994" i="7"/>
  <c r="I996" i="7"/>
  <c r="I998" i="7"/>
  <c r="I1000" i="7"/>
  <c r="I1002" i="7"/>
  <c r="I1004" i="7"/>
  <c r="I1006" i="7"/>
  <c r="I1008" i="7"/>
  <c r="I1010" i="7"/>
  <c r="I1012" i="7"/>
  <c r="I1014" i="7"/>
  <c r="I1016" i="7"/>
  <c r="I1018" i="7"/>
  <c r="I1020" i="7"/>
  <c r="I1022" i="7"/>
  <c r="I1024" i="7"/>
  <c r="I991" i="7" l="1"/>
  <c r="E991" i="7"/>
  <c r="H990" i="7"/>
  <c r="J988" i="7"/>
  <c r="H988" i="7"/>
  <c r="J987" i="7"/>
  <c r="H987" i="7"/>
  <c r="J986" i="7"/>
  <c r="H986" i="7"/>
  <c r="J985" i="7"/>
  <c r="H985" i="7"/>
  <c r="J984" i="7"/>
  <c r="H984" i="7"/>
  <c r="J983" i="7"/>
  <c r="H983" i="7"/>
  <c r="J982" i="7"/>
  <c r="H982" i="7"/>
  <c r="J981" i="7"/>
  <c r="H981" i="7"/>
  <c r="J980" i="7"/>
  <c r="H980" i="7"/>
  <c r="J979" i="7"/>
  <c r="H979" i="7"/>
  <c r="J978" i="7"/>
  <c r="H978" i="7"/>
  <c r="J977" i="7"/>
  <c r="H977" i="7"/>
  <c r="J976" i="7"/>
  <c r="H976" i="7"/>
  <c r="J975" i="7"/>
  <c r="H975" i="7"/>
  <c r="J974" i="7"/>
  <c r="H974" i="7"/>
  <c r="J973" i="7"/>
  <c r="H973" i="7"/>
  <c r="J972" i="7"/>
  <c r="H972" i="7"/>
  <c r="J971" i="7"/>
  <c r="H971" i="7"/>
  <c r="I971" i="7" s="1"/>
  <c r="J970" i="7"/>
  <c r="H970" i="7"/>
  <c r="J969" i="7"/>
  <c r="H969" i="7"/>
  <c r="J968" i="7"/>
  <c r="H968" i="7"/>
  <c r="J967" i="7"/>
  <c r="H967" i="7"/>
  <c r="J966" i="7"/>
  <c r="H966" i="7"/>
  <c r="J965" i="7"/>
  <c r="H965" i="7"/>
  <c r="J964" i="7"/>
  <c r="H964" i="7"/>
  <c r="J963" i="7"/>
  <c r="H963" i="7"/>
  <c r="J962" i="7"/>
  <c r="H962" i="7"/>
  <c r="J961" i="7"/>
  <c r="H961" i="7"/>
  <c r="J960" i="7"/>
  <c r="H960" i="7"/>
  <c r="J959" i="7"/>
  <c r="H959" i="7"/>
  <c r="J958" i="7"/>
  <c r="H958" i="7"/>
  <c r="I973" i="7" l="1"/>
  <c r="I975" i="7"/>
  <c r="I977" i="7"/>
  <c r="I979" i="7"/>
  <c r="I981" i="7"/>
  <c r="I983" i="7"/>
  <c r="I985" i="7"/>
  <c r="I987" i="7"/>
  <c r="E990" i="7"/>
  <c r="I972" i="7"/>
  <c r="I974" i="7"/>
  <c r="I976" i="7"/>
  <c r="I978" i="7"/>
  <c r="I980" i="7"/>
  <c r="I982" i="7"/>
  <c r="I984" i="7"/>
  <c r="I986" i="7"/>
  <c r="I988" i="7"/>
  <c r="I958" i="7"/>
  <c r="I959" i="7"/>
  <c r="I960" i="7"/>
  <c r="I961" i="7"/>
  <c r="I962" i="7"/>
  <c r="I963" i="7"/>
  <c r="I964" i="7"/>
  <c r="I965" i="7"/>
  <c r="I966" i="7"/>
  <c r="I967" i="7"/>
  <c r="I968" i="7"/>
  <c r="I969" i="7"/>
  <c r="I970" i="7"/>
  <c r="H956" i="7"/>
  <c r="H955" i="7"/>
  <c r="E956" i="7"/>
  <c r="J953" i="7"/>
  <c r="H953" i="7"/>
  <c r="J952" i="7"/>
  <c r="H952" i="7"/>
  <c r="J951" i="7"/>
  <c r="H951" i="7"/>
  <c r="J950" i="7"/>
  <c r="H950" i="7"/>
  <c r="J949" i="7"/>
  <c r="H949" i="7"/>
  <c r="J948" i="7"/>
  <c r="H948" i="7"/>
  <c r="J947" i="7"/>
  <c r="H947" i="7"/>
  <c r="J946" i="7"/>
  <c r="H946" i="7"/>
  <c r="J945" i="7"/>
  <c r="H945" i="7"/>
  <c r="J944" i="7"/>
  <c r="H944" i="7"/>
  <c r="J943" i="7"/>
  <c r="H943" i="7"/>
  <c r="J942" i="7"/>
  <c r="H942" i="7"/>
  <c r="J941" i="7"/>
  <c r="H941" i="7"/>
  <c r="J940" i="7"/>
  <c r="H940" i="7"/>
  <c r="J939" i="7"/>
  <c r="H939" i="7"/>
  <c r="H936" i="7"/>
  <c r="E937" i="7"/>
  <c r="J934" i="7"/>
  <c r="H934" i="7"/>
  <c r="J933" i="7"/>
  <c r="H933" i="7"/>
  <c r="J932" i="7"/>
  <c r="H932" i="7"/>
  <c r="J931" i="7"/>
  <c r="H931" i="7"/>
  <c r="J930" i="7"/>
  <c r="H930" i="7"/>
  <c r="J929" i="7"/>
  <c r="H929" i="7"/>
  <c r="J928" i="7"/>
  <c r="H928" i="7"/>
  <c r="J927" i="7"/>
  <c r="H927" i="7"/>
  <c r="J926" i="7"/>
  <c r="H926" i="7"/>
  <c r="J925" i="7"/>
  <c r="H925" i="7"/>
  <c r="J924" i="7"/>
  <c r="H924" i="7"/>
  <c r="J923" i="7"/>
  <c r="H923" i="7"/>
  <c r="J922" i="7"/>
  <c r="H922" i="7"/>
  <c r="J921" i="7"/>
  <c r="H921" i="7"/>
  <c r="J920" i="7"/>
  <c r="H920" i="7"/>
  <c r="J919" i="7"/>
  <c r="H919" i="7"/>
  <c r="J918" i="7"/>
  <c r="H918" i="7"/>
  <c r="J917" i="7"/>
  <c r="H917" i="7"/>
  <c r="J916" i="7"/>
  <c r="H916" i="7"/>
  <c r="J915" i="7"/>
  <c r="H915" i="7"/>
  <c r="J914" i="7"/>
  <c r="H914" i="7"/>
  <c r="J913" i="7"/>
  <c r="H913" i="7"/>
  <c r="J912" i="7"/>
  <c r="H912" i="7"/>
  <c r="H909" i="7"/>
  <c r="E910" i="7"/>
  <c r="J907" i="7"/>
  <c r="H907" i="7"/>
  <c r="J906" i="7"/>
  <c r="H906" i="7"/>
  <c r="J905" i="7"/>
  <c r="H905" i="7"/>
  <c r="J904" i="7"/>
  <c r="H904" i="7"/>
  <c r="J903" i="7"/>
  <c r="H903" i="7"/>
  <c r="J902" i="7"/>
  <c r="H902" i="7"/>
  <c r="J901" i="7"/>
  <c r="H901" i="7"/>
  <c r="J900" i="7"/>
  <c r="H900" i="7"/>
  <c r="J899" i="7"/>
  <c r="H899" i="7"/>
  <c r="J898" i="7"/>
  <c r="H898" i="7"/>
  <c r="J897" i="7"/>
  <c r="H897" i="7"/>
  <c r="J896" i="7"/>
  <c r="H896" i="7"/>
  <c r="J895" i="7"/>
  <c r="H895" i="7"/>
  <c r="J894" i="7"/>
  <c r="H894" i="7"/>
  <c r="J893" i="7"/>
  <c r="H893" i="7"/>
  <c r="J892" i="7"/>
  <c r="H892" i="7"/>
  <c r="J891" i="7"/>
  <c r="H891" i="7"/>
  <c r="J890" i="7"/>
  <c r="H890" i="7"/>
  <c r="J889" i="7"/>
  <c r="H889" i="7"/>
  <c r="J888" i="7"/>
  <c r="H888" i="7"/>
  <c r="J887" i="7"/>
  <c r="H887" i="7"/>
  <c r="J886" i="7"/>
  <c r="H886" i="7"/>
  <c r="J885" i="7"/>
  <c r="H885" i="7"/>
  <c r="H882" i="7"/>
  <c r="E883" i="7"/>
  <c r="J880" i="7"/>
  <c r="H880" i="7"/>
  <c r="J879" i="7"/>
  <c r="H879" i="7"/>
  <c r="J878" i="7"/>
  <c r="H878" i="7"/>
  <c r="J877" i="7"/>
  <c r="H877" i="7"/>
  <c r="J876" i="7"/>
  <c r="H876" i="7"/>
  <c r="J875" i="7"/>
  <c r="H875" i="7"/>
  <c r="J874" i="7"/>
  <c r="H874" i="7"/>
  <c r="J873" i="7"/>
  <c r="H873" i="7"/>
  <c r="J872" i="7"/>
  <c r="H872" i="7"/>
  <c r="J871" i="7"/>
  <c r="H871" i="7"/>
  <c r="J870" i="7"/>
  <c r="H870" i="7"/>
  <c r="J869" i="7"/>
  <c r="H869" i="7"/>
  <c r="J868" i="7"/>
  <c r="H868" i="7"/>
  <c r="J867" i="7"/>
  <c r="H867" i="7"/>
  <c r="J866" i="7"/>
  <c r="H866" i="7"/>
  <c r="J865" i="7"/>
  <c r="H865" i="7"/>
  <c r="J864" i="7"/>
  <c r="H864" i="7"/>
  <c r="J863" i="7"/>
  <c r="H863" i="7"/>
  <c r="J862" i="7"/>
  <c r="H862" i="7"/>
  <c r="J861" i="7"/>
  <c r="H861" i="7"/>
  <c r="J860" i="7"/>
  <c r="H860" i="7"/>
  <c r="J859" i="7"/>
  <c r="H859" i="7"/>
  <c r="J858" i="7"/>
  <c r="H858" i="7"/>
  <c r="J857" i="7"/>
  <c r="H857" i="7"/>
  <c r="J856" i="7"/>
  <c r="H856" i="7"/>
  <c r="J855" i="7"/>
  <c r="H855" i="7"/>
  <c r="H851" i="7"/>
  <c r="E852" i="7"/>
  <c r="J849" i="7"/>
  <c r="H849" i="7"/>
  <c r="J848" i="7"/>
  <c r="H848" i="7"/>
  <c r="J847" i="7"/>
  <c r="H847" i="7"/>
  <c r="J846" i="7"/>
  <c r="H846" i="7"/>
  <c r="J845" i="7"/>
  <c r="H845" i="7"/>
  <c r="J844" i="7"/>
  <c r="H844" i="7"/>
  <c r="J843" i="7"/>
  <c r="H843" i="7"/>
  <c r="J842" i="7"/>
  <c r="H842" i="7"/>
  <c r="J841" i="7"/>
  <c r="H841" i="7"/>
  <c r="J840" i="7"/>
  <c r="H840" i="7"/>
  <c r="J839" i="7"/>
  <c r="H839" i="7"/>
  <c r="J838" i="7"/>
  <c r="H838" i="7"/>
  <c r="J837" i="7"/>
  <c r="H837" i="7"/>
  <c r="J836" i="7"/>
  <c r="H836" i="7"/>
  <c r="J835" i="7"/>
  <c r="H835" i="7"/>
  <c r="J834" i="7"/>
  <c r="H834" i="7"/>
  <c r="J833" i="7"/>
  <c r="H833" i="7"/>
  <c r="J832" i="7"/>
  <c r="H832" i="7"/>
  <c r="J831" i="7"/>
  <c r="H831" i="7"/>
  <c r="J830" i="7"/>
  <c r="H830" i="7"/>
  <c r="J829" i="7"/>
  <c r="H829" i="7"/>
  <c r="J828" i="7"/>
  <c r="H828" i="7"/>
  <c r="J827" i="7"/>
  <c r="H827" i="7"/>
  <c r="J826" i="7"/>
  <c r="H826" i="7"/>
  <c r="J825" i="7"/>
  <c r="H825" i="7"/>
  <c r="J824" i="7"/>
  <c r="H824" i="7"/>
  <c r="J823" i="7"/>
  <c r="H823" i="7"/>
  <c r="J822" i="7"/>
  <c r="H822" i="7"/>
  <c r="J821" i="7"/>
  <c r="H821" i="7"/>
  <c r="J820" i="7"/>
  <c r="H820" i="7"/>
  <c r="J819" i="7"/>
  <c r="H819" i="7"/>
  <c r="J818" i="7"/>
  <c r="H818" i="7"/>
  <c r="J817" i="7"/>
  <c r="H817" i="7"/>
  <c r="J816" i="7"/>
  <c r="H816" i="7"/>
  <c r="J815" i="7"/>
  <c r="H815" i="7"/>
  <c r="H812" i="7"/>
  <c r="E813" i="7"/>
  <c r="J810" i="7"/>
  <c r="H810" i="7"/>
  <c r="J809" i="7"/>
  <c r="H809" i="7"/>
  <c r="J808" i="7"/>
  <c r="H808" i="7"/>
  <c r="J807" i="7"/>
  <c r="H807" i="7"/>
  <c r="J806" i="7"/>
  <c r="H806" i="7"/>
  <c r="J805" i="7"/>
  <c r="H805" i="7"/>
  <c r="J804" i="7"/>
  <c r="H804" i="7"/>
  <c r="J803" i="7"/>
  <c r="H803" i="7"/>
  <c r="J802" i="7"/>
  <c r="H802" i="7"/>
  <c r="J801" i="7"/>
  <c r="H801" i="7"/>
  <c r="J800" i="7"/>
  <c r="H800" i="7"/>
  <c r="J799" i="7"/>
  <c r="H799" i="7"/>
  <c r="J798" i="7"/>
  <c r="H798" i="7"/>
  <c r="J797" i="7"/>
  <c r="H797" i="7"/>
  <c r="J796" i="7"/>
  <c r="H796" i="7"/>
  <c r="J795" i="7"/>
  <c r="H795" i="7"/>
  <c r="J794" i="7"/>
  <c r="H794" i="7"/>
  <c r="J793" i="7"/>
  <c r="H793" i="7"/>
  <c r="J792" i="7"/>
  <c r="H792" i="7"/>
  <c r="J791" i="7"/>
  <c r="H791" i="7"/>
  <c r="J790" i="7"/>
  <c r="H790" i="7"/>
  <c r="J789" i="7"/>
  <c r="H789" i="7"/>
  <c r="J788" i="7"/>
  <c r="H788" i="7"/>
  <c r="J787" i="7"/>
  <c r="H787" i="7"/>
  <c r="J786" i="7"/>
  <c r="H786" i="7"/>
  <c r="I786" i="7" s="1"/>
  <c r="J785" i="7"/>
  <c r="H785" i="7"/>
  <c r="E783" i="7"/>
  <c r="J780" i="7"/>
  <c r="H780" i="7"/>
  <c r="J779" i="7"/>
  <c r="H779" i="7"/>
  <c r="J778" i="7"/>
  <c r="H778" i="7"/>
  <c r="J777" i="7"/>
  <c r="H777" i="7"/>
  <c r="J776" i="7"/>
  <c r="H776" i="7"/>
  <c r="J775" i="7"/>
  <c r="H775" i="7"/>
  <c r="J774" i="7"/>
  <c r="H774" i="7"/>
  <c r="J773" i="7"/>
  <c r="H773" i="7"/>
  <c r="J772" i="7"/>
  <c r="H772" i="7"/>
  <c r="J771" i="7"/>
  <c r="H771" i="7"/>
  <c r="J770" i="7"/>
  <c r="H770" i="7"/>
  <c r="J769" i="7"/>
  <c r="H769" i="7"/>
  <c r="J768" i="7"/>
  <c r="H768" i="7"/>
  <c r="J767" i="7"/>
  <c r="H767" i="7"/>
  <c r="J766" i="7"/>
  <c r="H766" i="7"/>
  <c r="J765" i="7"/>
  <c r="H765" i="7"/>
  <c r="J764" i="7"/>
  <c r="H764" i="7"/>
  <c r="J763" i="7"/>
  <c r="H763" i="7"/>
  <c r="J762" i="7"/>
  <c r="H762" i="7"/>
  <c r="J761" i="7"/>
  <c r="H761" i="7"/>
  <c r="J760" i="7"/>
  <c r="H760" i="7"/>
  <c r="J759" i="7"/>
  <c r="H759" i="7"/>
  <c r="J758" i="7"/>
  <c r="H758" i="7"/>
  <c r="J757" i="7"/>
  <c r="H757" i="7"/>
  <c r="J756" i="7"/>
  <c r="H756" i="7"/>
  <c r="J755" i="7"/>
  <c r="H755" i="7"/>
  <c r="J754" i="7"/>
  <c r="H754" i="7"/>
  <c r="I754" i="7" s="1"/>
  <c r="J753" i="7"/>
  <c r="H753" i="7"/>
  <c r="E751" i="7"/>
  <c r="J748" i="7"/>
  <c r="H748" i="7"/>
  <c r="J747" i="7"/>
  <c r="H747" i="7"/>
  <c r="J746" i="7"/>
  <c r="H746" i="7"/>
  <c r="J745" i="7"/>
  <c r="H745" i="7"/>
  <c r="J744" i="7"/>
  <c r="H744" i="7"/>
  <c r="J743" i="7"/>
  <c r="H743" i="7"/>
  <c r="J742" i="7"/>
  <c r="H742" i="7"/>
  <c r="J741" i="7"/>
  <c r="H741" i="7"/>
  <c r="J740" i="7"/>
  <c r="H740" i="7"/>
  <c r="J739" i="7"/>
  <c r="H739" i="7"/>
  <c r="J738" i="7"/>
  <c r="H738" i="7"/>
  <c r="J737" i="7"/>
  <c r="H737" i="7"/>
  <c r="J736" i="7"/>
  <c r="H736" i="7"/>
  <c r="J735" i="7"/>
  <c r="H735" i="7"/>
  <c r="J734" i="7"/>
  <c r="H734" i="7"/>
  <c r="J733" i="7"/>
  <c r="H733" i="7"/>
  <c r="J732" i="7"/>
  <c r="H732" i="7"/>
  <c r="J731" i="7"/>
  <c r="H731" i="7"/>
  <c r="J730" i="7"/>
  <c r="H730" i="7"/>
  <c r="J729" i="7"/>
  <c r="H729" i="7"/>
  <c r="J728" i="7"/>
  <c r="H728" i="7"/>
  <c r="J727" i="7"/>
  <c r="H727" i="7"/>
  <c r="J726" i="7"/>
  <c r="H726" i="7"/>
  <c r="J725" i="7"/>
  <c r="H725" i="7"/>
  <c r="J724" i="7"/>
  <c r="H724" i="7"/>
  <c r="H721" i="7"/>
  <c r="E722" i="7"/>
  <c r="J719" i="7"/>
  <c r="H719" i="7"/>
  <c r="J718" i="7"/>
  <c r="H718" i="7"/>
  <c r="J717" i="7"/>
  <c r="H717" i="7"/>
  <c r="J716" i="7"/>
  <c r="H716" i="7"/>
  <c r="J715" i="7"/>
  <c r="H715" i="7"/>
  <c r="J714" i="7"/>
  <c r="H714" i="7"/>
  <c r="J713" i="7"/>
  <c r="H713" i="7"/>
  <c r="J712" i="7"/>
  <c r="H712" i="7"/>
  <c r="J711" i="7"/>
  <c r="H711" i="7"/>
  <c r="J710" i="7"/>
  <c r="H710" i="7"/>
  <c r="J709" i="7"/>
  <c r="H709" i="7"/>
  <c r="J708" i="7"/>
  <c r="H708" i="7"/>
  <c r="J707" i="7"/>
  <c r="H707" i="7"/>
  <c r="J706" i="7"/>
  <c r="H706" i="7"/>
  <c r="J705" i="7"/>
  <c r="H705" i="7"/>
  <c r="J704" i="7"/>
  <c r="H704" i="7"/>
  <c r="J703" i="7"/>
  <c r="H703" i="7"/>
  <c r="J702" i="7"/>
  <c r="H702" i="7"/>
  <c r="J701" i="7"/>
  <c r="H701" i="7"/>
  <c r="J700" i="7"/>
  <c r="H700" i="7"/>
  <c r="J699" i="7"/>
  <c r="H699" i="7"/>
  <c r="J698" i="7"/>
  <c r="H698" i="7"/>
  <c r="J697" i="7"/>
  <c r="H697" i="7"/>
  <c r="J696" i="7"/>
  <c r="H696" i="7"/>
  <c r="J695" i="7"/>
  <c r="H695" i="7"/>
  <c r="J694" i="7"/>
  <c r="H694" i="7"/>
  <c r="J693" i="7"/>
  <c r="H693" i="7"/>
  <c r="J692" i="7"/>
  <c r="H692" i="7"/>
  <c r="J691" i="7"/>
  <c r="H691" i="7"/>
  <c r="J690" i="7"/>
  <c r="H690" i="7"/>
  <c r="J689" i="7"/>
  <c r="H689" i="7"/>
  <c r="J688" i="7"/>
  <c r="H688" i="7"/>
  <c r="J687" i="7"/>
  <c r="H687" i="7"/>
  <c r="J686" i="7"/>
  <c r="H686" i="7"/>
  <c r="J685" i="7"/>
  <c r="H685" i="7"/>
  <c r="J684" i="7"/>
  <c r="H684" i="7"/>
  <c r="J683" i="7"/>
  <c r="H683" i="7"/>
  <c r="J682" i="7"/>
  <c r="H682" i="7"/>
  <c r="H679" i="7"/>
  <c r="E680" i="7"/>
  <c r="J677" i="7"/>
  <c r="H677" i="7"/>
  <c r="J676" i="7"/>
  <c r="H676" i="7"/>
  <c r="J675" i="7"/>
  <c r="H675" i="7"/>
  <c r="J674" i="7"/>
  <c r="H674" i="7"/>
  <c r="J673" i="7"/>
  <c r="H673" i="7"/>
  <c r="J672" i="7"/>
  <c r="H672" i="7"/>
  <c r="J671" i="7"/>
  <c r="H671" i="7"/>
  <c r="J670" i="7"/>
  <c r="H670" i="7"/>
  <c r="J669" i="7"/>
  <c r="H669" i="7"/>
  <c r="J668" i="7"/>
  <c r="H668" i="7"/>
  <c r="J667" i="7"/>
  <c r="H667" i="7"/>
  <c r="J666" i="7"/>
  <c r="H666" i="7"/>
  <c r="J665" i="7"/>
  <c r="H665" i="7"/>
  <c r="J664" i="7"/>
  <c r="H664" i="7"/>
  <c r="J663" i="7"/>
  <c r="H663" i="7"/>
  <c r="J662" i="7"/>
  <c r="H662" i="7"/>
  <c r="J661" i="7"/>
  <c r="H661" i="7"/>
  <c r="J660" i="7"/>
  <c r="H660" i="7"/>
  <c r="J659" i="7"/>
  <c r="H659" i="7"/>
  <c r="J658" i="7"/>
  <c r="H658" i="7"/>
  <c r="J657" i="7"/>
  <c r="H657" i="7"/>
  <c r="H654" i="7"/>
  <c r="E655" i="7"/>
  <c r="J652" i="7"/>
  <c r="H652" i="7"/>
  <c r="J651" i="7"/>
  <c r="H651" i="7"/>
  <c r="J650" i="7"/>
  <c r="H650" i="7"/>
  <c r="J649" i="7"/>
  <c r="H649" i="7"/>
  <c r="J648" i="7"/>
  <c r="H648" i="7"/>
  <c r="J647" i="7"/>
  <c r="H647" i="7"/>
  <c r="J646" i="7"/>
  <c r="H646" i="7"/>
  <c r="J645" i="7"/>
  <c r="H645" i="7"/>
  <c r="J644" i="7"/>
  <c r="H644" i="7"/>
  <c r="J643" i="7"/>
  <c r="H643" i="7"/>
  <c r="J642" i="7"/>
  <c r="H642" i="7"/>
  <c r="J641" i="7"/>
  <c r="H641" i="7"/>
  <c r="J640" i="7"/>
  <c r="H640" i="7"/>
  <c r="J639" i="7"/>
  <c r="H639" i="7"/>
  <c r="J638" i="7"/>
  <c r="H638" i="7"/>
  <c r="J637" i="7"/>
  <c r="H637" i="7"/>
  <c r="J636" i="7"/>
  <c r="H636" i="7"/>
  <c r="J635" i="7"/>
  <c r="H635" i="7"/>
  <c r="J634" i="7"/>
  <c r="H634" i="7"/>
  <c r="J633" i="7"/>
  <c r="H633" i="7"/>
  <c r="J632" i="7"/>
  <c r="H632" i="7"/>
  <c r="J631" i="7"/>
  <c r="H631" i="7"/>
  <c r="J630" i="7"/>
  <c r="H630" i="7"/>
  <c r="H627" i="7"/>
  <c r="E628" i="7"/>
  <c r="J625" i="7"/>
  <c r="H625" i="7"/>
  <c r="J624" i="7"/>
  <c r="H624" i="7"/>
  <c r="J623" i="7"/>
  <c r="H623" i="7"/>
  <c r="J622" i="7"/>
  <c r="H622" i="7"/>
  <c r="J621" i="7"/>
  <c r="H621" i="7"/>
  <c r="J620" i="7"/>
  <c r="H620" i="7"/>
  <c r="J619" i="7"/>
  <c r="H619" i="7"/>
  <c r="J618" i="7"/>
  <c r="H618" i="7"/>
  <c r="J617" i="7"/>
  <c r="H617" i="7"/>
  <c r="J616" i="7"/>
  <c r="H616" i="7"/>
  <c r="J615" i="7"/>
  <c r="H615" i="7"/>
  <c r="J614" i="7"/>
  <c r="H614" i="7"/>
  <c r="J613" i="7"/>
  <c r="H613" i="7"/>
  <c r="J612" i="7"/>
  <c r="H612" i="7"/>
  <c r="J611" i="7"/>
  <c r="H611" i="7"/>
  <c r="J610" i="7"/>
  <c r="H610" i="7"/>
  <c r="J609" i="7"/>
  <c r="H609" i="7"/>
  <c r="J608" i="7"/>
  <c r="H608" i="7"/>
  <c r="J607" i="7"/>
  <c r="H607" i="7"/>
  <c r="J606" i="7"/>
  <c r="H606" i="7"/>
  <c r="J605" i="7"/>
  <c r="H605" i="7"/>
  <c r="J604" i="7"/>
  <c r="H604" i="7"/>
  <c r="J603" i="7"/>
  <c r="H603" i="7"/>
  <c r="J602" i="7"/>
  <c r="H602" i="7"/>
  <c r="J601" i="7"/>
  <c r="H601" i="7"/>
  <c r="H598" i="7"/>
  <c r="E599" i="7"/>
  <c r="J596" i="7"/>
  <c r="H596" i="7"/>
  <c r="J595" i="7"/>
  <c r="H595" i="7"/>
  <c r="J594" i="7"/>
  <c r="H594" i="7"/>
  <c r="J593" i="7"/>
  <c r="H593" i="7"/>
  <c r="J592" i="7"/>
  <c r="H592" i="7"/>
  <c r="J591" i="7"/>
  <c r="H591" i="7"/>
  <c r="J590" i="7"/>
  <c r="H590" i="7"/>
  <c r="J589" i="7"/>
  <c r="H589" i="7"/>
  <c r="J588" i="7"/>
  <c r="H588" i="7"/>
  <c r="J587" i="7"/>
  <c r="H587" i="7"/>
  <c r="J586" i="7"/>
  <c r="H586" i="7"/>
  <c r="J585" i="7"/>
  <c r="H585" i="7"/>
  <c r="J584" i="7"/>
  <c r="H584" i="7"/>
  <c r="J583" i="7"/>
  <c r="H583" i="7"/>
  <c r="J582" i="7"/>
  <c r="H582" i="7"/>
  <c r="J581" i="7"/>
  <c r="H581" i="7"/>
  <c r="J580" i="7"/>
  <c r="H580" i="7"/>
  <c r="J579" i="7"/>
  <c r="H579" i="7"/>
  <c r="J578" i="7"/>
  <c r="H578" i="7"/>
  <c r="J577" i="7"/>
  <c r="H577" i="7"/>
  <c r="J576" i="7"/>
  <c r="H576" i="7"/>
  <c r="J575" i="7"/>
  <c r="H575" i="7"/>
  <c r="J574" i="7"/>
  <c r="H574" i="7"/>
  <c r="J573" i="7"/>
  <c r="H573" i="7"/>
  <c r="I573" i="7" s="1"/>
  <c r="J572" i="7"/>
  <c r="H572" i="7"/>
  <c r="E570" i="7"/>
  <c r="J567" i="7"/>
  <c r="H567" i="7"/>
  <c r="J566" i="7"/>
  <c r="H566" i="7"/>
  <c r="J565" i="7"/>
  <c r="H565" i="7"/>
  <c r="J564" i="7"/>
  <c r="H564" i="7"/>
  <c r="J563" i="7"/>
  <c r="H563" i="7"/>
  <c r="J562" i="7"/>
  <c r="H562" i="7"/>
  <c r="J561" i="7"/>
  <c r="H561" i="7"/>
  <c r="J560" i="7"/>
  <c r="H560" i="7"/>
  <c r="J559" i="7"/>
  <c r="H559" i="7"/>
  <c r="J558" i="7"/>
  <c r="H558" i="7"/>
  <c r="J557" i="7"/>
  <c r="H557" i="7"/>
  <c r="J556" i="7"/>
  <c r="H556" i="7"/>
  <c r="J555" i="7"/>
  <c r="H555" i="7"/>
  <c r="J554" i="7"/>
  <c r="H554" i="7"/>
  <c r="J553" i="7"/>
  <c r="H553" i="7"/>
  <c r="J552" i="7"/>
  <c r="H552" i="7"/>
  <c r="J551" i="7"/>
  <c r="H551" i="7"/>
  <c r="J550" i="7"/>
  <c r="H550" i="7"/>
  <c r="J549" i="7"/>
  <c r="H549" i="7"/>
  <c r="J548" i="7"/>
  <c r="H548" i="7"/>
  <c r="J547" i="7"/>
  <c r="H547" i="7"/>
  <c r="J546" i="7"/>
  <c r="H546" i="7"/>
  <c r="J545" i="7"/>
  <c r="H545" i="7"/>
  <c r="J544" i="7"/>
  <c r="H544" i="7"/>
  <c r="J543" i="7"/>
  <c r="H543" i="7"/>
  <c r="J542" i="7"/>
  <c r="H542" i="7"/>
  <c r="J541" i="7"/>
  <c r="H541" i="7"/>
  <c r="J540" i="7"/>
  <c r="H540" i="7"/>
  <c r="J539" i="7"/>
  <c r="H539" i="7"/>
  <c r="J538" i="7"/>
  <c r="H538" i="7"/>
  <c r="J537" i="7"/>
  <c r="H537" i="7"/>
  <c r="J536" i="7"/>
  <c r="H536" i="7"/>
  <c r="J535" i="7"/>
  <c r="H535" i="7"/>
  <c r="J534" i="7"/>
  <c r="H534" i="7"/>
  <c r="J533" i="7"/>
  <c r="H533" i="7"/>
  <c r="J532" i="7"/>
  <c r="H532" i="7"/>
  <c r="J531" i="7"/>
  <c r="H531" i="7"/>
  <c r="J530" i="7"/>
  <c r="H530" i="7"/>
  <c r="J529" i="7"/>
  <c r="H529" i="7"/>
  <c r="H526" i="7"/>
  <c r="E527" i="7"/>
  <c r="J524" i="7"/>
  <c r="H524" i="7"/>
  <c r="J523" i="7"/>
  <c r="H523" i="7"/>
  <c r="J522" i="7"/>
  <c r="H522" i="7"/>
  <c r="J521" i="7"/>
  <c r="H521" i="7"/>
  <c r="J520" i="7"/>
  <c r="H520" i="7"/>
  <c r="J519" i="7"/>
  <c r="H519" i="7"/>
  <c r="J518" i="7"/>
  <c r="H518" i="7"/>
  <c r="J517" i="7"/>
  <c r="H517" i="7"/>
  <c r="J516" i="7"/>
  <c r="H516" i="7"/>
  <c r="J515" i="7"/>
  <c r="H515" i="7"/>
  <c r="J514" i="7"/>
  <c r="H514" i="7"/>
  <c r="J513" i="7"/>
  <c r="H513" i="7"/>
  <c r="J512" i="7"/>
  <c r="H512" i="7"/>
  <c r="J511" i="7"/>
  <c r="H511" i="7"/>
  <c r="J510" i="7"/>
  <c r="H510" i="7"/>
  <c r="J509" i="7"/>
  <c r="H509" i="7"/>
  <c r="J508" i="7"/>
  <c r="H508" i="7"/>
  <c r="J507" i="7"/>
  <c r="H507" i="7"/>
  <c r="J506" i="7"/>
  <c r="H506" i="7"/>
  <c r="H503" i="7"/>
  <c r="E504" i="7"/>
  <c r="J501" i="7"/>
  <c r="H501" i="7"/>
  <c r="J500" i="7"/>
  <c r="H500" i="7"/>
  <c r="J499" i="7"/>
  <c r="H499" i="7"/>
  <c r="J498" i="7"/>
  <c r="H498" i="7"/>
  <c r="J497" i="7"/>
  <c r="H497" i="7"/>
  <c r="J496" i="7"/>
  <c r="H496" i="7"/>
  <c r="J495" i="7"/>
  <c r="H495" i="7"/>
  <c r="J494" i="7"/>
  <c r="H494" i="7"/>
  <c r="J493" i="7"/>
  <c r="H493" i="7"/>
  <c r="J492" i="7"/>
  <c r="H492" i="7"/>
  <c r="J491" i="7"/>
  <c r="H491" i="7"/>
  <c r="J490" i="7"/>
  <c r="H490" i="7"/>
  <c r="J489" i="7"/>
  <c r="H489" i="7"/>
  <c r="J488" i="7"/>
  <c r="H488" i="7"/>
  <c r="J487" i="7"/>
  <c r="H487" i="7"/>
  <c r="J486" i="7"/>
  <c r="H486" i="7"/>
  <c r="J485" i="7"/>
  <c r="H485" i="7"/>
  <c r="J484" i="7"/>
  <c r="H484" i="7"/>
  <c r="J483" i="7"/>
  <c r="H483" i="7"/>
  <c r="J482" i="7"/>
  <c r="H482" i="7"/>
  <c r="J481" i="7"/>
  <c r="H481" i="7"/>
  <c r="J480" i="7"/>
  <c r="H480" i="7"/>
  <c r="J479" i="7"/>
  <c r="H479" i="7"/>
  <c r="J478" i="7"/>
  <c r="H478" i="7"/>
  <c r="J477" i="7"/>
  <c r="H477" i="7"/>
  <c r="J476" i="7"/>
  <c r="H476" i="7"/>
  <c r="J475" i="7"/>
  <c r="H475" i="7"/>
  <c r="J474" i="7"/>
  <c r="H474" i="7"/>
  <c r="J473" i="7"/>
  <c r="H473" i="7"/>
  <c r="J472" i="7"/>
  <c r="H472" i="7"/>
  <c r="J471" i="7"/>
  <c r="H471" i="7"/>
  <c r="J470" i="7"/>
  <c r="H470" i="7"/>
  <c r="J469" i="7"/>
  <c r="H469" i="7"/>
  <c r="J468" i="7"/>
  <c r="H468" i="7"/>
  <c r="J467" i="7"/>
  <c r="H467" i="7"/>
  <c r="J466" i="7"/>
  <c r="H466" i="7"/>
  <c r="J465" i="7"/>
  <c r="H465" i="7"/>
  <c r="J464" i="7"/>
  <c r="H464" i="7"/>
  <c r="J463" i="7"/>
  <c r="H463" i="7"/>
  <c r="J462" i="7"/>
  <c r="H462" i="7"/>
  <c r="H459" i="7"/>
  <c r="E460" i="7"/>
  <c r="J457" i="7"/>
  <c r="H457" i="7"/>
  <c r="J456" i="7"/>
  <c r="H456" i="7"/>
  <c r="J455" i="7"/>
  <c r="H455" i="7"/>
  <c r="J454" i="7"/>
  <c r="H454" i="7"/>
  <c r="J453" i="7"/>
  <c r="H453" i="7"/>
  <c r="J452" i="7"/>
  <c r="H452" i="7"/>
  <c r="J451" i="7"/>
  <c r="H451" i="7"/>
  <c r="J450" i="7"/>
  <c r="H450" i="7"/>
  <c r="J449" i="7"/>
  <c r="H449" i="7"/>
  <c r="J448" i="7"/>
  <c r="H448" i="7"/>
  <c r="J447" i="7"/>
  <c r="H447" i="7"/>
  <c r="J446" i="7"/>
  <c r="H446" i="7"/>
  <c r="J445" i="7"/>
  <c r="H445" i="7"/>
  <c r="J444" i="7"/>
  <c r="H444" i="7"/>
  <c r="J443" i="7"/>
  <c r="H443" i="7"/>
  <c r="J442" i="7"/>
  <c r="H442" i="7"/>
  <c r="J441" i="7"/>
  <c r="H441" i="7"/>
  <c r="J440" i="7"/>
  <c r="H440" i="7"/>
  <c r="J439" i="7"/>
  <c r="H439" i="7"/>
  <c r="J438" i="7"/>
  <c r="H438" i="7"/>
  <c r="J437" i="7"/>
  <c r="H437" i="7"/>
  <c r="J436" i="7"/>
  <c r="H436" i="7"/>
  <c r="J435" i="7"/>
  <c r="H435" i="7"/>
  <c r="J434" i="7"/>
  <c r="H434" i="7"/>
  <c r="J433" i="7"/>
  <c r="H433" i="7"/>
  <c r="J432" i="7"/>
  <c r="H432" i="7"/>
  <c r="J431" i="7"/>
  <c r="H431" i="7"/>
  <c r="J430" i="7"/>
  <c r="H430" i="7"/>
  <c r="J429" i="7"/>
  <c r="H429" i="7"/>
  <c r="J428" i="7"/>
  <c r="H428" i="7"/>
  <c r="J427" i="7"/>
  <c r="H427" i="7"/>
  <c r="J426" i="7"/>
  <c r="H426" i="7"/>
  <c r="J425" i="7"/>
  <c r="H425" i="7"/>
  <c r="H422" i="7"/>
  <c r="E423" i="7"/>
  <c r="J420" i="7"/>
  <c r="H420" i="7"/>
  <c r="J419" i="7"/>
  <c r="H419" i="7"/>
  <c r="J418" i="7"/>
  <c r="H418" i="7"/>
  <c r="J417" i="7"/>
  <c r="H417" i="7"/>
  <c r="J416" i="7"/>
  <c r="H416" i="7"/>
  <c r="J415" i="7"/>
  <c r="H415" i="7"/>
  <c r="J414" i="7"/>
  <c r="H414" i="7"/>
  <c r="J413" i="7"/>
  <c r="H413" i="7"/>
  <c r="J412" i="7"/>
  <c r="H412" i="7"/>
  <c r="J411" i="7"/>
  <c r="H411" i="7"/>
  <c r="J410" i="7"/>
  <c r="H410" i="7"/>
  <c r="J409" i="7"/>
  <c r="H409" i="7"/>
  <c r="J408" i="7"/>
  <c r="H408" i="7"/>
  <c r="J407" i="7"/>
  <c r="H407" i="7"/>
  <c r="J406" i="7"/>
  <c r="H406" i="7"/>
  <c r="J405" i="7"/>
  <c r="H405" i="7"/>
  <c r="J404" i="7"/>
  <c r="H404" i="7"/>
  <c r="J403" i="7"/>
  <c r="H403" i="7"/>
  <c r="J402" i="7"/>
  <c r="H402" i="7"/>
  <c r="J401" i="7"/>
  <c r="H401" i="7"/>
  <c r="J400" i="7"/>
  <c r="H400" i="7"/>
  <c r="J399" i="7"/>
  <c r="H399" i="7"/>
  <c r="J398" i="7"/>
  <c r="H398" i="7"/>
  <c r="J397" i="7"/>
  <c r="H397" i="7"/>
  <c r="J396" i="7"/>
  <c r="H396" i="7"/>
  <c r="J395" i="7"/>
  <c r="H395" i="7"/>
  <c r="J394" i="7"/>
  <c r="H394" i="7"/>
  <c r="J393" i="7"/>
  <c r="H393" i="7"/>
  <c r="J392" i="7"/>
  <c r="H392" i="7"/>
  <c r="J391" i="7"/>
  <c r="H391" i="7"/>
  <c r="J390" i="7"/>
  <c r="H390" i="7"/>
  <c r="J389" i="7"/>
  <c r="H389" i="7"/>
  <c r="H386" i="7"/>
  <c r="E387" i="7"/>
  <c r="J384" i="7"/>
  <c r="H384" i="7"/>
  <c r="J383" i="7"/>
  <c r="H383" i="7"/>
  <c r="J382" i="7"/>
  <c r="H382" i="7"/>
  <c r="J381" i="7"/>
  <c r="H381" i="7"/>
  <c r="J380" i="7"/>
  <c r="H380" i="7"/>
  <c r="J379" i="7"/>
  <c r="H379" i="7"/>
  <c r="J378" i="7"/>
  <c r="H378" i="7"/>
  <c r="J377" i="7"/>
  <c r="H377" i="7"/>
  <c r="J376" i="7"/>
  <c r="H376" i="7"/>
  <c r="J375" i="7"/>
  <c r="H375" i="7"/>
  <c r="J374" i="7"/>
  <c r="H374" i="7"/>
  <c r="H371" i="7"/>
  <c r="E372" i="7"/>
  <c r="J369" i="7"/>
  <c r="H369" i="7"/>
  <c r="J368" i="7"/>
  <c r="H368" i="7"/>
  <c r="J367" i="7"/>
  <c r="H367" i="7"/>
  <c r="J366" i="7"/>
  <c r="H366" i="7"/>
  <c r="J365" i="7"/>
  <c r="H365" i="7"/>
  <c r="J364" i="7"/>
  <c r="H364" i="7"/>
  <c r="J363" i="7"/>
  <c r="H363" i="7"/>
  <c r="J362" i="7"/>
  <c r="H362" i="7"/>
  <c r="J361" i="7"/>
  <c r="H361" i="7"/>
  <c r="J360" i="7"/>
  <c r="H360" i="7"/>
  <c r="J359" i="7"/>
  <c r="H359" i="7"/>
  <c r="J358" i="7"/>
  <c r="H358" i="7"/>
  <c r="J357" i="7"/>
  <c r="H357" i="7"/>
  <c r="J356" i="7"/>
  <c r="H356" i="7"/>
  <c r="J355" i="7"/>
  <c r="H355" i="7"/>
  <c r="J354" i="7"/>
  <c r="H354" i="7"/>
  <c r="J353" i="7"/>
  <c r="H353" i="7"/>
  <c r="J352" i="7"/>
  <c r="H352" i="7"/>
  <c r="J351" i="7"/>
  <c r="H351" i="7"/>
  <c r="J350" i="7"/>
  <c r="H350" i="7"/>
  <c r="J349" i="7"/>
  <c r="H349" i="7"/>
  <c r="J348" i="7"/>
  <c r="H348" i="7"/>
  <c r="J347" i="7"/>
  <c r="H347" i="7"/>
  <c r="J346" i="7"/>
  <c r="H346" i="7"/>
  <c r="J345" i="7"/>
  <c r="H345" i="7"/>
  <c r="J344" i="7"/>
  <c r="H344" i="7"/>
  <c r="J343" i="7"/>
  <c r="H343" i="7"/>
  <c r="I343" i="7" s="1"/>
  <c r="J342" i="7"/>
  <c r="H342" i="7"/>
  <c r="E340" i="7"/>
  <c r="J337" i="7"/>
  <c r="H337" i="7"/>
  <c r="J336" i="7"/>
  <c r="H336" i="7"/>
  <c r="J335" i="7"/>
  <c r="H335" i="7"/>
  <c r="J334" i="7"/>
  <c r="H334" i="7"/>
  <c r="J333" i="7"/>
  <c r="H333" i="7"/>
  <c r="J332" i="7"/>
  <c r="H332" i="7"/>
  <c r="J331" i="7"/>
  <c r="H331" i="7"/>
  <c r="J330" i="7"/>
  <c r="H330" i="7"/>
  <c r="J329" i="7"/>
  <c r="H329" i="7"/>
  <c r="J328" i="7"/>
  <c r="H328" i="7"/>
  <c r="J327" i="7"/>
  <c r="H327" i="7"/>
  <c r="J326" i="7"/>
  <c r="H326" i="7"/>
  <c r="J325" i="7"/>
  <c r="H325" i="7"/>
  <c r="J324" i="7"/>
  <c r="H324" i="7"/>
  <c r="J323" i="7"/>
  <c r="H323" i="7"/>
  <c r="J322" i="7"/>
  <c r="H322" i="7"/>
  <c r="J321" i="7"/>
  <c r="H321" i="7"/>
  <c r="J320" i="7"/>
  <c r="H320" i="7"/>
  <c r="J319" i="7"/>
  <c r="H319" i="7"/>
  <c r="J318" i="7"/>
  <c r="H318" i="7"/>
  <c r="J317" i="7"/>
  <c r="H317" i="7"/>
  <c r="J316" i="7"/>
  <c r="H316" i="7"/>
  <c r="H313" i="7"/>
  <c r="E314" i="7"/>
  <c r="J311" i="7"/>
  <c r="H311" i="7"/>
  <c r="J310" i="7"/>
  <c r="H310" i="7"/>
  <c r="J309" i="7"/>
  <c r="H309" i="7"/>
  <c r="J308" i="7"/>
  <c r="H308" i="7"/>
  <c r="J307" i="7"/>
  <c r="H307" i="7"/>
  <c r="J306" i="7"/>
  <c r="H306" i="7"/>
  <c r="J305" i="7"/>
  <c r="H305" i="7"/>
  <c r="J304" i="7"/>
  <c r="H304" i="7"/>
  <c r="J303" i="7"/>
  <c r="H303" i="7"/>
  <c r="J302" i="7"/>
  <c r="H302" i="7"/>
  <c r="J301" i="7"/>
  <c r="H301" i="7"/>
  <c r="J300" i="7"/>
  <c r="H300" i="7"/>
  <c r="J299" i="7"/>
  <c r="H299" i="7"/>
  <c r="J298" i="7"/>
  <c r="H298" i="7"/>
  <c r="J297" i="7"/>
  <c r="H297" i="7"/>
  <c r="J296" i="7"/>
  <c r="H296" i="7"/>
  <c r="J295" i="7"/>
  <c r="H295" i="7"/>
  <c r="J294" i="7"/>
  <c r="H294" i="7"/>
  <c r="J293" i="7"/>
  <c r="H293" i="7"/>
  <c r="J292" i="7"/>
  <c r="H292" i="7"/>
  <c r="J291" i="7"/>
  <c r="H291" i="7"/>
  <c r="J290" i="7"/>
  <c r="H290" i="7"/>
  <c r="J289" i="7"/>
  <c r="H289" i="7"/>
  <c r="J288" i="7"/>
  <c r="H288" i="7"/>
  <c r="J287" i="7"/>
  <c r="H287" i="7"/>
  <c r="H284" i="7"/>
  <c r="E285" i="7"/>
  <c r="J282" i="7"/>
  <c r="H282" i="7"/>
  <c r="J281" i="7"/>
  <c r="H281" i="7"/>
  <c r="J280" i="7"/>
  <c r="H280" i="7"/>
  <c r="J279" i="7"/>
  <c r="H279" i="7"/>
  <c r="J278" i="7"/>
  <c r="H278" i="7"/>
  <c r="J277" i="7"/>
  <c r="H277" i="7"/>
  <c r="J276" i="7"/>
  <c r="H276" i="7"/>
  <c r="J275" i="7"/>
  <c r="H275" i="7"/>
  <c r="J274" i="7"/>
  <c r="H274" i="7"/>
  <c r="J273" i="7"/>
  <c r="H273" i="7"/>
  <c r="J272" i="7"/>
  <c r="H272" i="7"/>
  <c r="J271" i="7"/>
  <c r="H271" i="7"/>
  <c r="J270" i="7"/>
  <c r="H270" i="7"/>
  <c r="J269" i="7"/>
  <c r="H269" i="7"/>
  <c r="J268" i="7"/>
  <c r="H268" i="7"/>
  <c r="J267" i="7"/>
  <c r="H267" i="7"/>
  <c r="J266" i="7"/>
  <c r="H266" i="7"/>
  <c r="J265" i="7"/>
  <c r="H265" i="7"/>
  <c r="J264" i="7"/>
  <c r="H264" i="7"/>
  <c r="J263" i="7"/>
  <c r="H263" i="7"/>
  <c r="J262" i="7"/>
  <c r="H262" i="7"/>
  <c r="J261" i="7"/>
  <c r="H261" i="7"/>
  <c r="J260" i="7"/>
  <c r="H260" i="7"/>
  <c r="H257" i="7"/>
  <c r="E258" i="7"/>
  <c r="J255" i="7"/>
  <c r="H255" i="7"/>
  <c r="J254" i="7"/>
  <c r="H254" i="7"/>
  <c r="J253" i="7"/>
  <c r="H253" i="7"/>
  <c r="J252" i="7"/>
  <c r="H252" i="7"/>
  <c r="J251" i="7"/>
  <c r="H251" i="7"/>
  <c r="J250" i="7"/>
  <c r="H250" i="7"/>
  <c r="J249" i="7"/>
  <c r="H249" i="7"/>
  <c r="J248" i="7"/>
  <c r="H248" i="7"/>
  <c r="J247" i="7"/>
  <c r="H247" i="7"/>
  <c r="J246" i="7"/>
  <c r="H246" i="7"/>
  <c r="J245" i="7"/>
  <c r="H245" i="7"/>
  <c r="J244" i="7"/>
  <c r="H244" i="7"/>
  <c r="J243" i="7"/>
  <c r="H243" i="7"/>
  <c r="J242" i="7"/>
  <c r="H242" i="7"/>
  <c r="J241" i="7"/>
  <c r="H241" i="7"/>
  <c r="J240" i="7"/>
  <c r="H240" i="7"/>
  <c r="J239" i="7"/>
  <c r="H239" i="7"/>
  <c r="J238" i="7"/>
  <c r="H238" i="7"/>
  <c r="D238" i="7"/>
  <c r="J237" i="7"/>
  <c r="H237" i="7"/>
  <c r="J236" i="7"/>
  <c r="H236" i="7"/>
  <c r="J235" i="7"/>
  <c r="H235" i="7"/>
  <c r="J234" i="7"/>
  <c r="H234" i="7"/>
  <c r="J233" i="7"/>
  <c r="H233" i="7"/>
  <c r="J232" i="7"/>
  <c r="H232" i="7"/>
  <c r="J231" i="7"/>
  <c r="H231" i="7"/>
  <c r="J230" i="7"/>
  <c r="H230" i="7"/>
  <c r="D230" i="7"/>
  <c r="J229" i="7"/>
  <c r="H229" i="7"/>
  <c r="D229" i="7"/>
  <c r="H226" i="7"/>
  <c r="E227" i="7"/>
  <c r="J224" i="7"/>
  <c r="H224" i="7"/>
  <c r="J223" i="7"/>
  <c r="H223" i="7"/>
  <c r="J222" i="7"/>
  <c r="H222" i="7"/>
  <c r="J221" i="7"/>
  <c r="H221" i="7"/>
  <c r="J220" i="7"/>
  <c r="H220" i="7"/>
  <c r="J219" i="7"/>
  <c r="H219" i="7"/>
  <c r="J218" i="7"/>
  <c r="H218" i="7"/>
  <c r="J217" i="7"/>
  <c r="H217" i="7"/>
  <c r="J216" i="7"/>
  <c r="H216" i="7"/>
  <c r="J215" i="7"/>
  <c r="H215" i="7"/>
  <c r="J214" i="7"/>
  <c r="H214" i="7"/>
  <c r="J213" i="7"/>
  <c r="H213" i="7"/>
  <c r="J212" i="7"/>
  <c r="H212" i="7"/>
  <c r="J211" i="7"/>
  <c r="H211" i="7"/>
  <c r="J210" i="7"/>
  <c r="H210" i="7"/>
  <c r="J209" i="7"/>
  <c r="H209" i="7"/>
  <c r="J208" i="7"/>
  <c r="H208" i="7"/>
  <c r="J207" i="7"/>
  <c r="H207" i="7"/>
  <c r="J206" i="7"/>
  <c r="H206" i="7"/>
  <c r="J205" i="7"/>
  <c r="H205" i="7"/>
  <c r="J204" i="7"/>
  <c r="H204" i="7"/>
  <c r="J203" i="7"/>
  <c r="H203" i="7"/>
  <c r="J202" i="7"/>
  <c r="H202" i="7"/>
  <c r="J201" i="7"/>
  <c r="H201" i="7"/>
  <c r="J200" i="7"/>
  <c r="H200" i="7"/>
  <c r="J199" i="7"/>
  <c r="H199" i="7"/>
  <c r="J198" i="7"/>
  <c r="H198" i="7"/>
  <c r="J197" i="7"/>
  <c r="H197" i="7"/>
  <c r="H194" i="7"/>
  <c r="E195" i="7"/>
  <c r="J192" i="7"/>
  <c r="H192" i="7"/>
  <c r="J191" i="7"/>
  <c r="H191" i="7"/>
  <c r="J190" i="7"/>
  <c r="H190" i="7"/>
  <c r="J189" i="7"/>
  <c r="H189" i="7"/>
  <c r="J188" i="7"/>
  <c r="H188" i="7"/>
  <c r="J187" i="7"/>
  <c r="H187" i="7"/>
  <c r="J186" i="7"/>
  <c r="H186" i="7"/>
  <c r="J185" i="7"/>
  <c r="H185" i="7"/>
  <c r="J184" i="7"/>
  <c r="H184" i="7"/>
  <c r="J183" i="7"/>
  <c r="H183" i="7"/>
  <c r="J182" i="7"/>
  <c r="H182" i="7"/>
  <c r="J181" i="7"/>
  <c r="H181" i="7"/>
  <c r="J180" i="7"/>
  <c r="H180" i="7"/>
  <c r="J179" i="7"/>
  <c r="H179" i="7"/>
  <c r="J178" i="7"/>
  <c r="H178" i="7"/>
  <c r="J177" i="7"/>
  <c r="H177" i="7"/>
  <c r="J176" i="7"/>
  <c r="H176" i="7"/>
  <c r="J175" i="7"/>
  <c r="H175" i="7"/>
  <c r="J174" i="7"/>
  <c r="H174" i="7"/>
  <c r="J173" i="7"/>
  <c r="H173" i="7"/>
  <c r="J172" i="7"/>
  <c r="H172" i="7"/>
  <c r="J171" i="7"/>
  <c r="H171" i="7"/>
  <c r="J170" i="7"/>
  <c r="H170" i="7"/>
  <c r="J169" i="7"/>
  <c r="H169" i="7"/>
  <c r="J168" i="7"/>
  <c r="H168" i="7"/>
  <c r="J167" i="7"/>
  <c r="H167" i="7"/>
  <c r="J166" i="7"/>
  <c r="H166" i="7"/>
  <c r="H163" i="7"/>
  <c r="E164" i="7"/>
  <c r="J161" i="7"/>
  <c r="H161" i="7"/>
  <c r="J160" i="7"/>
  <c r="H160" i="7"/>
  <c r="J159" i="7"/>
  <c r="H159" i="7"/>
  <c r="J158" i="7"/>
  <c r="H158" i="7"/>
  <c r="J157" i="7"/>
  <c r="H157" i="7"/>
  <c r="J156" i="7"/>
  <c r="H156" i="7"/>
  <c r="J155" i="7"/>
  <c r="H155" i="7"/>
  <c r="J154" i="7"/>
  <c r="H154" i="7"/>
  <c r="J153" i="7"/>
  <c r="H153" i="7"/>
  <c r="J152" i="7"/>
  <c r="H152" i="7"/>
  <c r="J151" i="7"/>
  <c r="H151" i="7"/>
  <c r="J150" i="7"/>
  <c r="H150" i="7"/>
  <c r="J149" i="7"/>
  <c r="H149" i="7"/>
  <c r="J148" i="7"/>
  <c r="H148" i="7"/>
  <c r="J147" i="7"/>
  <c r="H147" i="7"/>
  <c r="J146" i="7"/>
  <c r="H146" i="7"/>
  <c r="J145" i="7"/>
  <c r="H145" i="7"/>
  <c r="J144" i="7"/>
  <c r="H144" i="7"/>
  <c r="J143" i="7"/>
  <c r="H143" i="7"/>
  <c r="J142" i="7"/>
  <c r="H142" i="7"/>
  <c r="J141" i="7"/>
  <c r="H141" i="7"/>
  <c r="J140" i="7"/>
  <c r="H140" i="7"/>
  <c r="J139" i="7"/>
  <c r="H139" i="7"/>
  <c r="J138" i="7"/>
  <c r="H138" i="7"/>
  <c r="J137" i="7"/>
  <c r="H137" i="7"/>
  <c r="J136" i="7"/>
  <c r="H136" i="7"/>
  <c r="J135" i="7"/>
  <c r="H135" i="7"/>
  <c r="J134" i="7"/>
  <c r="H134" i="7"/>
  <c r="J133" i="7"/>
  <c r="H133" i="7"/>
  <c r="J132" i="7"/>
  <c r="H132" i="7"/>
  <c r="J131" i="7"/>
  <c r="H131" i="7"/>
  <c r="J130" i="7"/>
  <c r="H130" i="7"/>
  <c r="J129" i="7"/>
  <c r="H129" i="7"/>
  <c r="J128" i="7"/>
  <c r="H128" i="7"/>
  <c r="J127" i="7"/>
  <c r="H127" i="7"/>
  <c r="J126" i="7"/>
  <c r="H126" i="7"/>
  <c r="J125" i="7"/>
  <c r="H125" i="7"/>
  <c r="H122" i="7"/>
  <c r="E123" i="7"/>
  <c r="J120" i="7"/>
  <c r="H120" i="7"/>
  <c r="J119" i="7"/>
  <c r="H119" i="7"/>
  <c r="J118" i="7"/>
  <c r="H118" i="7"/>
  <c r="J117" i="7"/>
  <c r="H117" i="7"/>
  <c r="J116" i="7"/>
  <c r="H116" i="7"/>
  <c r="J115" i="7"/>
  <c r="H115" i="7"/>
  <c r="J114" i="7"/>
  <c r="H114" i="7"/>
  <c r="J113" i="7"/>
  <c r="H113" i="7"/>
  <c r="J112" i="7"/>
  <c r="H112" i="7"/>
  <c r="J111" i="7"/>
  <c r="H111" i="7"/>
  <c r="J110" i="7"/>
  <c r="H110" i="7"/>
  <c r="J109" i="7"/>
  <c r="H109" i="7"/>
  <c r="J108" i="7"/>
  <c r="H108" i="7"/>
  <c r="J107" i="7"/>
  <c r="H107" i="7"/>
  <c r="J106" i="7"/>
  <c r="H106" i="7"/>
  <c r="J105" i="7"/>
  <c r="H105" i="7"/>
  <c r="J104" i="7"/>
  <c r="H104" i="7"/>
  <c r="J103" i="7"/>
  <c r="H103" i="7"/>
  <c r="J102" i="7"/>
  <c r="H102" i="7"/>
  <c r="J101" i="7"/>
  <c r="H101" i="7"/>
  <c r="J100" i="7"/>
  <c r="H100" i="7"/>
  <c r="J99" i="7"/>
  <c r="H99" i="7"/>
  <c r="J98" i="7"/>
  <c r="H98" i="7"/>
  <c r="J97" i="7"/>
  <c r="H97" i="7"/>
  <c r="J96" i="7"/>
  <c r="H96" i="7"/>
  <c r="J95" i="7"/>
  <c r="H95" i="7"/>
  <c r="J94" i="7"/>
  <c r="H94" i="7"/>
  <c r="J93" i="7"/>
  <c r="H93" i="7"/>
  <c r="H90" i="7"/>
  <c r="E91" i="7"/>
  <c r="J88" i="7"/>
  <c r="H88" i="7"/>
  <c r="J87" i="7"/>
  <c r="H87" i="7"/>
  <c r="J86" i="7"/>
  <c r="H86" i="7"/>
  <c r="J85" i="7"/>
  <c r="H85" i="7"/>
  <c r="J84" i="7"/>
  <c r="H84" i="7"/>
  <c r="J83" i="7"/>
  <c r="H83" i="7"/>
  <c r="J82" i="7"/>
  <c r="H82" i="7"/>
  <c r="H79" i="7"/>
  <c r="E80" i="7"/>
  <c r="J77" i="7"/>
  <c r="H77" i="7"/>
  <c r="J76" i="7"/>
  <c r="H76" i="7"/>
  <c r="J75" i="7"/>
  <c r="H75" i="7"/>
  <c r="J74" i="7"/>
  <c r="H74" i="7"/>
  <c r="J73" i="7"/>
  <c r="H73" i="7"/>
  <c r="J72" i="7"/>
  <c r="H72" i="7"/>
  <c r="J71" i="7"/>
  <c r="H71" i="7"/>
  <c r="J70" i="7"/>
  <c r="H70" i="7"/>
  <c r="J69" i="7"/>
  <c r="H69" i="7"/>
  <c r="J68" i="7"/>
  <c r="H68" i="7"/>
  <c r="J67" i="7"/>
  <c r="H67" i="7"/>
  <c r="J66" i="7"/>
  <c r="H66" i="7"/>
  <c r="J65" i="7"/>
  <c r="H65" i="7"/>
  <c r="J64" i="7"/>
  <c r="H64" i="7"/>
  <c r="H372" i="7" l="1"/>
  <c r="I462" i="7"/>
  <c r="I464" i="7"/>
  <c r="I466" i="7"/>
  <c r="I468" i="7"/>
  <c r="I470" i="7"/>
  <c r="I472" i="7"/>
  <c r="I474" i="7"/>
  <c r="I476" i="7"/>
  <c r="I478" i="7"/>
  <c r="I480" i="7"/>
  <c r="I482" i="7"/>
  <c r="I484" i="7"/>
  <c r="I486" i="7"/>
  <c r="I488" i="7"/>
  <c r="I490" i="7"/>
  <c r="I492" i="7"/>
  <c r="I494" i="7"/>
  <c r="I496" i="7"/>
  <c r="I498" i="7"/>
  <c r="I500" i="7"/>
  <c r="E598" i="7"/>
  <c r="I288" i="7"/>
  <c r="I290" i="7"/>
  <c r="I292" i="7"/>
  <c r="I294" i="7"/>
  <c r="I296" i="7"/>
  <c r="I298" i="7"/>
  <c r="I300" i="7"/>
  <c r="I302" i="7"/>
  <c r="I304" i="7"/>
  <c r="I306" i="7"/>
  <c r="I308" i="7"/>
  <c r="I310" i="7"/>
  <c r="E313" i="7"/>
  <c r="I912" i="7"/>
  <c r="I914" i="7"/>
  <c r="I916" i="7"/>
  <c r="I918" i="7"/>
  <c r="I287" i="7"/>
  <c r="I289" i="7"/>
  <c r="I291" i="7"/>
  <c r="I293" i="7"/>
  <c r="I295" i="7"/>
  <c r="I297" i="7"/>
  <c r="I299" i="7"/>
  <c r="I301" i="7"/>
  <c r="I303" i="7"/>
  <c r="I305" i="7"/>
  <c r="I307" i="7"/>
  <c r="I309" i="7"/>
  <c r="I913" i="7"/>
  <c r="I915" i="7"/>
  <c r="I917" i="7"/>
  <c r="I551" i="7"/>
  <c r="I565" i="7"/>
  <c r="I483" i="7"/>
  <c r="I485" i="7"/>
  <c r="I501" i="7"/>
  <c r="I316" i="7"/>
  <c r="I318" i="7"/>
  <c r="I320" i="7"/>
  <c r="I322" i="7"/>
  <c r="E955" i="7"/>
  <c r="H910" i="7"/>
  <c r="H628" i="7"/>
  <c r="H599" i="7"/>
  <c r="I596" i="7"/>
  <c r="I594" i="7"/>
  <c r="I592" i="7"/>
  <c r="I590" i="7"/>
  <c r="I588" i="7"/>
  <c r="I586" i="7"/>
  <c r="I584" i="7"/>
  <c r="I582" i="7"/>
  <c r="I580" i="7"/>
  <c r="I578" i="7"/>
  <c r="I576" i="7"/>
  <c r="I574" i="7"/>
  <c r="I567" i="7"/>
  <c r="I563" i="7"/>
  <c r="I561" i="7"/>
  <c r="I559" i="7"/>
  <c r="I557" i="7"/>
  <c r="I555" i="7"/>
  <c r="I553" i="7"/>
  <c r="I549" i="7"/>
  <c r="I545" i="7"/>
  <c r="I543" i="7"/>
  <c r="I541" i="7"/>
  <c r="I539" i="7"/>
  <c r="I537" i="7"/>
  <c r="I535" i="7"/>
  <c r="I533" i="7"/>
  <c r="I531" i="7"/>
  <c r="I529" i="7"/>
  <c r="H504" i="7"/>
  <c r="I499" i="7"/>
  <c r="I497" i="7"/>
  <c r="I495" i="7"/>
  <c r="I493" i="7"/>
  <c r="I491" i="7"/>
  <c r="I489" i="7"/>
  <c r="I487" i="7"/>
  <c r="I481" i="7"/>
  <c r="I479" i="7"/>
  <c r="I477" i="7"/>
  <c r="I475" i="7"/>
  <c r="I473" i="7"/>
  <c r="I471" i="7"/>
  <c r="I469" i="7"/>
  <c r="I467" i="7"/>
  <c r="I465" i="7"/>
  <c r="I463" i="7"/>
  <c r="H460" i="7"/>
  <c r="H340" i="7"/>
  <c r="H314" i="7"/>
  <c r="H285" i="7"/>
  <c r="H164" i="7"/>
  <c r="I87" i="7"/>
  <c r="I127" i="7"/>
  <c r="I129" i="7"/>
  <c r="I131" i="7"/>
  <c r="I135" i="7"/>
  <c r="I139" i="7"/>
  <c r="I141" i="7"/>
  <c r="I143" i="7"/>
  <c r="I145" i="7"/>
  <c r="I147" i="7"/>
  <c r="I149" i="7"/>
  <c r="I151" i="7"/>
  <c r="I153" i="7"/>
  <c r="I155" i="7"/>
  <c r="I157" i="7"/>
  <c r="I159" i="7"/>
  <c r="I161" i="7"/>
  <c r="I261" i="7"/>
  <c r="I133" i="7"/>
  <c r="D227" i="7"/>
  <c r="D226" i="7" s="1"/>
  <c r="I239" i="7"/>
  <c r="I241" i="7"/>
  <c r="I243" i="7"/>
  <c r="I245" i="7"/>
  <c r="I247" i="7"/>
  <c r="I249" i="7"/>
  <c r="I251" i="7"/>
  <c r="I253" i="7"/>
  <c r="I255" i="7"/>
  <c r="H258" i="7"/>
  <c r="H195" i="7"/>
  <c r="I83" i="7"/>
  <c r="I85" i="7"/>
  <c r="I125" i="7"/>
  <c r="I137" i="7"/>
  <c r="H80" i="7"/>
  <c r="H91" i="7"/>
  <c r="I82" i="7"/>
  <c r="I84" i="7"/>
  <c r="I126" i="7"/>
  <c r="I128" i="7"/>
  <c r="I130" i="7"/>
  <c r="I132" i="7"/>
  <c r="I134" i="7"/>
  <c r="I136" i="7"/>
  <c r="I138" i="7"/>
  <c r="I140" i="7"/>
  <c r="I142" i="7"/>
  <c r="I144" i="7"/>
  <c r="I146" i="7"/>
  <c r="I148" i="7"/>
  <c r="I150" i="7"/>
  <c r="I152" i="7"/>
  <c r="I154" i="7"/>
  <c r="I156" i="7"/>
  <c r="I158" i="7"/>
  <c r="I160" i="7"/>
  <c r="E194" i="7"/>
  <c r="I198" i="7"/>
  <c r="I200" i="7"/>
  <c r="I317" i="7"/>
  <c r="I319" i="7"/>
  <c r="I321" i="7"/>
  <c r="I323" i="7"/>
  <c r="I325" i="7"/>
  <c r="I327" i="7"/>
  <c r="I329" i="7"/>
  <c r="I331" i="7"/>
  <c r="I333" i="7"/>
  <c r="I335" i="7"/>
  <c r="I337" i="7"/>
  <c r="I344" i="7"/>
  <c r="I346" i="7"/>
  <c r="I348" i="7"/>
  <c r="I350" i="7"/>
  <c r="I352" i="7"/>
  <c r="I354" i="7"/>
  <c r="I356" i="7"/>
  <c r="I358" i="7"/>
  <c r="I360" i="7"/>
  <c r="I362" i="7"/>
  <c r="I364" i="7"/>
  <c r="I366" i="7"/>
  <c r="I368" i="7"/>
  <c r="I390" i="7"/>
  <c r="I392" i="7"/>
  <c r="I394" i="7"/>
  <c r="I396" i="7"/>
  <c r="I398" i="7"/>
  <c r="I400" i="7"/>
  <c r="I404" i="7"/>
  <c r="I406" i="7"/>
  <c r="I408" i="7"/>
  <c r="I410" i="7"/>
  <c r="I601" i="7"/>
  <c r="I603" i="7"/>
  <c r="I605" i="7"/>
  <c r="I607" i="7"/>
  <c r="I609" i="7"/>
  <c r="I611" i="7"/>
  <c r="I613" i="7"/>
  <c r="I615" i="7"/>
  <c r="I617" i="7"/>
  <c r="I619" i="7"/>
  <c r="I621" i="7"/>
  <c r="I623" i="7"/>
  <c r="I625" i="7"/>
  <c r="E721" i="7"/>
  <c r="E851" i="7"/>
  <c r="E882" i="7"/>
  <c r="I311" i="7"/>
  <c r="H387" i="7"/>
  <c r="I263" i="7"/>
  <c r="I265" i="7"/>
  <c r="I267" i="7"/>
  <c r="I269" i="7"/>
  <c r="I271" i="7"/>
  <c r="I273" i="7"/>
  <c r="I275" i="7"/>
  <c r="I277" i="7"/>
  <c r="I279" i="7"/>
  <c r="I281" i="7"/>
  <c r="I324" i="7"/>
  <c r="I326" i="7"/>
  <c r="I328" i="7"/>
  <c r="I330" i="7"/>
  <c r="I332" i="7"/>
  <c r="I334" i="7"/>
  <c r="I336" i="7"/>
  <c r="I345" i="7"/>
  <c r="I347" i="7"/>
  <c r="I349" i="7"/>
  <c r="I351" i="7"/>
  <c r="I353" i="7"/>
  <c r="I355" i="7"/>
  <c r="I357" i="7"/>
  <c r="I359" i="7"/>
  <c r="I361" i="7"/>
  <c r="I363" i="7"/>
  <c r="I365" i="7"/>
  <c r="I602" i="7"/>
  <c r="I604" i="7"/>
  <c r="I606" i="7"/>
  <c r="I608" i="7"/>
  <c r="I610" i="7"/>
  <c r="I612" i="7"/>
  <c r="I614" i="7"/>
  <c r="I616" i="7"/>
  <c r="I618" i="7"/>
  <c r="I620" i="7"/>
  <c r="I622" i="7"/>
  <c r="I624" i="7"/>
  <c r="I631" i="7"/>
  <c r="I633" i="7"/>
  <c r="I635" i="7"/>
  <c r="I637" i="7"/>
  <c r="I639" i="7"/>
  <c r="I641" i="7"/>
  <c r="I643" i="7"/>
  <c r="I645" i="7"/>
  <c r="I647" i="7"/>
  <c r="I649" i="7"/>
  <c r="I651" i="7"/>
  <c r="I658" i="7"/>
  <c r="I660" i="7"/>
  <c r="I662" i="7"/>
  <c r="I664" i="7"/>
  <c r="I666" i="7"/>
  <c r="I668" i="7"/>
  <c r="I670" i="7"/>
  <c r="I672" i="7"/>
  <c r="I674" i="7"/>
  <c r="I676" i="7"/>
  <c r="I755" i="7"/>
  <c r="I757" i="7"/>
  <c r="I759" i="7"/>
  <c r="I761" i="7"/>
  <c r="I763" i="7"/>
  <c r="I765" i="7"/>
  <c r="I767" i="7"/>
  <c r="I769" i="7"/>
  <c r="I771" i="7"/>
  <c r="I775" i="7"/>
  <c r="I777" i="7"/>
  <c r="I779" i="7"/>
  <c r="I788" i="7"/>
  <c r="I790" i="7"/>
  <c r="I792" i="7"/>
  <c r="I794" i="7"/>
  <c r="I796" i="7"/>
  <c r="I798" i="7"/>
  <c r="I800" i="7"/>
  <c r="I802" i="7"/>
  <c r="I804" i="7"/>
  <c r="I806" i="7"/>
  <c r="I808" i="7"/>
  <c r="H852" i="7"/>
  <c r="H813" i="7"/>
  <c r="I787" i="7"/>
  <c r="I789" i="7"/>
  <c r="I791" i="7"/>
  <c r="I793" i="7"/>
  <c r="I795" i="7"/>
  <c r="I797" i="7"/>
  <c r="I799" i="7"/>
  <c r="I801" i="7"/>
  <c r="I803" i="7"/>
  <c r="I805" i="7"/>
  <c r="I807" i="7"/>
  <c r="I809" i="7"/>
  <c r="H783" i="7"/>
  <c r="I773" i="7"/>
  <c r="I756" i="7"/>
  <c r="I758" i="7"/>
  <c r="I760" i="7"/>
  <c r="I762" i="7"/>
  <c r="I764" i="7"/>
  <c r="I766" i="7"/>
  <c r="I768" i="7"/>
  <c r="I770" i="7"/>
  <c r="I772" i="7"/>
  <c r="I774" i="7"/>
  <c r="I776" i="7"/>
  <c r="I778" i="7"/>
  <c r="I780" i="7"/>
  <c r="H751" i="7"/>
  <c r="H722" i="7"/>
  <c r="H680" i="7"/>
  <c r="H655" i="7"/>
  <c r="I657" i="7"/>
  <c r="I659" i="7"/>
  <c r="I661" i="7"/>
  <c r="I663" i="7"/>
  <c r="I665" i="7"/>
  <c r="I667" i="7"/>
  <c r="I669" i="7"/>
  <c r="I630" i="7"/>
  <c r="I632" i="7"/>
  <c r="I634" i="7"/>
  <c r="I636" i="7"/>
  <c r="I638" i="7"/>
  <c r="I640" i="7"/>
  <c r="I642" i="7"/>
  <c r="I644" i="7"/>
  <c r="I646" i="7"/>
  <c r="I648" i="7"/>
  <c r="I650" i="7"/>
  <c r="I652" i="7"/>
  <c r="I575" i="7"/>
  <c r="I577" i="7"/>
  <c r="I579" i="7"/>
  <c r="I581" i="7"/>
  <c r="I583" i="7"/>
  <c r="I585" i="7"/>
  <c r="I587" i="7"/>
  <c r="I589" i="7"/>
  <c r="I591" i="7"/>
  <c r="I593" i="7"/>
  <c r="I595" i="7"/>
  <c r="H570" i="7"/>
  <c r="H527" i="7"/>
  <c r="I547" i="7"/>
  <c r="I530" i="7"/>
  <c r="I532" i="7"/>
  <c r="I534" i="7"/>
  <c r="I536" i="7"/>
  <c r="I538" i="7"/>
  <c r="I540" i="7"/>
  <c r="I542" i="7"/>
  <c r="I544" i="7"/>
  <c r="I546" i="7"/>
  <c r="I548" i="7"/>
  <c r="I550" i="7"/>
  <c r="I552" i="7"/>
  <c r="I554" i="7"/>
  <c r="I556" i="7"/>
  <c r="I558" i="7"/>
  <c r="I560" i="7"/>
  <c r="I562" i="7"/>
  <c r="I564" i="7"/>
  <c r="I566" i="7"/>
  <c r="H423" i="7"/>
  <c r="I402" i="7"/>
  <c r="I389" i="7"/>
  <c r="I393" i="7"/>
  <c r="I399" i="7"/>
  <c r="I403" i="7"/>
  <c r="I407" i="7"/>
  <c r="I411" i="7"/>
  <c r="I415" i="7"/>
  <c r="I419" i="7"/>
  <c r="I395" i="7"/>
  <c r="I391" i="7"/>
  <c r="I397" i="7"/>
  <c r="I401" i="7"/>
  <c r="I405" i="7"/>
  <c r="I409" i="7"/>
  <c r="I413" i="7"/>
  <c r="I417" i="7"/>
  <c r="I260" i="7"/>
  <c r="I262" i="7"/>
  <c r="I264" i="7"/>
  <c r="I266" i="7"/>
  <c r="I268" i="7"/>
  <c r="I270" i="7"/>
  <c r="I272" i="7"/>
  <c r="I274" i="7"/>
  <c r="I276" i="7"/>
  <c r="I278" i="7"/>
  <c r="I280" i="7"/>
  <c r="I282" i="7"/>
  <c r="I229" i="7"/>
  <c r="I238" i="7"/>
  <c r="I240" i="7"/>
  <c r="I242" i="7"/>
  <c r="I244" i="7"/>
  <c r="I246" i="7"/>
  <c r="I248" i="7"/>
  <c r="I250" i="7"/>
  <c r="I252" i="7"/>
  <c r="I254" i="7"/>
  <c r="H227" i="7"/>
  <c r="H123" i="7"/>
  <c r="I367" i="7"/>
  <c r="I369" i="7"/>
  <c r="I412" i="7"/>
  <c r="I414" i="7"/>
  <c r="I416" i="7"/>
  <c r="I418" i="7"/>
  <c r="I420" i="7"/>
  <c r="I671" i="7"/>
  <c r="I673" i="7"/>
  <c r="I675" i="7"/>
  <c r="H937" i="7"/>
  <c r="E226" i="7"/>
  <c r="I86" i="7"/>
  <c r="I88" i="7"/>
  <c r="I810" i="7"/>
  <c r="E909" i="7"/>
  <c r="I197" i="7"/>
  <c r="I199" i="7"/>
  <c r="H883" i="7"/>
  <c r="E936" i="7"/>
  <c r="I956" i="7"/>
  <c r="I939" i="7"/>
  <c r="I940" i="7"/>
  <c r="I941" i="7"/>
  <c r="I942" i="7"/>
  <c r="I943" i="7"/>
  <c r="I944" i="7"/>
  <c r="I945" i="7"/>
  <c r="I946" i="7"/>
  <c r="I947" i="7"/>
  <c r="I948" i="7"/>
  <c r="I949" i="7"/>
  <c r="I950" i="7"/>
  <c r="I951" i="7"/>
  <c r="I952" i="7"/>
  <c r="I953" i="7"/>
  <c r="I919" i="7"/>
  <c r="I920" i="7"/>
  <c r="I921" i="7"/>
  <c r="I922" i="7"/>
  <c r="I923" i="7"/>
  <c r="I924" i="7"/>
  <c r="I925" i="7"/>
  <c r="I926" i="7"/>
  <c r="I927" i="7"/>
  <c r="I928" i="7"/>
  <c r="I929" i="7"/>
  <c r="I930" i="7"/>
  <c r="I931" i="7"/>
  <c r="I932" i="7"/>
  <c r="I933" i="7"/>
  <c r="I934" i="7"/>
  <c r="I885" i="7"/>
  <c r="I886" i="7"/>
  <c r="I887" i="7"/>
  <c r="I888" i="7"/>
  <c r="I889" i="7"/>
  <c r="I890" i="7"/>
  <c r="I891" i="7"/>
  <c r="I892" i="7"/>
  <c r="I893" i="7"/>
  <c r="I894" i="7"/>
  <c r="I895" i="7"/>
  <c r="I896" i="7"/>
  <c r="I897" i="7"/>
  <c r="I898" i="7"/>
  <c r="I899" i="7"/>
  <c r="I900" i="7"/>
  <c r="I901" i="7"/>
  <c r="I902" i="7"/>
  <c r="I903" i="7"/>
  <c r="I904" i="7"/>
  <c r="I905" i="7"/>
  <c r="I906" i="7"/>
  <c r="I907" i="7"/>
  <c r="I855" i="7"/>
  <c r="I856" i="7"/>
  <c r="I857" i="7"/>
  <c r="I858" i="7"/>
  <c r="I859" i="7"/>
  <c r="I860" i="7"/>
  <c r="I861" i="7"/>
  <c r="I862" i="7"/>
  <c r="I863" i="7"/>
  <c r="I864" i="7"/>
  <c r="I865" i="7"/>
  <c r="I866" i="7"/>
  <c r="I867" i="7"/>
  <c r="I868" i="7"/>
  <c r="I869" i="7"/>
  <c r="I870" i="7"/>
  <c r="I871" i="7"/>
  <c r="I872" i="7"/>
  <c r="I873" i="7"/>
  <c r="I874" i="7"/>
  <c r="I875" i="7"/>
  <c r="I876" i="7"/>
  <c r="I877" i="7"/>
  <c r="I878" i="7"/>
  <c r="I879" i="7"/>
  <c r="I880" i="7"/>
  <c r="E812" i="7"/>
  <c r="I815" i="7"/>
  <c r="I816" i="7"/>
  <c r="I817" i="7"/>
  <c r="I818" i="7"/>
  <c r="I819" i="7"/>
  <c r="I820" i="7"/>
  <c r="I821" i="7"/>
  <c r="I822" i="7"/>
  <c r="I823" i="7"/>
  <c r="I824" i="7"/>
  <c r="I825" i="7"/>
  <c r="I826" i="7"/>
  <c r="I827" i="7"/>
  <c r="I828" i="7"/>
  <c r="I829" i="7"/>
  <c r="I830" i="7"/>
  <c r="I831" i="7"/>
  <c r="I832" i="7"/>
  <c r="I833" i="7"/>
  <c r="I834" i="7"/>
  <c r="I835" i="7"/>
  <c r="I836" i="7"/>
  <c r="I837" i="7"/>
  <c r="I838" i="7"/>
  <c r="I839" i="7"/>
  <c r="I840" i="7"/>
  <c r="I841" i="7"/>
  <c r="I842" i="7"/>
  <c r="I843" i="7"/>
  <c r="I844" i="7"/>
  <c r="I845" i="7"/>
  <c r="I846" i="7"/>
  <c r="I847" i="7"/>
  <c r="I848" i="7"/>
  <c r="I849" i="7"/>
  <c r="H782" i="7"/>
  <c r="I784" i="7"/>
  <c r="I785" i="7"/>
  <c r="H750" i="7"/>
  <c r="E750" i="7" s="1"/>
  <c r="I752" i="7"/>
  <c r="I75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I737" i="7"/>
  <c r="I738" i="7"/>
  <c r="I739" i="7"/>
  <c r="I740" i="7"/>
  <c r="I741" i="7"/>
  <c r="I742" i="7"/>
  <c r="I743" i="7"/>
  <c r="I744" i="7"/>
  <c r="I745" i="7"/>
  <c r="I746" i="7"/>
  <c r="I747" i="7"/>
  <c r="I748" i="7"/>
  <c r="E679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I703" i="7"/>
  <c r="I704" i="7"/>
  <c r="I705" i="7"/>
  <c r="I706" i="7"/>
  <c r="I707" i="7"/>
  <c r="I708" i="7"/>
  <c r="I709" i="7"/>
  <c r="I710" i="7"/>
  <c r="I711" i="7"/>
  <c r="I712" i="7"/>
  <c r="I713" i="7"/>
  <c r="I714" i="7"/>
  <c r="I715" i="7"/>
  <c r="I716" i="7"/>
  <c r="I717" i="7"/>
  <c r="I718" i="7"/>
  <c r="I719" i="7"/>
  <c r="E654" i="7"/>
  <c r="I677" i="7"/>
  <c r="E627" i="7"/>
  <c r="H569" i="7"/>
  <c r="I571" i="7"/>
  <c r="I572" i="7"/>
  <c r="E526" i="7"/>
  <c r="E503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E459" i="7"/>
  <c r="E422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E386" i="7"/>
  <c r="E371" i="7"/>
  <c r="I374" i="7"/>
  <c r="I375" i="7"/>
  <c r="I376" i="7"/>
  <c r="I377" i="7"/>
  <c r="I378" i="7"/>
  <c r="I379" i="7"/>
  <c r="I380" i="7"/>
  <c r="I381" i="7"/>
  <c r="I382" i="7"/>
  <c r="I383" i="7"/>
  <c r="I384" i="7"/>
  <c r="H339" i="7"/>
  <c r="I341" i="7"/>
  <c r="I342" i="7"/>
  <c r="E284" i="7"/>
  <c r="E257" i="7"/>
  <c r="I230" i="7"/>
  <c r="I231" i="7"/>
  <c r="I232" i="7"/>
  <c r="I233" i="7"/>
  <c r="I234" i="7"/>
  <c r="I235" i="7"/>
  <c r="I236" i="7"/>
  <c r="I237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E163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E122" i="7"/>
  <c r="E90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E79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J63" i="7"/>
  <c r="H63" i="7"/>
  <c r="J62" i="7"/>
  <c r="H62" i="7"/>
  <c r="J61" i="7"/>
  <c r="H61" i="7"/>
  <c r="J60" i="7"/>
  <c r="H60" i="7"/>
  <c r="J59" i="7"/>
  <c r="H59" i="7"/>
  <c r="J58" i="7"/>
  <c r="H58" i="7"/>
  <c r="J57" i="7"/>
  <c r="H57" i="7"/>
  <c r="J56" i="7"/>
  <c r="H56" i="7"/>
  <c r="J55" i="7"/>
  <c r="H55" i="7"/>
  <c r="J54" i="7"/>
  <c r="H54" i="7"/>
  <c r="J53" i="7"/>
  <c r="H53" i="7"/>
  <c r="J52" i="7"/>
  <c r="H52" i="7"/>
  <c r="H49" i="7"/>
  <c r="E50" i="7"/>
  <c r="J47" i="7"/>
  <c r="H47" i="7"/>
  <c r="J46" i="7"/>
  <c r="H46" i="7"/>
  <c r="N45" i="7"/>
  <c r="H43" i="7"/>
  <c r="E44" i="7"/>
  <c r="M43" i="7"/>
  <c r="I285" i="7" l="1"/>
  <c r="I599" i="7"/>
  <c r="I460" i="7"/>
  <c r="I314" i="7"/>
  <c r="I123" i="7"/>
  <c r="I46" i="7"/>
  <c r="H44" i="7"/>
  <c r="E43" i="7"/>
  <c r="I387" i="7"/>
  <c r="I258" i="7"/>
  <c r="I527" i="7"/>
  <c r="I655" i="7"/>
  <c r="I628" i="7"/>
  <c r="I80" i="7"/>
  <c r="I227" i="7"/>
  <c r="N43" i="7"/>
  <c r="I45" i="7"/>
  <c r="I43" i="7" s="1"/>
  <c r="I47" i="7"/>
  <c r="H50" i="7"/>
  <c r="H48" i="7" s="1"/>
  <c r="I937" i="7"/>
  <c r="I910" i="7"/>
  <c r="I883" i="7"/>
  <c r="I852" i="7"/>
  <c r="I813" i="7"/>
  <c r="E782" i="7"/>
  <c r="I722" i="7"/>
  <c r="I680" i="7"/>
  <c r="E569" i="7"/>
  <c r="I504" i="7"/>
  <c r="I423" i="7"/>
  <c r="I372" i="7"/>
  <c r="E339" i="7"/>
  <c r="I195" i="7"/>
  <c r="I164" i="7"/>
  <c r="I91" i="7"/>
  <c r="E49" i="7"/>
  <c r="I52" i="7"/>
  <c r="I53" i="7"/>
  <c r="I54" i="7"/>
  <c r="I55" i="7"/>
  <c r="I56" i="7"/>
  <c r="I57" i="7"/>
  <c r="I58" i="7"/>
  <c r="I59" i="7"/>
  <c r="I60" i="7"/>
  <c r="I61" i="7"/>
  <c r="I62" i="7"/>
  <c r="I63" i="7"/>
  <c r="J41" i="7"/>
  <c r="H41" i="7"/>
  <c r="J40" i="7"/>
  <c r="H40" i="7"/>
  <c r="J39" i="7"/>
  <c r="H39" i="7"/>
  <c r="J38" i="7"/>
  <c r="H38" i="7"/>
  <c r="J37" i="7"/>
  <c r="H37" i="7"/>
  <c r="J36" i="7"/>
  <c r="H36" i="7"/>
  <c r="J35" i="7"/>
  <c r="H35" i="7"/>
  <c r="J34" i="7"/>
  <c r="H34" i="7"/>
  <c r="J33" i="7"/>
  <c r="H33" i="7"/>
  <c r="J32" i="7"/>
  <c r="H32" i="7"/>
  <c r="J31" i="7"/>
  <c r="H31" i="7"/>
  <c r="J30" i="7"/>
  <c r="H30" i="7"/>
  <c r="J29" i="7"/>
  <c r="H29" i="7"/>
  <c r="J28" i="7"/>
  <c r="H28" i="7"/>
  <c r="J27" i="7"/>
  <c r="H27" i="7"/>
  <c r="J26" i="7"/>
  <c r="H26" i="7"/>
  <c r="J25" i="7"/>
  <c r="H25" i="7"/>
  <c r="H24" i="7"/>
  <c r="N23" i="7"/>
  <c r="H21" i="7"/>
  <c r="F22" i="7"/>
  <c r="E22" i="7"/>
  <c r="M21" i="7"/>
  <c r="F21" i="7"/>
  <c r="M19" i="7"/>
  <c r="H22" i="7" l="1"/>
  <c r="H19" i="7" s="1"/>
  <c r="N21" i="7"/>
  <c r="E21" i="7"/>
  <c r="E18" i="7" s="1"/>
  <c r="I26" i="7"/>
  <c r="I28" i="7"/>
  <c r="I30" i="7"/>
  <c r="I32" i="7"/>
  <c r="I34" i="7"/>
  <c r="I36" i="7"/>
  <c r="I38" i="7"/>
  <c r="I40" i="7"/>
  <c r="I25" i="7"/>
  <c r="I27" i="7"/>
  <c r="I29" i="7"/>
  <c r="I31" i="7"/>
  <c r="I33" i="7"/>
  <c r="I35" i="7"/>
  <c r="I37" i="7"/>
  <c r="I39" i="7"/>
  <c r="I41" i="7"/>
  <c r="I50" i="7"/>
  <c r="I21" i="7"/>
  <c r="I24" i="7"/>
  <c r="F19" i="7"/>
  <c r="E19" i="7"/>
  <c r="D19" i="7"/>
  <c r="L18" i="7"/>
  <c r="H18" i="7"/>
  <c r="F18" i="7"/>
  <c r="H1026" i="6"/>
  <c r="J1025" i="6"/>
  <c r="H1025" i="6"/>
  <c r="J1024" i="6"/>
  <c r="H1024" i="6"/>
  <c r="J1023" i="6"/>
  <c r="H1023" i="6"/>
  <c r="J1022" i="6"/>
  <c r="H1022" i="6"/>
  <c r="J1021" i="6"/>
  <c r="H1021" i="6"/>
  <c r="J1020" i="6"/>
  <c r="H1020" i="6"/>
  <c r="J1019" i="6"/>
  <c r="H1019" i="6"/>
  <c r="J1018" i="6"/>
  <c r="H1018" i="6"/>
  <c r="J1017" i="6"/>
  <c r="H1017" i="6"/>
  <c r="J1016" i="6"/>
  <c r="H1016" i="6"/>
  <c r="J1015" i="6"/>
  <c r="H1015" i="6"/>
  <c r="J1014" i="6"/>
  <c r="H1014" i="6"/>
  <c r="J1013" i="6"/>
  <c r="H1013" i="6"/>
  <c r="J1012" i="6"/>
  <c r="H1012" i="6"/>
  <c r="J1011" i="6"/>
  <c r="H1011" i="6"/>
  <c r="J1010" i="6"/>
  <c r="H1010" i="6"/>
  <c r="J1009" i="6"/>
  <c r="H1009" i="6"/>
  <c r="J1008" i="6"/>
  <c r="H1008" i="6"/>
  <c r="J1007" i="6"/>
  <c r="H1007" i="6"/>
  <c r="J1006" i="6"/>
  <c r="H1006" i="6"/>
  <c r="J1005" i="6"/>
  <c r="H1005" i="6"/>
  <c r="J1004" i="6"/>
  <c r="H1004" i="6"/>
  <c r="J1003" i="6"/>
  <c r="H1003" i="6"/>
  <c r="J1002" i="6"/>
  <c r="H1002" i="6"/>
  <c r="J1001" i="6"/>
  <c r="H1001" i="6"/>
  <c r="J1000" i="6"/>
  <c r="H1000" i="6"/>
  <c r="J999" i="6"/>
  <c r="H999" i="6"/>
  <c r="J998" i="6"/>
  <c r="H998" i="6"/>
  <c r="J997" i="6"/>
  <c r="H997" i="6"/>
  <c r="J996" i="6"/>
  <c r="H996" i="6"/>
  <c r="J995" i="6"/>
  <c r="H995" i="6"/>
  <c r="J994" i="6"/>
  <c r="H994" i="6"/>
  <c r="J993" i="6"/>
  <c r="H993" i="6"/>
  <c r="F991" i="6"/>
  <c r="H990" i="6" s="1"/>
  <c r="E991" i="6"/>
  <c r="J988" i="6"/>
  <c r="H988" i="6"/>
  <c r="I988" i="6" s="1"/>
  <c r="J987" i="6"/>
  <c r="H987" i="6"/>
  <c r="I987" i="6" s="1"/>
  <c r="J986" i="6"/>
  <c r="H986" i="6"/>
  <c r="I986" i="6" s="1"/>
  <c r="J985" i="6"/>
  <c r="H985" i="6"/>
  <c r="I985" i="6" s="1"/>
  <c r="J984" i="6"/>
  <c r="H984" i="6"/>
  <c r="I984" i="6" s="1"/>
  <c r="J983" i="6"/>
  <c r="H983" i="6"/>
  <c r="I983" i="6" s="1"/>
  <c r="J982" i="6"/>
  <c r="H982" i="6"/>
  <c r="I982" i="6" s="1"/>
  <c r="J981" i="6"/>
  <c r="H981" i="6"/>
  <c r="I981" i="6" s="1"/>
  <c r="J980" i="6"/>
  <c r="H980" i="6"/>
  <c r="I980" i="6" s="1"/>
  <c r="J979" i="6"/>
  <c r="H979" i="6"/>
  <c r="I979" i="6" s="1"/>
  <c r="J978" i="6"/>
  <c r="H978" i="6"/>
  <c r="I978" i="6" s="1"/>
  <c r="J977" i="6"/>
  <c r="H977" i="6"/>
  <c r="I977" i="6" s="1"/>
  <c r="J976" i="6"/>
  <c r="H976" i="6"/>
  <c r="I976" i="6" s="1"/>
  <c r="J975" i="6"/>
  <c r="H975" i="6"/>
  <c r="I975" i="6" s="1"/>
  <c r="J974" i="6"/>
  <c r="H974" i="6"/>
  <c r="I974" i="6" s="1"/>
  <c r="J973" i="6"/>
  <c r="H973" i="6"/>
  <c r="I973" i="6" s="1"/>
  <c r="J972" i="6"/>
  <c r="H972" i="6"/>
  <c r="I972" i="6" s="1"/>
  <c r="J971" i="6"/>
  <c r="H971" i="6"/>
  <c r="I971" i="6" s="1"/>
  <c r="J970" i="6"/>
  <c r="H970" i="6"/>
  <c r="I970" i="6" s="1"/>
  <c r="J969" i="6"/>
  <c r="H969" i="6"/>
  <c r="I969" i="6" s="1"/>
  <c r="J968" i="6"/>
  <c r="H968" i="6"/>
  <c r="I968" i="6" s="1"/>
  <c r="J967" i="6"/>
  <c r="H967" i="6"/>
  <c r="I967" i="6" s="1"/>
  <c r="J966" i="6"/>
  <c r="H966" i="6"/>
  <c r="I966" i="6" s="1"/>
  <c r="J965" i="6"/>
  <c r="H965" i="6"/>
  <c r="I965" i="6" s="1"/>
  <c r="J964" i="6"/>
  <c r="H964" i="6"/>
  <c r="I964" i="6" s="1"/>
  <c r="J963" i="6"/>
  <c r="H963" i="6"/>
  <c r="I963" i="6" s="1"/>
  <c r="J962" i="6"/>
  <c r="H962" i="6"/>
  <c r="I962" i="6" s="1"/>
  <c r="J961" i="6"/>
  <c r="H961" i="6"/>
  <c r="I961" i="6" s="1"/>
  <c r="J960" i="6"/>
  <c r="H960" i="6"/>
  <c r="I960" i="6" s="1"/>
  <c r="J959" i="6"/>
  <c r="H959" i="6"/>
  <c r="I959" i="6" s="1"/>
  <c r="J958" i="6"/>
  <c r="H958" i="6"/>
  <c r="I958" i="6" s="1"/>
  <c r="F956" i="6"/>
  <c r="H955" i="6" s="1"/>
  <c r="E956" i="6"/>
  <c r="J953" i="6"/>
  <c r="H953" i="6"/>
  <c r="I953" i="6" s="1"/>
  <c r="J952" i="6"/>
  <c r="H952" i="6"/>
  <c r="I952" i="6" s="1"/>
  <c r="J951" i="6"/>
  <c r="H951" i="6"/>
  <c r="I951" i="6" s="1"/>
  <c r="J950" i="6"/>
  <c r="H950" i="6"/>
  <c r="I950" i="6" s="1"/>
  <c r="J949" i="6"/>
  <c r="H949" i="6"/>
  <c r="I949" i="6" s="1"/>
  <c r="J948" i="6"/>
  <c r="H948" i="6"/>
  <c r="I948" i="6" s="1"/>
  <c r="J947" i="6"/>
  <c r="H947" i="6"/>
  <c r="I947" i="6" s="1"/>
  <c r="J946" i="6"/>
  <c r="H946" i="6"/>
  <c r="I946" i="6" s="1"/>
  <c r="J945" i="6"/>
  <c r="H945" i="6"/>
  <c r="I945" i="6" s="1"/>
  <c r="J944" i="6"/>
  <c r="H944" i="6"/>
  <c r="I944" i="6" s="1"/>
  <c r="J943" i="6"/>
  <c r="H943" i="6"/>
  <c r="I943" i="6" s="1"/>
  <c r="J942" i="6"/>
  <c r="H942" i="6"/>
  <c r="I942" i="6" s="1"/>
  <c r="J941" i="6"/>
  <c r="H941" i="6"/>
  <c r="I941" i="6" s="1"/>
  <c r="J940" i="6"/>
  <c r="D18" i="7" l="1"/>
  <c r="E990" i="6"/>
  <c r="I22" i="7"/>
  <c r="H991" i="6"/>
  <c r="E955" i="6"/>
  <c r="J19" i="7"/>
  <c r="I956" i="6"/>
  <c r="H956" i="6"/>
  <c r="L10" i="7"/>
  <c r="H17" i="7"/>
  <c r="F17" i="7"/>
  <c r="I993" i="6"/>
  <c r="I995" i="6"/>
  <c r="I997" i="6"/>
  <c r="I999" i="6"/>
  <c r="I1001" i="6"/>
  <c r="I1003" i="6"/>
  <c r="I1005" i="6"/>
  <c r="I1007" i="6"/>
  <c r="I1009" i="6"/>
  <c r="I1011" i="6"/>
  <c r="I1013" i="6"/>
  <c r="I1015" i="6"/>
  <c r="I1017" i="6"/>
  <c r="I1019" i="6"/>
  <c r="I1021" i="6"/>
  <c r="I1023" i="6"/>
  <c r="I994" i="6"/>
  <c r="I996" i="6"/>
  <c r="I998" i="6"/>
  <c r="I1000" i="6"/>
  <c r="I1002" i="6"/>
  <c r="I1004" i="6"/>
  <c r="I1006" i="6"/>
  <c r="I1008" i="6"/>
  <c r="I1010" i="6"/>
  <c r="I1012" i="6"/>
  <c r="I1014" i="6"/>
  <c r="I1016" i="6"/>
  <c r="I1018" i="6"/>
  <c r="I1020" i="6"/>
  <c r="I1022" i="6"/>
  <c r="I1024" i="6"/>
  <c r="I1025" i="6"/>
  <c r="H1028" i="6"/>
  <c r="H940" i="6"/>
  <c r="I940" i="6" s="1"/>
  <c r="J939" i="6"/>
  <c r="H939" i="6"/>
  <c r="F937" i="6"/>
  <c r="H936" i="6" s="1"/>
  <c r="E937" i="6"/>
  <c r="J934" i="6"/>
  <c r="H934" i="6"/>
  <c r="J933" i="6"/>
  <c r="H933" i="6"/>
  <c r="J932" i="6"/>
  <c r="H932" i="6"/>
  <c r="J931" i="6"/>
  <c r="H931" i="6"/>
  <c r="J930" i="6"/>
  <c r="H930" i="6"/>
  <c r="J929" i="6"/>
  <c r="H929" i="6"/>
  <c r="J928" i="6"/>
  <c r="H928" i="6"/>
  <c r="J927" i="6"/>
  <c r="H927" i="6"/>
  <c r="J926" i="6"/>
  <c r="H926" i="6"/>
  <c r="J925" i="6"/>
  <c r="H925" i="6"/>
  <c r="J924" i="6"/>
  <c r="H924" i="6"/>
  <c r="J923" i="6"/>
  <c r="H923" i="6"/>
  <c r="J922" i="6"/>
  <c r="H922" i="6"/>
  <c r="J921" i="6"/>
  <c r="H921" i="6"/>
  <c r="J920" i="6"/>
  <c r="H920" i="6"/>
  <c r="J919" i="6"/>
  <c r="H919" i="6"/>
  <c r="J918" i="6"/>
  <c r="H918" i="6"/>
  <c r="J917" i="6"/>
  <c r="H917" i="6"/>
  <c r="J916" i="6"/>
  <c r="H916" i="6"/>
  <c r="J915" i="6"/>
  <c r="H915" i="6"/>
  <c r="J914" i="6"/>
  <c r="H914" i="6"/>
  <c r="J913" i="6"/>
  <c r="H913" i="6"/>
  <c r="J912" i="6"/>
  <c r="H912" i="6"/>
  <c r="F910" i="6"/>
  <c r="H909" i="6" s="1"/>
  <c r="E910" i="6"/>
  <c r="J907" i="6"/>
  <c r="H907" i="6"/>
  <c r="J906" i="6"/>
  <c r="H906" i="6"/>
  <c r="J905" i="6"/>
  <c r="H905" i="6"/>
  <c r="J904" i="6"/>
  <c r="H904" i="6"/>
  <c r="J903" i="6"/>
  <c r="H903" i="6"/>
  <c r="J902" i="6"/>
  <c r="H902" i="6"/>
  <c r="J901" i="6"/>
  <c r="H901" i="6"/>
  <c r="J900" i="6"/>
  <c r="H900" i="6"/>
  <c r="J899" i="6"/>
  <c r="H899" i="6"/>
  <c r="J898" i="6"/>
  <c r="H898" i="6"/>
  <c r="J897" i="6"/>
  <c r="H897" i="6"/>
  <c r="J896" i="6"/>
  <c r="H896" i="6"/>
  <c r="J895" i="6"/>
  <c r="H895" i="6"/>
  <c r="J894" i="6"/>
  <c r="H894" i="6"/>
  <c r="J893" i="6"/>
  <c r="H893" i="6"/>
  <c r="J892" i="6"/>
  <c r="H892" i="6"/>
  <c r="J891" i="6"/>
  <c r="H891" i="6"/>
  <c r="J890" i="6"/>
  <c r="H890" i="6"/>
  <c r="J889" i="6"/>
  <c r="H889" i="6"/>
  <c r="J888" i="6"/>
  <c r="H888" i="6"/>
  <c r="J887" i="6"/>
  <c r="H887" i="6"/>
  <c r="J886" i="6"/>
  <c r="H886" i="6"/>
  <c r="J885" i="6"/>
  <c r="H885" i="6"/>
  <c r="F883" i="6"/>
  <c r="H882" i="6" s="1"/>
  <c r="E883" i="6"/>
  <c r="J880" i="6"/>
  <c r="H880" i="6"/>
  <c r="J879" i="6"/>
  <c r="H879" i="6"/>
  <c r="J878" i="6"/>
  <c r="H878" i="6"/>
  <c r="J877" i="6"/>
  <c r="H877" i="6"/>
  <c r="J876" i="6"/>
  <c r="H876" i="6"/>
  <c r="J875" i="6"/>
  <c r="H875" i="6"/>
  <c r="J874" i="6"/>
  <c r="H874" i="6"/>
  <c r="J873" i="6"/>
  <c r="H873" i="6"/>
  <c r="J872" i="6"/>
  <c r="H872" i="6"/>
  <c r="J871" i="6"/>
  <c r="H871" i="6"/>
  <c r="J870" i="6"/>
  <c r="H870" i="6"/>
  <c r="J869" i="6"/>
  <c r="H869" i="6"/>
  <c r="J868" i="6"/>
  <c r="H868" i="6"/>
  <c r="J867" i="6"/>
  <c r="H867" i="6"/>
  <c r="J866" i="6"/>
  <c r="H866" i="6"/>
  <c r="J865" i="6"/>
  <c r="H865" i="6"/>
  <c r="J864" i="6"/>
  <c r="H864" i="6"/>
  <c r="J863" i="6"/>
  <c r="H863" i="6"/>
  <c r="J862" i="6"/>
  <c r="H862" i="6"/>
  <c r="J861" i="6"/>
  <c r="H861" i="6"/>
  <c r="J860" i="6"/>
  <c r="H860" i="6"/>
  <c r="J859" i="6"/>
  <c r="H859" i="6"/>
  <c r="J858" i="6"/>
  <c r="H858" i="6"/>
  <c r="J857" i="6"/>
  <c r="H857" i="6"/>
  <c r="J856" i="6"/>
  <c r="H856" i="6"/>
  <c r="J855" i="6"/>
  <c r="H855" i="6"/>
  <c r="J854" i="6"/>
  <c r="H854" i="6"/>
  <c r="H851" i="6"/>
  <c r="E852" i="6"/>
  <c r="J849" i="6"/>
  <c r="H849" i="6"/>
  <c r="J848" i="6"/>
  <c r="H848" i="6"/>
  <c r="J847" i="6"/>
  <c r="H847" i="6"/>
  <c r="J846" i="6"/>
  <c r="H846" i="6"/>
  <c r="J845" i="6"/>
  <c r="H845" i="6"/>
  <c r="J844" i="6"/>
  <c r="H844" i="6"/>
  <c r="J843" i="6"/>
  <c r="H843" i="6"/>
  <c r="J842" i="6"/>
  <c r="H842" i="6"/>
  <c r="J841" i="6"/>
  <c r="H841" i="6"/>
  <c r="J840" i="6"/>
  <c r="H840" i="6"/>
  <c r="J839" i="6"/>
  <c r="H839" i="6"/>
  <c r="J838" i="6"/>
  <c r="H838" i="6"/>
  <c r="J837" i="6"/>
  <c r="H837" i="6"/>
  <c r="J836" i="6"/>
  <c r="H836" i="6"/>
  <c r="J835" i="6"/>
  <c r="H835" i="6"/>
  <c r="J834" i="6"/>
  <c r="H834" i="6"/>
  <c r="J833" i="6"/>
  <c r="H833" i="6"/>
  <c r="J832" i="6"/>
  <c r="H832" i="6"/>
  <c r="J831" i="6"/>
  <c r="H831" i="6"/>
  <c r="J830" i="6"/>
  <c r="H830" i="6"/>
  <c r="J829" i="6"/>
  <c r="H829" i="6"/>
  <c r="J828" i="6"/>
  <c r="H828" i="6"/>
  <c r="J827" i="6"/>
  <c r="H827" i="6"/>
  <c r="J826" i="6"/>
  <c r="H826" i="6"/>
  <c r="J825" i="6"/>
  <c r="H825" i="6"/>
  <c r="J824" i="6"/>
  <c r="H824" i="6"/>
  <c r="J823" i="6"/>
  <c r="H823" i="6"/>
  <c r="J822" i="6"/>
  <c r="H822" i="6"/>
  <c r="J821" i="6"/>
  <c r="H821" i="6"/>
  <c r="J820" i="6"/>
  <c r="H820" i="6"/>
  <c r="J819" i="6"/>
  <c r="H819" i="6"/>
  <c r="J818" i="6"/>
  <c r="H818" i="6"/>
  <c r="J817" i="6"/>
  <c r="H817" i="6"/>
  <c r="J816" i="6"/>
  <c r="H816" i="6"/>
  <c r="J815" i="6"/>
  <c r="H815" i="6"/>
  <c r="H812" i="6"/>
  <c r="E813" i="6"/>
  <c r="J810" i="6"/>
  <c r="H810" i="6"/>
  <c r="J809" i="6"/>
  <c r="H809" i="6"/>
  <c r="J808" i="6"/>
  <c r="H808" i="6"/>
  <c r="J807" i="6"/>
  <c r="H807" i="6"/>
  <c r="J806" i="6"/>
  <c r="H806" i="6"/>
  <c r="J805" i="6"/>
  <c r="H805" i="6"/>
  <c r="J804" i="6"/>
  <c r="H804" i="6"/>
  <c r="J803" i="6"/>
  <c r="H803" i="6"/>
  <c r="J802" i="6"/>
  <c r="H802" i="6"/>
  <c r="J801" i="6"/>
  <c r="H801" i="6"/>
  <c r="J800" i="6"/>
  <c r="H800" i="6"/>
  <c r="J799" i="6"/>
  <c r="H799" i="6"/>
  <c r="J798" i="6"/>
  <c r="H798" i="6"/>
  <c r="J797" i="6"/>
  <c r="H797" i="6"/>
  <c r="J796" i="6"/>
  <c r="H796" i="6"/>
  <c r="J795" i="6"/>
  <c r="H795" i="6"/>
  <c r="J794" i="6"/>
  <c r="H794" i="6"/>
  <c r="J793" i="6"/>
  <c r="H793" i="6"/>
  <c r="J792" i="6"/>
  <c r="H792" i="6"/>
  <c r="J791" i="6"/>
  <c r="H791" i="6"/>
  <c r="J790" i="6"/>
  <c r="H790" i="6"/>
  <c r="J789" i="6"/>
  <c r="H789" i="6"/>
  <c r="J788" i="6"/>
  <c r="H788" i="6"/>
  <c r="J787" i="6"/>
  <c r="H787" i="6"/>
  <c r="J786" i="6"/>
  <c r="H786" i="6"/>
  <c r="J785" i="6"/>
  <c r="H785" i="6"/>
  <c r="F783" i="6"/>
  <c r="H782" i="6" s="1"/>
  <c r="J780" i="6"/>
  <c r="H780" i="6"/>
  <c r="J779" i="6"/>
  <c r="H779" i="6"/>
  <c r="J778" i="6"/>
  <c r="H778" i="6"/>
  <c r="J777" i="6"/>
  <c r="H777" i="6"/>
  <c r="J776" i="6"/>
  <c r="H776" i="6"/>
  <c r="J775" i="6"/>
  <c r="H775" i="6"/>
  <c r="J774" i="6"/>
  <c r="H774" i="6"/>
  <c r="J773" i="6"/>
  <c r="H773" i="6"/>
  <c r="J772" i="6"/>
  <c r="H772" i="6"/>
  <c r="J771" i="6"/>
  <c r="H771" i="6"/>
  <c r="J770" i="6"/>
  <c r="H770" i="6"/>
  <c r="J769" i="6"/>
  <c r="H769" i="6"/>
  <c r="J768" i="6"/>
  <c r="H768" i="6"/>
  <c r="J767" i="6"/>
  <c r="H767" i="6"/>
  <c r="J766" i="6"/>
  <c r="H766" i="6"/>
  <c r="J765" i="6"/>
  <c r="H765" i="6"/>
  <c r="J764" i="6"/>
  <c r="H764" i="6"/>
  <c r="J763" i="6"/>
  <c r="H763" i="6"/>
  <c r="J762" i="6"/>
  <c r="H762" i="6"/>
  <c r="J761" i="6"/>
  <c r="H761" i="6"/>
  <c r="J760" i="6"/>
  <c r="H760" i="6"/>
  <c r="J759" i="6"/>
  <c r="H759" i="6"/>
  <c r="J758" i="6"/>
  <c r="H758" i="6"/>
  <c r="J757" i="6"/>
  <c r="H757" i="6"/>
  <c r="J756" i="6"/>
  <c r="H756" i="6"/>
  <c r="J755" i="6"/>
  <c r="H755" i="6"/>
  <c r="J754" i="6"/>
  <c r="H754" i="6"/>
  <c r="J753" i="6"/>
  <c r="H753" i="6"/>
  <c r="F751" i="6"/>
  <c r="H750" i="6" s="1"/>
  <c r="E751" i="6"/>
  <c r="J748" i="6"/>
  <c r="H748" i="6"/>
  <c r="J747" i="6"/>
  <c r="H747" i="6"/>
  <c r="J746" i="6"/>
  <c r="H746" i="6"/>
  <c r="J745" i="6"/>
  <c r="H745" i="6"/>
  <c r="J744" i="6"/>
  <c r="H744" i="6"/>
  <c r="J743" i="6"/>
  <c r="H743" i="6"/>
  <c r="J742" i="6"/>
  <c r="H742" i="6"/>
  <c r="J741" i="6"/>
  <c r="H741" i="6"/>
  <c r="J740" i="6"/>
  <c r="H740" i="6"/>
  <c r="J739" i="6"/>
  <c r="H739" i="6"/>
  <c r="J738" i="6"/>
  <c r="H738" i="6"/>
  <c r="J737" i="6"/>
  <c r="H737" i="6"/>
  <c r="J736" i="6"/>
  <c r="H736" i="6"/>
  <c r="J735" i="6"/>
  <c r="H735" i="6"/>
  <c r="J734" i="6"/>
  <c r="H734" i="6"/>
  <c r="J733" i="6"/>
  <c r="H733" i="6"/>
  <c r="J732" i="6"/>
  <c r="H732" i="6"/>
  <c r="J731" i="6"/>
  <c r="H731" i="6"/>
  <c r="J730" i="6"/>
  <c r="H730" i="6"/>
  <c r="J729" i="6"/>
  <c r="H729" i="6"/>
  <c r="J728" i="6"/>
  <c r="H728" i="6"/>
  <c r="J727" i="6"/>
  <c r="H727" i="6"/>
  <c r="J726" i="6"/>
  <c r="H726" i="6"/>
  <c r="J725" i="6"/>
  <c r="H725" i="6"/>
  <c r="J724" i="6"/>
  <c r="H724" i="6"/>
  <c r="F722" i="6"/>
  <c r="H721" i="6" s="1"/>
  <c r="E722" i="6"/>
  <c r="J719" i="6"/>
  <c r="H719" i="6"/>
  <c r="J718" i="6"/>
  <c r="H718" i="6"/>
  <c r="J717" i="6"/>
  <c r="H717" i="6"/>
  <c r="J716" i="6"/>
  <c r="H716" i="6"/>
  <c r="J715" i="6"/>
  <c r="H715" i="6"/>
  <c r="J714" i="6"/>
  <c r="H714" i="6"/>
  <c r="J713" i="6"/>
  <c r="H713" i="6"/>
  <c r="J712" i="6"/>
  <c r="H712" i="6"/>
  <c r="J711" i="6"/>
  <c r="H711" i="6"/>
  <c r="J710" i="6"/>
  <c r="H710" i="6"/>
  <c r="J709" i="6"/>
  <c r="H709" i="6"/>
  <c r="J708" i="6"/>
  <c r="H708" i="6"/>
  <c r="J707" i="6"/>
  <c r="H707" i="6"/>
  <c r="J706" i="6"/>
  <c r="H706" i="6"/>
  <c r="J705" i="6"/>
  <c r="H705" i="6"/>
  <c r="J704" i="6"/>
  <c r="H704" i="6"/>
  <c r="J703" i="6"/>
  <c r="H703" i="6"/>
  <c r="J702" i="6"/>
  <c r="H702" i="6"/>
  <c r="J701" i="6"/>
  <c r="H701" i="6"/>
  <c r="J700" i="6"/>
  <c r="H700" i="6"/>
  <c r="J699" i="6"/>
  <c r="H699" i="6"/>
  <c r="J698" i="6"/>
  <c r="H698" i="6"/>
  <c r="J697" i="6"/>
  <c r="H697" i="6"/>
  <c r="J696" i="6"/>
  <c r="H696" i="6"/>
  <c r="J695" i="6"/>
  <c r="H695" i="6"/>
  <c r="J694" i="6"/>
  <c r="H694" i="6"/>
  <c r="J693" i="6"/>
  <c r="H693" i="6"/>
  <c r="J692" i="6"/>
  <c r="H692" i="6"/>
  <c r="J691" i="6"/>
  <c r="H691" i="6"/>
  <c r="J690" i="6"/>
  <c r="H690" i="6"/>
  <c r="J689" i="6"/>
  <c r="H689" i="6"/>
  <c r="J688" i="6"/>
  <c r="H688" i="6"/>
  <c r="J687" i="6"/>
  <c r="H687" i="6"/>
  <c r="J686" i="6"/>
  <c r="H686" i="6"/>
  <c r="J685" i="6"/>
  <c r="H685" i="6"/>
  <c r="J684" i="6"/>
  <c r="H684" i="6"/>
  <c r="J683" i="6"/>
  <c r="H683" i="6"/>
  <c r="J682" i="6"/>
  <c r="H682" i="6"/>
  <c r="F680" i="6"/>
  <c r="H679" i="6" s="1"/>
  <c r="E680" i="6"/>
  <c r="J677" i="6"/>
  <c r="H677" i="6"/>
  <c r="J676" i="6"/>
  <c r="H676" i="6"/>
  <c r="J675" i="6"/>
  <c r="H675" i="6"/>
  <c r="J674" i="6"/>
  <c r="H674" i="6"/>
  <c r="J673" i="6"/>
  <c r="H673" i="6"/>
  <c r="J672" i="6"/>
  <c r="H672" i="6"/>
  <c r="J671" i="6"/>
  <c r="H671" i="6"/>
  <c r="J670" i="6"/>
  <c r="H670" i="6"/>
  <c r="J669" i="6"/>
  <c r="H669" i="6"/>
  <c r="J668" i="6"/>
  <c r="H668" i="6"/>
  <c r="J667" i="6"/>
  <c r="H667" i="6"/>
  <c r="J666" i="6"/>
  <c r="H666" i="6"/>
  <c r="J665" i="6"/>
  <c r="H665" i="6"/>
  <c r="J664" i="6"/>
  <c r="H664" i="6"/>
  <c r="J663" i="6"/>
  <c r="H663" i="6"/>
  <c r="J662" i="6"/>
  <c r="H662" i="6"/>
  <c r="J661" i="6"/>
  <c r="H661" i="6"/>
  <c r="J660" i="6"/>
  <c r="H660" i="6"/>
  <c r="J659" i="6"/>
  <c r="H659" i="6"/>
  <c r="J658" i="6"/>
  <c r="H658" i="6"/>
  <c r="J657" i="6"/>
  <c r="H657" i="6"/>
  <c r="F655" i="6"/>
  <c r="H654" i="6" s="1"/>
  <c r="E655" i="6"/>
  <c r="J652" i="6"/>
  <c r="H652" i="6"/>
  <c r="J651" i="6"/>
  <c r="H651" i="6"/>
  <c r="J650" i="6"/>
  <c r="H650" i="6"/>
  <c r="J649" i="6"/>
  <c r="H649" i="6"/>
  <c r="J648" i="6"/>
  <c r="H648" i="6"/>
  <c r="J647" i="6"/>
  <c r="H647" i="6"/>
  <c r="J646" i="6"/>
  <c r="H646" i="6"/>
  <c r="J645" i="6"/>
  <c r="H645" i="6"/>
  <c r="J644" i="6"/>
  <c r="H644" i="6"/>
  <c r="J643" i="6"/>
  <c r="H643" i="6"/>
  <c r="J642" i="6"/>
  <c r="H642" i="6"/>
  <c r="J641" i="6"/>
  <c r="H641" i="6"/>
  <c r="J640" i="6"/>
  <c r="H640" i="6"/>
  <c r="J639" i="6"/>
  <c r="H639" i="6"/>
  <c r="J638" i="6"/>
  <c r="H638" i="6"/>
  <c r="J637" i="6"/>
  <c r="H637" i="6"/>
  <c r="J636" i="6"/>
  <c r="H636" i="6"/>
  <c r="J635" i="6"/>
  <c r="H635" i="6"/>
  <c r="J634" i="6"/>
  <c r="H634" i="6"/>
  <c r="J633" i="6"/>
  <c r="H633" i="6"/>
  <c r="J632" i="6"/>
  <c r="H632" i="6"/>
  <c r="J631" i="6"/>
  <c r="H631" i="6"/>
  <c r="J630" i="6"/>
  <c r="H630" i="6"/>
  <c r="F628" i="6"/>
  <c r="H627" i="6" s="1"/>
  <c r="E628" i="6"/>
  <c r="J625" i="6"/>
  <c r="H625" i="6"/>
  <c r="J624" i="6"/>
  <c r="H624" i="6"/>
  <c r="J623" i="6"/>
  <c r="H623" i="6"/>
  <c r="J622" i="6"/>
  <c r="H622" i="6"/>
  <c r="J621" i="6"/>
  <c r="H621" i="6"/>
  <c r="J620" i="6"/>
  <c r="H620" i="6"/>
  <c r="J619" i="6"/>
  <c r="H619" i="6"/>
  <c r="J618" i="6"/>
  <c r="H618" i="6"/>
  <c r="J617" i="6"/>
  <c r="H617" i="6"/>
  <c r="J616" i="6"/>
  <c r="H616" i="6"/>
  <c r="J615" i="6"/>
  <c r="H615" i="6"/>
  <c r="J614" i="6"/>
  <c r="H614" i="6"/>
  <c r="J613" i="6"/>
  <c r="H613" i="6"/>
  <c r="J612" i="6"/>
  <c r="H612" i="6"/>
  <c r="J611" i="6"/>
  <c r="H611" i="6"/>
  <c r="J610" i="6"/>
  <c r="H610" i="6"/>
  <c r="J609" i="6"/>
  <c r="H609" i="6"/>
  <c r="J608" i="6"/>
  <c r="H608" i="6"/>
  <c r="J607" i="6"/>
  <c r="H607" i="6"/>
  <c r="J606" i="6"/>
  <c r="H606" i="6"/>
  <c r="J605" i="6"/>
  <c r="H605" i="6"/>
  <c r="J604" i="6"/>
  <c r="H604" i="6"/>
  <c r="J603" i="6"/>
  <c r="H603" i="6"/>
  <c r="J602" i="6"/>
  <c r="H602" i="6"/>
  <c r="J601" i="6"/>
  <c r="H601" i="6"/>
  <c r="F599" i="6"/>
  <c r="H598" i="6" s="1"/>
  <c r="E599" i="6"/>
  <c r="J596" i="6"/>
  <c r="H596" i="6"/>
  <c r="J595" i="6"/>
  <c r="H595" i="6"/>
  <c r="J594" i="6"/>
  <c r="H594" i="6"/>
  <c r="J593" i="6"/>
  <c r="H593" i="6"/>
  <c r="J592" i="6"/>
  <c r="H592" i="6"/>
  <c r="J591" i="6"/>
  <c r="H591" i="6"/>
  <c r="J590" i="6"/>
  <c r="H590" i="6"/>
  <c r="J589" i="6"/>
  <c r="H589" i="6"/>
  <c r="J588" i="6"/>
  <c r="H588" i="6"/>
  <c r="J587" i="6"/>
  <c r="H587" i="6"/>
  <c r="J586" i="6"/>
  <c r="H586" i="6"/>
  <c r="J585" i="6"/>
  <c r="H585" i="6"/>
  <c r="J584" i="6"/>
  <c r="H584" i="6"/>
  <c r="J583" i="6"/>
  <c r="H583" i="6"/>
  <c r="J582" i="6"/>
  <c r="H582" i="6"/>
  <c r="J581" i="6"/>
  <c r="H581" i="6"/>
  <c r="J580" i="6"/>
  <c r="H580" i="6"/>
  <c r="J579" i="6"/>
  <c r="H579" i="6"/>
  <c r="J578" i="6"/>
  <c r="H578" i="6"/>
  <c r="J577" i="6"/>
  <c r="H577" i="6"/>
  <c r="J576" i="6"/>
  <c r="H576" i="6"/>
  <c r="J575" i="6"/>
  <c r="H575" i="6"/>
  <c r="J574" i="6"/>
  <c r="H574" i="6"/>
  <c r="J573" i="6"/>
  <c r="H573" i="6"/>
  <c r="J572" i="6"/>
  <c r="H572" i="6"/>
  <c r="H569" i="6"/>
  <c r="E570" i="6"/>
  <c r="J567" i="6"/>
  <c r="H567" i="6"/>
  <c r="J566" i="6"/>
  <c r="H566" i="6"/>
  <c r="J565" i="6"/>
  <c r="H565" i="6"/>
  <c r="J564" i="6"/>
  <c r="H564" i="6"/>
  <c r="J563" i="6"/>
  <c r="H563" i="6"/>
  <c r="J562" i="6"/>
  <c r="H562" i="6"/>
  <c r="J561" i="6"/>
  <c r="H561" i="6"/>
  <c r="J560" i="6"/>
  <c r="H560" i="6"/>
  <c r="J559" i="6"/>
  <c r="H559" i="6"/>
  <c r="J558" i="6"/>
  <c r="H558" i="6"/>
  <c r="J557" i="6"/>
  <c r="H557" i="6"/>
  <c r="J556" i="6"/>
  <c r="H556" i="6"/>
  <c r="J555" i="6"/>
  <c r="H555" i="6"/>
  <c r="J554" i="6"/>
  <c r="H554" i="6"/>
  <c r="J553" i="6"/>
  <c r="H553" i="6"/>
  <c r="J552" i="6"/>
  <c r="H552" i="6"/>
  <c r="J551" i="6"/>
  <c r="H551" i="6"/>
  <c r="J550" i="6"/>
  <c r="H550" i="6"/>
  <c r="J549" i="6"/>
  <c r="H549" i="6"/>
  <c r="J548" i="6"/>
  <c r="H548" i="6"/>
  <c r="J547" i="6"/>
  <c r="H547" i="6"/>
  <c r="J546" i="6"/>
  <c r="H546" i="6"/>
  <c r="J545" i="6"/>
  <c r="H545" i="6"/>
  <c r="J544" i="6"/>
  <c r="H544" i="6"/>
  <c r="J543" i="6"/>
  <c r="H543" i="6"/>
  <c r="J542" i="6"/>
  <c r="H542" i="6"/>
  <c r="J541" i="6"/>
  <c r="H541" i="6"/>
  <c r="J540" i="6"/>
  <c r="H540" i="6"/>
  <c r="J539" i="6"/>
  <c r="H539" i="6"/>
  <c r="J538" i="6"/>
  <c r="H538" i="6"/>
  <c r="J537" i="6"/>
  <c r="H537" i="6"/>
  <c r="J536" i="6"/>
  <c r="H536" i="6"/>
  <c r="J535" i="6"/>
  <c r="H535" i="6"/>
  <c r="J534" i="6"/>
  <c r="H534" i="6"/>
  <c r="J533" i="6"/>
  <c r="H533" i="6"/>
  <c r="J532" i="6"/>
  <c r="H532" i="6"/>
  <c r="J531" i="6"/>
  <c r="H531" i="6"/>
  <c r="J530" i="6"/>
  <c r="H530" i="6"/>
  <c r="J529" i="6"/>
  <c r="H529" i="6"/>
  <c r="F527" i="6"/>
  <c r="H526" i="6" s="1"/>
  <c r="E527" i="6"/>
  <c r="J524" i="6"/>
  <c r="H524" i="6"/>
  <c r="J523" i="6"/>
  <c r="H523" i="6"/>
  <c r="J522" i="6"/>
  <c r="H522" i="6"/>
  <c r="J521" i="6"/>
  <c r="H521" i="6"/>
  <c r="J520" i="6"/>
  <c r="H520" i="6"/>
  <c r="J519" i="6"/>
  <c r="H519" i="6"/>
  <c r="J518" i="6"/>
  <c r="H518" i="6"/>
  <c r="J517" i="6"/>
  <c r="H517" i="6"/>
  <c r="J516" i="6"/>
  <c r="H516" i="6"/>
  <c r="J515" i="6"/>
  <c r="H515" i="6"/>
  <c r="J514" i="6"/>
  <c r="H514" i="6"/>
  <c r="J513" i="6"/>
  <c r="H513" i="6"/>
  <c r="J512" i="6"/>
  <c r="H512" i="6"/>
  <c r="J511" i="6"/>
  <c r="H511" i="6"/>
  <c r="J510" i="6"/>
  <c r="H510" i="6"/>
  <c r="J509" i="6"/>
  <c r="H509" i="6"/>
  <c r="J508" i="6"/>
  <c r="H508" i="6"/>
  <c r="J507" i="6"/>
  <c r="H507" i="6"/>
  <c r="J506" i="6"/>
  <c r="H506" i="6"/>
  <c r="F504" i="6"/>
  <c r="H503" i="6" s="1"/>
  <c r="E504" i="6"/>
  <c r="J501" i="6"/>
  <c r="H501" i="6"/>
  <c r="J500" i="6"/>
  <c r="H500" i="6"/>
  <c r="J499" i="6"/>
  <c r="H499" i="6"/>
  <c r="J498" i="6"/>
  <c r="H498" i="6"/>
  <c r="J496" i="6"/>
  <c r="H496" i="6"/>
  <c r="J495" i="6"/>
  <c r="H495" i="6"/>
  <c r="J494" i="6"/>
  <c r="H494" i="6"/>
  <c r="J493" i="6"/>
  <c r="H493" i="6"/>
  <c r="J492" i="6"/>
  <c r="H492" i="6"/>
  <c r="J491" i="6"/>
  <c r="H491" i="6"/>
  <c r="J490" i="6"/>
  <c r="H490" i="6"/>
  <c r="J489" i="6"/>
  <c r="H489" i="6"/>
  <c r="J488" i="6"/>
  <c r="H488" i="6"/>
  <c r="J487" i="6"/>
  <c r="H487" i="6"/>
  <c r="J486" i="6"/>
  <c r="H486" i="6"/>
  <c r="J485" i="6"/>
  <c r="H485" i="6"/>
  <c r="J484" i="6"/>
  <c r="H484" i="6"/>
  <c r="J483" i="6"/>
  <c r="H483" i="6"/>
  <c r="J482" i="6"/>
  <c r="H482" i="6"/>
  <c r="J481" i="6"/>
  <c r="H481" i="6"/>
  <c r="J480" i="6"/>
  <c r="H480" i="6"/>
  <c r="J479" i="6"/>
  <c r="H479" i="6"/>
  <c r="J478" i="6"/>
  <c r="H478" i="6"/>
  <c r="J477" i="6"/>
  <c r="H477" i="6"/>
  <c r="J476" i="6"/>
  <c r="H476" i="6"/>
  <c r="J475" i="6"/>
  <c r="H475" i="6"/>
  <c r="J474" i="6"/>
  <c r="H474" i="6"/>
  <c r="J473" i="6"/>
  <c r="H473" i="6"/>
  <c r="J472" i="6"/>
  <c r="H472" i="6"/>
  <c r="J471" i="6"/>
  <c r="H471" i="6"/>
  <c r="J470" i="6"/>
  <c r="H470" i="6"/>
  <c r="J469" i="6"/>
  <c r="H469" i="6"/>
  <c r="J468" i="6"/>
  <c r="H468" i="6"/>
  <c r="J467" i="6"/>
  <c r="H467" i="6"/>
  <c r="J466" i="6"/>
  <c r="H466" i="6"/>
  <c r="J465" i="6"/>
  <c r="H465" i="6"/>
  <c r="J464" i="6"/>
  <c r="H464" i="6"/>
  <c r="J463" i="6"/>
  <c r="H463" i="6"/>
  <c r="J462" i="6"/>
  <c r="H462" i="6"/>
  <c r="F460" i="6"/>
  <c r="H459" i="6" s="1"/>
  <c r="E460" i="6"/>
  <c r="F423" i="6"/>
  <c r="H422" i="6" s="1"/>
  <c r="E423" i="6"/>
  <c r="J420" i="6"/>
  <c r="H420" i="6"/>
  <c r="J419" i="6"/>
  <c r="H419" i="6"/>
  <c r="J418" i="6"/>
  <c r="H418" i="6"/>
  <c r="J417" i="6"/>
  <c r="H417" i="6"/>
  <c r="J416" i="6"/>
  <c r="H416" i="6"/>
  <c r="J415" i="6"/>
  <c r="H415" i="6"/>
  <c r="J414" i="6"/>
  <c r="H414" i="6"/>
  <c r="J413" i="6"/>
  <c r="H413" i="6"/>
  <c r="J412" i="6"/>
  <c r="H412" i="6"/>
  <c r="J411" i="6"/>
  <c r="H411" i="6"/>
  <c r="J410" i="6"/>
  <c r="H410" i="6"/>
  <c r="J409" i="6"/>
  <c r="H409" i="6"/>
  <c r="J408" i="6"/>
  <c r="H408" i="6"/>
  <c r="J407" i="6"/>
  <c r="H407" i="6"/>
  <c r="J406" i="6"/>
  <c r="H406" i="6"/>
  <c r="J405" i="6"/>
  <c r="H405" i="6"/>
  <c r="J404" i="6"/>
  <c r="H404" i="6"/>
  <c r="J403" i="6"/>
  <c r="H403" i="6"/>
  <c r="J402" i="6"/>
  <c r="H402" i="6"/>
  <c r="J401" i="6"/>
  <c r="H401" i="6"/>
  <c r="J400" i="6"/>
  <c r="H400" i="6"/>
  <c r="J399" i="6"/>
  <c r="H399" i="6"/>
  <c r="J398" i="6"/>
  <c r="H398" i="6"/>
  <c r="J397" i="6"/>
  <c r="H397" i="6"/>
  <c r="J396" i="6"/>
  <c r="H396" i="6"/>
  <c r="J395" i="6"/>
  <c r="H395" i="6"/>
  <c r="J394" i="6"/>
  <c r="H394" i="6"/>
  <c r="J393" i="6"/>
  <c r="H393" i="6"/>
  <c r="J392" i="6"/>
  <c r="H392" i="6"/>
  <c r="J391" i="6"/>
  <c r="H391" i="6"/>
  <c r="J390" i="6"/>
  <c r="H390" i="6"/>
  <c r="J389" i="6"/>
  <c r="H389" i="6"/>
  <c r="F387" i="6"/>
  <c r="E387" i="6"/>
  <c r="J384" i="6"/>
  <c r="H384" i="6"/>
  <c r="J383" i="6"/>
  <c r="H383" i="6"/>
  <c r="J382" i="6"/>
  <c r="H382" i="6"/>
  <c r="J381" i="6"/>
  <c r="H381" i="6"/>
  <c r="J380" i="6"/>
  <c r="H380" i="6"/>
  <c r="J379" i="6"/>
  <c r="H379" i="6"/>
  <c r="J378" i="6"/>
  <c r="H378" i="6"/>
  <c r="J377" i="6"/>
  <c r="H377" i="6"/>
  <c r="J376" i="6"/>
  <c r="H376" i="6"/>
  <c r="J375" i="6"/>
  <c r="H375" i="6"/>
  <c r="J374" i="6"/>
  <c r="H374" i="6"/>
  <c r="F372" i="6"/>
  <c r="H371" i="6" s="1"/>
  <c r="E372" i="6"/>
  <c r="J369" i="6"/>
  <c r="H369" i="6"/>
  <c r="J368" i="6"/>
  <c r="H368" i="6"/>
  <c r="J367" i="6"/>
  <c r="H367" i="6"/>
  <c r="J366" i="6"/>
  <c r="H366" i="6"/>
  <c r="J365" i="6"/>
  <c r="H365" i="6"/>
  <c r="J364" i="6"/>
  <c r="H364" i="6"/>
  <c r="J363" i="6"/>
  <c r="H363" i="6"/>
  <c r="J362" i="6"/>
  <c r="H362" i="6"/>
  <c r="J361" i="6"/>
  <c r="H361" i="6"/>
  <c r="J360" i="6"/>
  <c r="H360" i="6"/>
  <c r="J359" i="6"/>
  <c r="H359" i="6"/>
  <c r="J358" i="6"/>
  <c r="H358" i="6"/>
  <c r="J357" i="6"/>
  <c r="H357" i="6"/>
  <c r="J356" i="6"/>
  <c r="H356" i="6"/>
  <c r="J355" i="6"/>
  <c r="H355" i="6"/>
  <c r="J354" i="6"/>
  <c r="H354" i="6"/>
  <c r="J353" i="6"/>
  <c r="H353" i="6"/>
  <c r="J352" i="6"/>
  <c r="H352" i="6"/>
  <c r="J351" i="6"/>
  <c r="H351" i="6"/>
  <c r="J350" i="6"/>
  <c r="H350" i="6"/>
  <c r="J349" i="6"/>
  <c r="H349" i="6"/>
  <c r="J348" i="6"/>
  <c r="H348" i="6"/>
  <c r="J347" i="6"/>
  <c r="H347" i="6"/>
  <c r="J346" i="6"/>
  <c r="H346" i="6"/>
  <c r="J345" i="6"/>
  <c r="H345" i="6"/>
  <c r="J344" i="6"/>
  <c r="H344" i="6"/>
  <c r="J343" i="6"/>
  <c r="H343" i="6"/>
  <c r="J342" i="6"/>
  <c r="H342" i="6"/>
  <c r="F340" i="6"/>
  <c r="H339" i="6" s="1"/>
  <c r="E340" i="6"/>
  <c r="J337" i="6"/>
  <c r="H337" i="6"/>
  <c r="J336" i="6"/>
  <c r="H336" i="6"/>
  <c r="J335" i="6"/>
  <c r="H335" i="6"/>
  <c r="J334" i="6"/>
  <c r="H334" i="6"/>
  <c r="J333" i="6"/>
  <c r="H333" i="6"/>
  <c r="J332" i="6"/>
  <c r="H332" i="6"/>
  <c r="J331" i="6"/>
  <c r="H331" i="6"/>
  <c r="J330" i="6"/>
  <c r="H330" i="6"/>
  <c r="J329" i="6"/>
  <c r="H329" i="6"/>
  <c r="J328" i="6"/>
  <c r="H328" i="6"/>
  <c r="J327" i="6"/>
  <c r="H327" i="6"/>
  <c r="J326" i="6"/>
  <c r="H326" i="6"/>
  <c r="J325" i="6"/>
  <c r="H325" i="6"/>
  <c r="J324" i="6"/>
  <c r="H324" i="6"/>
  <c r="J323" i="6"/>
  <c r="H323" i="6"/>
  <c r="J322" i="6"/>
  <c r="H322" i="6"/>
  <c r="J321" i="6"/>
  <c r="H321" i="6"/>
  <c r="J320" i="6"/>
  <c r="H320" i="6"/>
  <c r="J319" i="6"/>
  <c r="H319" i="6"/>
  <c r="J318" i="6"/>
  <c r="H318" i="6"/>
  <c r="J317" i="6"/>
  <c r="H317" i="6"/>
  <c r="J316" i="6"/>
  <c r="H316" i="6"/>
  <c r="F314" i="6"/>
  <c r="H313" i="6" s="1"/>
  <c r="E314" i="6"/>
  <c r="J311" i="6"/>
  <c r="H311" i="6"/>
  <c r="J310" i="6"/>
  <c r="H310" i="6"/>
  <c r="J309" i="6"/>
  <c r="H309" i="6"/>
  <c r="J308" i="6"/>
  <c r="H308" i="6"/>
  <c r="J307" i="6"/>
  <c r="H307" i="6"/>
  <c r="J306" i="6"/>
  <c r="H306" i="6"/>
  <c r="J305" i="6"/>
  <c r="H305" i="6"/>
  <c r="J304" i="6"/>
  <c r="H304" i="6"/>
  <c r="J303" i="6"/>
  <c r="H303" i="6"/>
  <c r="J302" i="6"/>
  <c r="H302" i="6"/>
  <c r="J301" i="6"/>
  <c r="H301" i="6"/>
  <c r="J300" i="6"/>
  <c r="H300" i="6"/>
  <c r="J299" i="6"/>
  <c r="H299" i="6"/>
  <c r="J298" i="6"/>
  <c r="H298" i="6"/>
  <c r="J297" i="6"/>
  <c r="H297" i="6"/>
  <c r="J296" i="6"/>
  <c r="H296" i="6"/>
  <c r="J295" i="6"/>
  <c r="H295" i="6"/>
  <c r="J294" i="6"/>
  <c r="H294" i="6"/>
  <c r="J293" i="6"/>
  <c r="H293" i="6"/>
  <c r="J292" i="6"/>
  <c r="H292" i="6"/>
  <c r="J291" i="6"/>
  <c r="H291" i="6"/>
  <c r="J290" i="6"/>
  <c r="H290" i="6"/>
  <c r="J289" i="6"/>
  <c r="H289" i="6"/>
  <c r="J288" i="6"/>
  <c r="H288" i="6"/>
  <c r="I288" i="6" s="1"/>
  <c r="J287" i="6"/>
  <c r="H287" i="6"/>
  <c r="F285" i="6"/>
  <c r="I286" i="6" s="1"/>
  <c r="E285" i="6"/>
  <c r="J282" i="6"/>
  <c r="H282" i="6"/>
  <c r="J281" i="6"/>
  <c r="H281" i="6"/>
  <c r="J280" i="6"/>
  <c r="H280" i="6"/>
  <c r="J279" i="6"/>
  <c r="H279" i="6"/>
  <c r="J278" i="6"/>
  <c r="H278" i="6"/>
  <c r="J277" i="6"/>
  <c r="H277" i="6"/>
  <c r="J276" i="6"/>
  <c r="H276" i="6"/>
  <c r="J275" i="6"/>
  <c r="H275" i="6"/>
  <c r="J274" i="6"/>
  <c r="H274" i="6"/>
  <c r="J273" i="6"/>
  <c r="H273" i="6"/>
  <c r="J272" i="6"/>
  <c r="H272" i="6"/>
  <c r="J271" i="6"/>
  <c r="H271" i="6"/>
  <c r="J270" i="6"/>
  <c r="H270" i="6"/>
  <c r="J269" i="6"/>
  <c r="H269" i="6"/>
  <c r="J268" i="6"/>
  <c r="H268" i="6"/>
  <c r="J267" i="6"/>
  <c r="H267" i="6"/>
  <c r="J266" i="6"/>
  <c r="H266" i="6"/>
  <c r="J265" i="6"/>
  <c r="H265" i="6"/>
  <c r="J264" i="6"/>
  <c r="H264" i="6"/>
  <c r="J263" i="6"/>
  <c r="H263" i="6"/>
  <c r="J262" i="6"/>
  <c r="H262" i="6"/>
  <c r="J261" i="6"/>
  <c r="H261" i="6"/>
  <c r="J260" i="6"/>
  <c r="H260" i="6"/>
  <c r="F258" i="6"/>
  <c r="H257" i="6" s="1"/>
  <c r="E258" i="6"/>
  <c r="J255" i="6"/>
  <c r="H255" i="6"/>
  <c r="J254" i="6"/>
  <c r="H254" i="6"/>
  <c r="J253" i="6"/>
  <c r="H253" i="6"/>
  <c r="J252" i="6"/>
  <c r="H252" i="6"/>
  <c r="J251" i="6"/>
  <c r="H251" i="6"/>
  <c r="J250" i="6"/>
  <c r="H250" i="6"/>
  <c r="J249" i="6"/>
  <c r="H249" i="6"/>
  <c r="J248" i="6"/>
  <c r="H248" i="6"/>
  <c r="J247" i="6"/>
  <c r="H247" i="6"/>
  <c r="J246" i="6"/>
  <c r="H246" i="6"/>
  <c r="J245" i="6"/>
  <c r="H245" i="6"/>
  <c r="J244" i="6"/>
  <c r="H244" i="6"/>
  <c r="J243" i="6"/>
  <c r="H243" i="6"/>
  <c r="J242" i="6"/>
  <c r="H242" i="6"/>
  <c r="J241" i="6"/>
  <c r="H241" i="6"/>
  <c r="J240" i="6"/>
  <c r="H240" i="6"/>
  <c r="J239" i="6"/>
  <c r="H239" i="6"/>
  <c r="J238" i="6"/>
  <c r="H238" i="6"/>
  <c r="D238" i="6"/>
  <c r="J237" i="6"/>
  <c r="H237" i="6"/>
  <c r="J236" i="6"/>
  <c r="H236" i="6"/>
  <c r="J235" i="6"/>
  <c r="H235" i="6"/>
  <c r="J234" i="6"/>
  <c r="H234" i="6"/>
  <c r="J233" i="6"/>
  <c r="H233" i="6"/>
  <c r="J232" i="6"/>
  <c r="H232" i="6"/>
  <c r="J231" i="6"/>
  <c r="H231" i="6"/>
  <c r="J230" i="6"/>
  <c r="H230" i="6"/>
  <c r="D230" i="6"/>
  <c r="J229" i="6"/>
  <c r="D229" i="6"/>
  <c r="F227" i="6"/>
  <c r="H226" i="6" s="1"/>
  <c r="E227" i="6"/>
  <c r="K869" i="7" l="1"/>
  <c r="K854" i="7"/>
  <c r="E503" i="6"/>
  <c r="I507" i="6"/>
  <c r="I509" i="6"/>
  <c r="I511" i="6"/>
  <c r="I513" i="6"/>
  <c r="I515" i="6"/>
  <c r="I517" i="6"/>
  <c r="I519" i="6"/>
  <c r="I521" i="6"/>
  <c r="I523" i="6"/>
  <c r="D227" i="6"/>
  <c r="D226" i="6" s="1"/>
  <c r="E851" i="6"/>
  <c r="E459" i="6"/>
  <c r="E422" i="6"/>
  <c r="E339" i="6"/>
  <c r="I861" i="6"/>
  <c r="I239" i="6"/>
  <c r="I241" i="6"/>
  <c r="I243" i="6"/>
  <c r="I245" i="6"/>
  <c r="I247" i="6"/>
  <c r="I249" i="6"/>
  <c r="I253" i="6"/>
  <c r="I255" i="6"/>
  <c r="K115" i="7"/>
  <c r="K189" i="7"/>
  <c r="K474" i="7"/>
  <c r="K223" i="7"/>
  <c r="K30" i="7"/>
  <c r="K265" i="7"/>
  <c r="K136" i="7"/>
  <c r="K276" i="7"/>
  <c r="K548" i="7"/>
  <c r="K54" i="7"/>
  <c r="K73" i="7"/>
  <c r="K152" i="7"/>
  <c r="K305" i="7"/>
  <c r="K795" i="7"/>
  <c r="K204" i="7"/>
  <c r="K99" i="7"/>
  <c r="K173" i="7"/>
  <c r="K400" i="7"/>
  <c r="K34" i="7"/>
  <c r="K58" i="7"/>
  <c r="K208" i="7"/>
  <c r="K241" i="7"/>
  <c r="K273" i="7"/>
  <c r="K77" i="7"/>
  <c r="K103" i="7"/>
  <c r="K119" i="7"/>
  <c r="K140" i="7"/>
  <c r="K156" i="7"/>
  <c r="K177" i="7"/>
  <c r="K197" i="7"/>
  <c r="K220" i="7"/>
  <c r="K342" i="7"/>
  <c r="K416" i="7"/>
  <c r="K490" i="7"/>
  <c r="K260" i="7"/>
  <c r="K794" i="7"/>
  <c r="K38" i="7"/>
  <c r="K62" i="7"/>
  <c r="K212" i="7"/>
  <c r="K246" i="7"/>
  <c r="K65" i="7"/>
  <c r="K86" i="7"/>
  <c r="K107" i="7"/>
  <c r="K128" i="7"/>
  <c r="K144" i="7"/>
  <c r="K160" i="7"/>
  <c r="K181" i="7"/>
  <c r="K233" i="7"/>
  <c r="K289" i="7"/>
  <c r="K358" i="7"/>
  <c r="K437" i="7"/>
  <c r="K511" i="7"/>
  <c r="K579" i="7"/>
  <c r="K899" i="7"/>
  <c r="K26" i="7"/>
  <c r="K47" i="7"/>
  <c r="K166" i="7"/>
  <c r="K218" i="7"/>
  <c r="K252" i="7"/>
  <c r="K69" i="7"/>
  <c r="K95" i="7"/>
  <c r="K111" i="7"/>
  <c r="K132" i="7"/>
  <c r="K148" i="7"/>
  <c r="K169" i="7"/>
  <c r="K185" i="7"/>
  <c r="K255" i="7"/>
  <c r="K297" i="7"/>
  <c r="K379" i="7"/>
  <c r="K453" i="7"/>
  <c r="K532" i="7"/>
  <c r="K652" i="7"/>
  <c r="K27" i="7"/>
  <c r="K31" i="7"/>
  <c r="K35" i="7"/>
  <c r="K39" i="7"/>
  <c r="K52" i="7"/>
  <c r="K55" i="7"/>
  <c r="K59" i="7"/>
  <c r="K63" i="7"/>
  <c r="K198" i="7"/>
  <c r="K205" i="7"/>
  <c r="K209" i="7"/>
  <c r="K213" i="7"/>
  <c r="K219" i="7"/>
  <c r="K238" i="7"/>
  <c r="K243" i="7"/>
  <c r="K247" i="7"/>
  <c r="K254" i="7"/>
  <c r="K267" i="7"/>
  <c r="K275" i="7"/>
  <c r="K66" i="7"/>
  <c r="K70" i="7"/>
  <c r="K74" i="7"/>
  <c r="K83" i="7"/>
  <c r="K87" i="7"/>
  <c r="K96" i="7"/>
  <c r="K100" i="7"/>
  <c r="K104" i="7"/>
  <c r="K108" i="7"/>
  <c r="K112" i="7"/>
  <c r="K116" i="7"/>
  <c r="K120" i="7"/>
  <c r="K129" i="7"/>
  <c r="K133" i="7"/>
  <c r="K137" i="7"/>
  <c r="K141" i="7"/>
  <c r="K145" i="7"/>
  <c r="K149" i="7"/>
  <c r="K153" i="7"/>
  <c r="K157" i="7"/>
  <c r="K161" i="7"/>
  <c r="K170" i="7"/>
  <c r="K174" i="7"/>
  <c r="K178" i="7"/>
  <c r="K182" i="7"/>
  <c r="K186" i="7"/>
  <c r="K190" i="7"/>
  <c r="K229" i="7"/>
  <c r="K236" i="7"/>
  <c r="K266" i="7"/>
  <c r="K199" i="7"/>
  <c r="K279" i="7"/>
  <c r="K292" i="7"/>
  <c r="K300" i="7"/>
  <c r="K308" i="7"/>
  <c r="K346" i="7"/>
  <c r="K362" i="7"/>
  <c r="K383" i="7"/>
  <c r="K404" i="7"/>
  <c r="K420" i="7"/>
  <c r="K441" i="7"/>
  <c r="K457" i="7"/>
  <c r="K478" i="7"/>
  <c r="K494" i="7"/>
  <c r="K515" i="7"/>
  <c r="K536" i="7"/>
  <c r="K552" i="7"/>
  <c r="K323" i="7"/>
  <c r="K565" i="7"/>
  <c r="K673" i="7"/>
  <c r="K733" i="7"/>
  <c r="K816" i="7"/>
  <c r="K946" i="7"/>
  <c r="K24" i="7"/>
  <c r="K28" i="7"/>
  <c r="K32" i="7"/>
  <c r="K36" i="7"/>
  <c r="K40" i="7"/>
  <c r="K46" i="7"/>
  <c r="K56" i="7"/>
  <c r="K60" i="7"/>
  <c r="K93" i="7"/>
  <c r="K202" i="7"/>
  <c r="K206" i="7"/>
  <c r="K210" i="7"/>
  <c r="K215" i="7"/>
  <c r="K221" i="7"/>
  <c r="K239" i="7"/>
  <c r="K244" i="7"/>
  <c r="K248" i="7"/>
  <c r="K261" i="7"/>
  <c r="K269" i="7"/>
  <c r="K277" i="7"/>
  <c r="K67" i="7"/>
  <c r="K71" i="7"/>
  <c r="K75" i="7"/>
  <c r="K84" i="7"/>
  <c r="K88" i="7"/>
  <c r="K97" i="7"/>
  <c r="K101" i="7"/>
  <c r="K105" i="7"/>
  <c r="K109" i="7"/>
  <c r="K113" i="7"/>
  <c r="K117" i="7"/>
  <c r="K126" i="7"/>
  <c r="K130" i="7"/>
  <c r="K134" i="7"/>
  <c r="K138" i="7"/>
  <c r="K142" i="7"/>
  <c r="K146" i="7"/>
  <c r="K150" i="7"/>
  <c r="K154" i="7"/>
  <c r="K158" i="7"/>
  <c r="K167" i="7"/>
  <c r="K171" i="7"/>
  <c r="K175" i="7"/>
  <c r="K179" i="7"/>
  <c r="K183" i="7"/>
  <c r="K187" i="7"/>
  <c r="K191" i="7"/>
  <c r="K230" i="7"/>
  <c r="K237" i="7"/>
  <c r="K268" i="7"/>
  <c r="K200" i="7"/>
  <c r="K280" i="7"/>
  <c r="K293" i="7"/>
  <c r="K301" i="7"/>
  <c r="K309" i="7"/>
  <c r="K350" i="7"/>
  <c r="K366" i="7"/>
  <c r="K392" i="7"/>
  <c r="K408" i="7"/>
  <c r="K429" i="7"/>
  <c r="K445" i="7"/>
  <c r="K466" i="7"/>
  <c r="K482" i="7"/>
  <c r="K498" i="7"/>
  <c r="K519" i="7"/>
  <c r="K540" i="7"/>
  <c r="K556" i="7"/>
  <c r="K331" i="7"/>
  <c r="K615" i="7"/>
  <c r="K694" i="7"/>
  <c r="K753" i="7"/>
  <c r="K832" i="7"/>
  <c r="K1024" i="7"/>
  <c r="K914" i="7"/>
  <c r="K875" i="7"/>
  <c r="K867" i="7"/>
  <c r="K859" i="7"/>
  <c r="K953" i="7"/>
  <c r="K949" i="7"/>
  <c r="K945" i="7"/>
  <c r="K941" i="7"/>
  <c r="K906" i="7"/>
  <c r="K902" i="7"/>
  <c r="K898" i="7"/>
  <c r="K894" i="7"/>
  <c r="K890" i="7"/>
  <c r="K886" i="7"/>
  <c r="K847" i="7"/>
  <c r="K843" i="7"/>
  <c r="K839" i="7"/>
  <c r="K835" i="7"/>
  <c r="K831" i="7"/>
  <c r="K827" i="7"/>
  <c r="K823" i="7"/>
  <c r="K819" i="7"/>
  <c r="K810" i="7"/>
  <c r="K806" i="7"/>
  <c r="K802" i="7"/>
  <c r="K798" i="7"/>
  <c r="K792" i="7"/>
  <c r="K780" i="7"/>
  <c r="K776" i="7"/>
  <c r="K772" i="7"/>
  <c r="K768" i="7"/>
  <c r="K764" i="7"/>
  <c r="K760" i="7"/>
  <c r="K756" i="7"/>
  <c r="K748" i="7"/>
  <c r="K744" i="7"/>
  <c r="K740" i="7"/>
  <c r="K736" i="7"/>
  <c r="K732" i="7"/>
  <c r="K728" i="7"/>
  <c r="K682" i="7"/>
  <c r="K596" i="7"/>
  <c r="K793" i="7"/>
  <c r="K785" i="7"/>
  <c r="K717" i="7"/>
  <c r="K713" i="7"/>
  <c r="K709" i="7"/>
  <c r="K705" i="7"/>
  <c r="K701" i="7"/>
  <c r="K697" i="7"/>
  <c r="K693" i="7"/>
  <c r="K689" i="7"/>
  <c r="K685" i="7"/>
  <c r="K676" i="7"/>
  <c r="K672" i="7"/>
  <c r="K668" i="7"/>
  <c r="K664" i="7"/>
  <c r="K660" i="7"/>
  <c r="K651" i="7"/>
  <c r="K647" i="7"/>
  <c r="K643" i="7"/>
  <c r="K639" i="7"/>
  <c r="K635" i="7"/>
  <c r="K631" i="7"/>
  <c r="K622" i="7"/>
  <c r="K618" i="7"/>
  <c r="K614" i="7"/>
  <c r="K610" i="7"/>
  <c r="K606" i="7"/>
  <c r="K602" i="7"/>
  <c r="K564" i="7"/>
  <c r="K560" i="7"/>
  <c r="K591" i="7"/>
  <c r="K583" i="7"/>
  <c r="K575" i="7"/>
  <c r="K462" i="7"/>
  <c r="K337" i="7"/>
  <c r="K333" i="7"/>
  <c r="K329" i="7"/>
  <c r="K325" i="7"/>
  <c r="K321" i="7"/>
  <c r="K317" i="7"/>
  <c r="K590" i="7"/>
  <c r="K582" i="7"/>
  <c r="K574" i="7"/>
  <c r="K1025" i="7"/>
  <c r="K885" i="7"/>
  <c r="K873" i="7"/>
  <c r="K865" i="7"/>
  <c r="K857" i="7"/>
  <c r="K952" i="7"/>
  <c r="K948" i="7"/>
  <c r="K944" i="7"/>
  <c r="K940" i="7"/>
  <c r="K905" i="7"/>
  <c r="K901" i="7"/>
  <c r="K897" i="7"/>
  <c r="K893" i="7"/>
  <c r="K889" i="7"/>
  <c r="K846" i="7"/>
  <c r="K842" i="7"/>
  <c r="K838" i="7"/>
  <c r="K834" i="7"/>
  <c r="K830" i="7"/>
  <c r="K826" i="7"/>
  <c r="K822" i="7"/>
  <c r="K818" i="7"/>
  <c r="K809" i="7"/>
  <c r="K805" i="7"/>
  <c r="K801" i="7"/>
  <c r="K797" i="7"/>
  <c r="K790" i="7"/>
  <c r="K779" i="7"/>
  <c r="K775" i="7"/>
  <c r="K771" i="7"/>
  <c r="K767" i="7"/>
  <c r="K763" i="7"/>
  <c r="K759" i="7"/>
  <c r="K755" i="7"/>
  <c r="K747" i="7"/>
  <c r="K743" i="7"/>
  <c r="K739" i="7"/>
  <c r="K735" i="7"/>
  <c r="K731" i="7"/>
  <c r="K727" i="7"/>
  <c r="K657" i="7"/>
  <c r="K595" i="7"/>
  <c r="K791" i="7"/>
  <c r="K724" i="7"/>
  <c r="K716" i="7"/>
  <c r="K712" i="7"/>
  <c r="K708" i="7"/>
  <c r="K704" i="7"/>
  <c r="K700" i="7"/>
  <c r="K696" i="7"/>
  <c r="K692" i="7"/>
  <c r="K688" i="7"/>
  <c r="K684" i="7"/>
  <c r="K675" i="7"/>
  <c r="K671" i="7"/>
  <c r="K667" i="7"/>
  <c r="K663" i="7"/>
  <c r="K659" i="7"/>
  <c r="K650" i="7"/>
  <c r="K646" i="7"/>
  <c r="K642" i="7"/>
  <c r="K638" i="7"/>
  <c r="K634" i="7"/>
  <c r="K625" i="7"/>
  <c r="K621" i="7"/>
  <c r="K617" i="7"/>
  <c r="K613" i="7"/>
  <c r="K609" i="7"/>
  <c r="K605" i="7"/>
  <c r="K567" i="7"/>
  <c r="K563" i="7"/>
  <c r="K559" i="7"/>
  <c r="K589" i="7"/>
  <c r="K581" i="7"/>
  <c r="K573" i="7"/>
  <c r="K425" i="7"/>
  <c r="K336" i="7"/>
  <c r="K332" i="7"/>
  <c r="K328" i="7"/>
  <c r="K324" i="7"/>
  <c r="K320" i="7"/>
  <c r="K287" i="7"/>
  <c r="K588" i="7"/>
  <c r="K580" i="7"/>
  <c r="K918" i="7"/>
  <c r="K879" i="7"/>
  <c r="K871" i="7"/>
  <c r="K863" i="7"/>
  <c r="K855" i="7"/>
  <c r="K951" i="7"/>
  <c r="K947" i="7"/>
  <c r="K943" i="7"/>
  <c r="K912" i="7"/>
  <c r="K904" i="7"/>
  <c r="K900" i="7"/>
  <c r="K896" i="7"/>
  <c r="K892" i="7"/>
  <c r="K888" i="7"/>
  <c r="K849" i="7"/>
  <c r="K845" i="7"/>
  <c r="K841" i="7"/>
  <c r="K837" i="7"/>
  <c r="K833" i="7"/>
  <c r="K829" i="7"/>
  <c r="K825" i="7"/>
  <c r="K821" i="7"/>
  <c r="K817" i="7"/>
  <c r="K808" i="7"/>
  <c r="K804" i="7"/>
  <c r="K800" i="7"/>
  <c r="K796" i="7"/>
  <c r="K788" i="7"/>
  <c r="K778" i="7"/>
  <c r="K774" i="7"/>
  <c r="K770" i="7"/>
  <c r="K766" i="7"/>
  <c r="K762" i="7"/>
  <c r="K758" i="7"/>
  <c r="K754" i="7"/>
  <c r="K746" i="7"/>
  <c r="K742" i="7"/>
  <c r="K738" i="7"/>
  <c r="K734" i="7"/>
  <c r="K730" i="7"/>
  <c r="K726" i="7"/>
  <c r="K630" i="7"/>
  <c r="K594" i="7"/>
  <c r="K789" i="7"/>
  <c r="K719" i="7"/>
  <c r="K715" i="7"/>
  <c r="K711" i="7"/>
  <c r="K707" i="7"/>
  <c r="K703" i="7"/>
  <c r="K699" i="7"/>
  <c r="K695" i="7"/>
  <c r="K691" i="7"/>
  <c r="K687" i="7"/>
  <c r="K683" i="7"/>
  <c r="K674" i="7"/>
  <c r="K670" i="7"/>
  <c r="K666" i="7"/>
  <c r="K662" i="7"/>
  <c r="K658" i="7"/>
  <c r="K649" i="7"/>
  <c r="K645" i="7"/>
  <c r="K641" i="7"/>
  <c r="K637" i="7"/>
  <c r="K633" i="7"/>
  <c r="K624" i="7"/>
  <c r="K620" i="7"/>
  <c r="K616" i="7"/>
  <c r="K612" i="7"/>
  <c r="K608" i="7"/>
  <c r="K604" i="7"/>
  <c r="K566" i="7"/>
  <c r="K562" i="7"/>
  <c r="K558" i="7"/>
  <c r="K587" i="7"/>
  <c r="K861" i="7"/>
  <c r="K942" i="7"/>
  <c r="K895" i="7"/>
  <c r="K844" i="7"/>
  <c r="K828" i="7"/>
  <c r="K807" i="7"/>
  <c r="K786" i="7"/>
  <c r="K765" i="7"/>
  <c r="K745" i="7"/>
  <c r="K729" i="7"/>
  <c r="K787" i="7"/>
  <c r="K706" i="7"/>
  <c r="K690" i="7"/>
  <c r="K669" i="7"/>
  <c r="K648" i="7"/>
  <c r="K632" i="7"/>
  <c r="K611" i="7"/>
  <c r="K561" i="7"/>
  <c r="K577" i="7"/>
  <c r="K374" i="7"/>
  <c r="K330" i="7"/>
  <c r="K322" i="7"/>
  <c r="K592" i="7"/>
  <c r="K576" i="7"/>
  <c r="K555" i="7"/>
  <c r="K551" i="7"/>
  <c r="K547" i="7"/>
  <c r="K543" i="7"/>
  <c r="K539" i="7"/>
  <c r="K535" i="7"/>
  <c r="K531" i="7"/>
  <c r="K522" i="7"/>
  <c r="K518" i="7"/>
  <c r="K514" i="7"/>
  <c r="K510" i="7"/>
  <c r="K501" i="7"/>
  <c r="K497" i="7"/>
  <c r="K493" i="7"/>
  <c r="K489" i="7"/>
  <c r="K485" i="7"/>
  <c r="K481" i="7"/>
  <c r="K477" i="7"/>
  <c r="K473" i="7"/>
  <c r="K469" i="7"/>
  <c r="K465" i="7"/>
  <c r="K456" i="7"/>
  <c r="K452" i="7"/>
  <c r="K448" i="7"/>
  <c r="K444" i="7"/>
  <c r="K440" i="7"/>
  <c r="K436" i="7"/>
  <c r="K432" i="7"/>
  <c r="K428" i="7"/>
  <c r="K419" i="7"/>
  <c r="K415" i="7"/>
  <c r="K411" i="7"/>
  <c r="K407" i="7"/>
  <c r="K403" i="7"/>
  <c r="K399" i="7"/>
  <c r="K395" i="7"/>
  <c r="K391" i="7"/>
  <c r="K382" i="7"/>
  <c r="K378" i="7"/>
  <c r="K369" i="7"/>
  <c r="K365" i="7"/>
  <c r="K361" i="7"/>
  <c r="K357" i="7"/>
  <c r="K353" i="7"/>
  <c r="K349" i="7"/>
  <c r="K345" i="7"/>
  <c r="K916" i="7"/>
  <c r="K815" i="7"/>
  <c r="K907" i="7"/>
  <c r="K891" i="7"/>
  <c r="K840" i="7"/>
  <c r="K824" i="7"/>
  <c r="K803" i="7"/>
  <c r="K777" i="7"/>
  <c r="K761" i="7"/>
  <c r="K741" i="7"/>
  <c r="K725" i="7"/>
  <c r="K718" i="7"/>
  <c r="K702" i="7"/>
  <c r="K686" i="7"/>
  <c r="K665" i="7"/>
  <c r="K644" i="7"/>
  <c r="K623" i="7"/>
  <c r="K607" i="7"/>
  <c r="K593" i="7"/>
  <c r="K529" i="7"/>
  <c r="K335" i="7"/>
  <c r="K327" i="7"/>
  <c r="K319" i="7"/>
  <c r="K586" i="7"/>
  <c r="K572" i="7"/>
  <c r="K554" i="7"/>
  <c r="K550" i="7"/>
  <c r="K546" i="7"/>
  <c r="K542" i="7"/>
  <c r="K538" i="7"/>
  <c r="K534" i="7"/>
  <c r="K530" i="7"/>
  <c r="K521" i="7"/>
  <c r="K517" i="7"/>
  <c r="K513" i="7"/>
  <c r="K509" i="7"/>
  <c r="K500" i="7"/>
  <c r="K496" i="7"/>
  <c r="K492" i="7"/>
  <c r="K488" i="7"/>
  <c r="K484" i="7"/>
  <c r="K480" i="7"/>
  <c r="K476" i="7"/>
  <c r="K472" i="7"/>
  <c r="K468" i="7"/>
  <c r="K464" i="7"/>
  <c r="K455" i="7"/>
  <c r="K451" i="7"/>
  <c r="K447" i="7"/>
  <c r="K443" i="7"/>
  <c r="K439" i="7"/>
  <c r="K435" i="7"/>
  <c r="K431" i="7"/>
  <c r="K427" i="7"/>
  <c r="K418" i="7"/>
  <c r="K414" i="7"/>
  <c r="K410" i="7"/>
  <c r="K406" i="7"/>
  <c r="K402" i="7"/>
  <c r="K398" i="7"/>
  <c r="K394" i="7"/>
  <c r="K390" i="7"/>
  <c r="K381" i="7"/>
  <c r="K377" i="7"/>
  <c r="K368" i="7"/>
  <c r="K364" i="7"/>
  <c r="K360" i="7"/>
  <c r="K356" i="7"/>
  <c r="K352" i="7"/>
  <c r="K348" i="7"/>
  <c r="K344" i="7"/>
  <c r="K311" i="7"/>
  <c r="K307" i="7"/>
  <c r="K303" i="7"/>
  <c r="K299" i="7"/>
  <c r="K295" i="7"/>
  <c r="K291" i="7"/>
  <c r="K282" i="7"/>
  <c r="K242" i="7"/>
  <c r="K214" i="7"/>
  <c r="K82" i="7"/>
  <c r="K272" i="7"/>
  <c r="K264" i="7"/>
  <c r="K251" i="7"/>
  <c r="K235" i="7"/>
  <c r="K231" i="7"/>
  <c r="K877" i="7"/>
  <c r="K950" i="7"/>
  <c r="K903" i="7"/>
  <c r="K887" i="7"/>
  <c r="K836" i="7"/>
  <c r="K820" i="7"/>
  <c r="K799" i="7"/>
  <c r="K773" i="7"/>
  <c r="K757" i="7"/>
  <c r="K737" i="7"/>
  <c r="K601" i="7"/>
  <c r="K714" i="7"/>
  <c r="K698" i="7"/>
  <c r="K677" i="7"/>
  <c r="K661" i="7"/>
  <c r="K640" i="7"/>
  <c r="K619" i="7"/>
  <c r="K603" i="7"/>
  <c r="K585" i="7"/>
  <c r="K506" i="7"/>
  <c r="K334" i="7"/>
  <c r="K326" i="7"/>
  <c r="K318" i="7"/>
  <c r="K584" i="7"/>
  <c r="K557" i="7"/>
  <c r="K553" i="7"/>
  <c r="K549" i="7"/>
  <c r="K545" i="7"/>
  <c r="K541" i="7"/>
  <c r="K537" i="7"/>
  <c r="K533" i="7"/>
  <c r="K524" i="7"/>
  <c r="K520" i="7"/>
  <c r="K516" i="7"/>
  <c r="K512" i="7"/>
  <c r="K508" i="7"/>
  <c r="K499" i="7"/>
  <c r="K495" i="7"/>
  <c r="K491" i="7"/>
  <c r="K487" i="7"/>
  <c r="K483" i="7"/>
  <c r="K479" i="7"/>
  <c r="K475" i="7"/>
  <c r="K471" i="7"/>
  <c r="K467" i="7"/>
  <c r="K463" i="7"/>
  <c r="K454" i="7"/>
  <c r="K450" i="7"/>
  <c r="K446" i="7"/>
  <c r="K442" i="7"/>
  <c r="K438" i="7"/>
  <c r="K434" i="7"/>
  <c r="K430" i="7"/>
  <c r="K426" i="7"/>
  <c r="K417" i="7"/>
  <c r="K413" i="7"/>
  <c r="K409" i="7"/>
  <c r="K405" i="7"/>
  <c r="K401" i="7"/>
  <c r="K397" i="7"/>
  <c r="K393" i="7"/>
  <c r="K384" i="7"/>
  <c r="K380" i="7"/>
  <c r="K376" i="7"/>
  <c r="K367" i="7"/>
  <c r="K363" i="7"/>
  <c r="K359" i="7"/>
  <c r="K355" i="7"/>
  <c r="K351" i="7"/>
  <c r="K347" i="7"/>
  <c r="K343" i="7"/>
  <c r="K310" i="7"/>
  <c r="K306" i="7"/>
  <c r="K302" i="7"/>
  <c r="K298" i="7"/>
  <c r="K294" i="7"/>
  <c r="K290" i="7"/>
  <c r="K281" i="7"/>
  <c r="K224" i="7"/>
  <c r="K201" i="7"/>
  <c r="K278" i="7"/>
  <c r="K270" i="7"/>
  <c r="K262" i="7"/>
  <c r="K249" i="7"/>
  <c r="K234" i="7"/>
  <c r="K25" i="7"/>
  <c r="K29" i="7"/>
  <c r="K33" i="7"/>
  <c r="K37" i="7"/>
  <c r="K41" i="7"/>
  <c r="K53" i="7"/>
  <c r="K57" i="7"/>
  <c r="K61" i="7"/>
  <c r="K125" i="7"/>
  <c r="K203" i="7"/>
  <c r="K207" i="7"/>
  <c r="K211" i="7"/>
  <c r="K217" i="7"/>
  <c r="K222" i="7"/>
  <c r="K240" i="7"/>
  <c r="K245" i="7"/>
  <c r="K250" i="7"/>
  <c r="K263" i="7"/>
  <c r="K271" i="7"/>
  <c r="K64" i="7"/>
  <c r="K68" i="7"/>
  <c r="K72" i="7"/>
  <c r="K76" i="7"/>
  <c r="K85" i="7"/>
  <c r="K94" i="7"/>
  <c r="K98" i="7"/>
  <c r="K102" i="7"/>
  <c r="K106" i="7"/>
  <c r="K110" i="7"/>
  <c r="K114" i="7"/>
  <c r="K118" i="7"/>
  <c r="K127" i="7"/>
  <c r="K131" i="7"/>
  <c r="K135" i="7"/>
  <c r="K139" i="7"/>
  <c r="K143" i="7"/>
  <c r="K147" i="7"/>
  <c r="K151" i="7"/>
  <c r="K155" i="7"/>
  <c r="K159" i="7"/>
  <c r="K168" i="7"/>
  <c r="K172" i="7"/>
  <c r="K176" i="7"/>
  <c r="K180" i="7"/>
  <c r="K184" i="7"/>
  <c r="K188" i="7"/>
  <c r="K192" i="7"/>
  <c r="K232" i="7"/>
  <c r="K253" i="7"/>
  <c r="K274" i="7"/>
  <c r="K216" i="7"/>
  <c r="K288" i="7"/>
  <c r="K296" i="7"/>
  <c r="K304" i="7"/>
  <c r="K316" i="7"/>
  <c r="K354" i="7"/>
  <c r="K375" i="7"/>
  <c r="K396" i="7"/>
  <c r="K412" i="7"/>
  <c r="K433" i="7"/>
  <c r="K449" i="7"/>
  <c r="K470" i="7"/>
  <c r="K486" i="7"/>
  <c r="K507" i="7"/>
  <c r="K523" i="7"/>
  <c r="K544" i="7"/>
  <c r="K578" i="7"/>
  <c r="K389" i="7"/>
  <c r="K636" i="7"/>
  <c r="K710" i="7"/>
  <c r="K769" i="7"/>
  <c r="K848" i="7"/>
  <c r="I877" i="6"/>
  <c r="I875" i="6"/>
  <c r="I873" i="6"/>
  <c r="I871" i="6"/>
  <c r="I869" i="6"/>
  <c r="I867" i="6"/>
  <c r="I865" i="6"/>
  <c r="I863" i="6"/>
  <c r="I859" i="6"/>
  <c r="I857" i="6"/>
  <c r="I855" i="6"/>
  <c r="H852" i="6"/>
  <c r="H813" i="6"/>
  <c r="H527" i="6"/>
  <c r="H340" i="6"/>
  <c r="H285" i="6"/>
  <c r="K858" i="7"/>
  <c r="K862" i="7"/>
  <c r="K866" i="7"/>
  <c r="K870" i="7"/>
  <c r="K874" i="7"/>
  <c r="K878" i="7"/>
  <c r="K913" i="7"/>
  <c r="K917" i="7"/>
  <c r="K856" i="7"/>
  <c r="K860" i="7"/>
  <c r="K864" i="7"/>
  <c r="K868" i="7"/>
  <c r="K872" i="7"/>
  <c r="K876" i="7"/>
  <c r="K880" i="7"/>
  <c r="K915" i="7"/>
  <c r="K920" i="7"/>
  <c r="K919" i="7"/>
  <c r="K922" i="7"/>
  <c r="K921" i="7"/>
  <c r="K925" i="7"/>
  <c r="K923" i="7"/>
  <c r="K929" i="7"/>
  <c r="K927" i="7"/>
  <c r="K958" i="7"/>
  <c r="K926" i="7"/>
  <c r="K932" i="7"/>
  <c r="K924" i="7"/>
  <c r="K928" i="7"/>
  <c r="K962" i="7"/>
  <c r="K930" i="7"/>
  <c r="K960" i="7"/>
  <c r="K934" i="7"/>
  <c r="K966" i="7"/>
  <c r="K964" i="7"/>
  <c r="K970" i="7"/>
  <c r="K968" i="7"/>
  <c r="K973" i="7"/>
  <c r="K933" i="7"/>
  <c r="K959" i="7"/>
  <c r="K963" i="7"/>
  <c r="K967" i="7"/>
  <c r="K972" i="7"/>
  <c r="K931" i="7"/>
  <c r="K939" i="7"/>
  <c r="K961" i="7"/>
  <c r="K965" i="7"/>
  <c r="K969" i="7"/>
  <c r="K976" i="7"/>
  <c r="K974" i="7"/>
  <c r="K978" i="7"/>
  <c r="K977" i="7"/>
  <c r="K971" i="7"/>
  <c r="K975" i="7"/>
  <c r="K980" i="7"/>
  <c r="K979" i="7"/>
  <c r="K982" i="7"/>
  <c r="K981" i="7"/>
  <c r="K984" i="7"/>
  <c r="K983" i="7"/>
  <c r="K988" i="7"/>
  <c r="E526" i="6"/>
  <c r="K986" i="7"/>
  <c r="K1012" i="7"/>
  <c r="K985" i="7"/>
  <c r="K993" i="7"/>
  <c r="K987" i="7"/>
  <c r="K1014" i="7"/>
  <c r="K1013" i="7"/>
  <c r="K1017" i="7"/>
  <c r="K1015" i="7"/>
  <c r="K1019" i="7"/>
  <c r="K1018" i="7"/>
  <c r="K995" i="7"/>
  <c r="K1016" i="7"/>
  <c r="K994" i="7"/>
  <c r="K997" i="7"/>
  <c r="K996" i="7"/>
  <c r="K999" i="7"/>
  <c r="K998" i="7"/>
  <c r="K1001" i="7"/>
  <c r="K1000" i="7"/>
  <c r="K1004" i="7"/>
  <c r="K1002" i="7"/>
  <c r="K1006" i="7"/>
  <c r="K1003" i="7"/>
  <c r="K1005" i="7"/>
  <c r="K1008" i="7"/>
  <c r="K1007" i="7"/>
  <c r="K1009" i="7"/>
  <c r="K1021" i="7"/>
  <c r="K1010" i="7"/>
  <c r="K1023" i="7"/>
  <c r="K1022" i="7"/>
  <c r="K1020" i="7"/>
  <c r="I603" i="6"/>
  <c r="I605" i="6"/>
  <c r="I607" i="6"/>
  <c r="I609" i="6"/>
  <c r="I611" i="6"/>
  <c r="I613" i="6"/>
  <c r="I615" i="6"/>
  <c r="I617" i="6"/>
  <c r="I619" i="6"/>
  <c r="I621" i="6"/>
  <c r="I623" i="6"/>
  <c r="I625" i="6"/>
  <c r="I657" i="6"/>
  <c r="I659" i="6"/>
  <c r="I661" i="6"/>
  <c r="I663" i="6"/>
  <c r="I665" i="6"/>
  <c r="I667" i="6"/>
  <c r="I669" i="6"/>
  <c r="I671" i="6"/>
  <c r="I673" i="6"/>
  <c r="I675" i="6"/>
  <c r="I677" i="6"/>
  <c r="I682" i="6"/>
  <c r="I684" i="6"/>
  <c r="I686" i="6"/>
  <c r="I688" i="6"/>
  <c r="I690" i="6"/>
  <c r="I692" i="6"/>
  <c r="I694" i="6"/>
  <c r="I696" i="6"/>
  <c r="I698" i="6"/>
  <c r="I700" i="6"/>
  <c r="I704" i="6"/>
  <c r="I706" i="6"/>
  <c r="E721" i="6"/>
  <c r="I725" i="6"/>
  <c r="I727" i="6"/>
  <c r="I729" i="6"/>
  <c r="E226" i="6"/>
  <c r="H655" i="6"/>
  <c r="H722" i="6"/>
  <c r="E882" i="6"/>
  <c r="E909" i="6"/>
  <c r="E936" i="6"/>
  <c r="I251" i="6"/>
  <c r="H883" i="6"/>
  <c r="H910" i="6"/>
  <c r="L11" i="7"/>
  <c r="I939" i="6"/>
  <c r="I937" i="6" s="1"/>
  <c r="H751" i="6"/>
  <c r="I702" i="6"/>
  <c r="H680" i="6"/>
  <c r="I601" i="6"/>
  <c r="H504" i="6"/>
  <c r="I463" i="6"/>
  <c r="I465" i="6"/>
  <c r="I467" i="6"/>
  <c r="I469" i="6"/>
  <c r="I471" i="6"/>
  <c r="I473" i="6"/>
  <c r="I475" i="6"/>
  <c r="I477" i="6"/>
  <c r="I479" i="6"/>
  <c r="I481" i="6"/>
  <c r="I483" i="6"/>
  <c r="I485" i="6"/>
  <c r="I487" i="6"/>
  <c r="I489" i="6"/>
  <c r="I491" i="6"/>
  <c r="I493" i="6"/>
  <c r="I495" i="6"/>
  <c r="I497" i="6"/>
  <c r="I499" i="6"/>
  <c r="I501" i="6"/>
  <c r="H460" i="6"/>
  <c r="H423" i="6"/>
  <c r="I389" i="6"/>
  <c r="I391" i="6"/>
  <c r="I393" i="6"/>
  <c r="I395" i="6"/>
  <c r="I397" i="6"/>
  <c r="I399" i="6"/>
  <c r="I401" i="6"/>
  <c r="I403" i="6"/>
  <c r="I405" i="6"/>
  <c r="I407" i="6"/>
  <c r="I409" i="6"/>
  <c r="I411" i="6"/>
  <c r="I413" i="6"/>
  <c r="I415" i="6"/>
  <c r="I417" i="6"/>
  <c r="I419" i="6"/>
  <c r="H387" i="6"/>
  <c r="H599" i="6"/>
  <c r="I230" i="6"/>
  <c r="I292" i="6"/>
  <c r="I296" i="6"/>
  <c r="I300" i="6"/>
  <c r="I304" i="6"/>
  <c r="I306" i="6"/>
  <c r="I308" i="6"/>
  <c r="I310" i="6"/>
  <c r="I530" i="6"/>
  <c r="I532" i="6"/>
  <c r="I534" i="6"/>
  <c r="I536" i="6"/>
  <c r="I538" i="6"/>
  <c r="I540" i="6"/>
  <c r="I542" i="6"/>
  <c r="I544" i="6"/>
  <c r="I546" i="6"/>
  <c r="I548" i="6"/>
  <c r="I550" i="6"/>
  <c r="I552" i="6"/>
  <c r="I554" i="6"/>
  <c r="I556" i="6"/>
  <c r="I558" i="6"/>
  <c r="I560" i="6"/>
  <c r="I562" i="6"/>
  <c r="I564" i="6"/>
  <c r="I566" i="6"/>
  <c r="E569" i="6"/>
  <c r="E598" i="6"/>
  <c r="E627" i="6"/>
  <c r="E654" i="6"/>
  <c r="E679" i="6"/>
  <c r="I753" i="6"/>
  <c r="I755" i="6"/>
  <c r="I757" i="6"/>
  <c r="I759" i="6"/>
  <c r="I761" i="6"/>
  <c r="I763" i="6"/>
  <c r="I765" i="6"/>
  <c r="I767" i="6"/>
  <c r="I769" i="6"/>
  <c r="I771" i="6"/>
  <c r="I773" i="6"/>
  <c r="I775" i="6"/>
  <c r="I777" i="6"/>
  <c r="I779" i="6"/>
  <c r="H937" i="6"/>
  <c r="I232" i="6"/>
  <c r="I234" i="6"/>
  <c r="I236" i="6"/>
  <c r="H284" i="6"/>
  <c r="E284" i="6" s="1"/>
  <c r="I290" i="6"/>
  <c r="I294" i="6"/>
  <c r="I298" i="6"/>
  <c r="I302" i="6"/>
  <c r="E313" i="6"/>
  <c r="I229" i="6"/>
  <c r="H227" i="6"/>
  <c r="E257" i="6"/>
  <c r="I261" i="6"/>
  <c r="I263" i="6"/>
  <c r="I265" i="6"/>
  <c r="I267" i="6"/>
  <c r="I269" i="6"/>
  <c r="I271" i="6"/>
  <c r="I273" i="6"/>
  <c r="I275" i="6"/>
  <c r="I277" i="6"/>
  <c r="I279" i="6"/>
  <c r="I281" i="6"/>
  <c r="H314" i="6"/>
  <c r="I342" i="6"/>
  <c r="I344" i="6"/>
  <c r="I346" i="6"/>
  <c r="I348" i="6"/>
  <c r="I350" i="6"/>
  <c r="I352" i="6"/>
  <c r="I354" i="6"/>
  <c r="I356" i="6"/>
  <c r="I358" i="6"/>
  <c r="I360" i="6"/>
  <c r="I362" i="6"/>
  <c r="I364" i="6"/>
  <c r="I366" i="6"/>
  <c r="I368" i="6"/>
  <c r="E371" i="6"/>
  <c r="H570" i="6"/>
  <c r="I731" i="6"/>
  <c r="I733" i="6"/>
  <c r="I735" i="6"/>
  <c r="I737" i="6"/>
  <c r="I739" i="6"/>
  <c r="I741" i="6"/>
  <c r="I743" i="6"/>
  <c r="I745" i="6"/>
  <c r="I747" i="6"/>
  <c r="E750" i="6"/>
  <c r="H783" i="6"/>
  <c r="I815" i="6"/>
  <c r="I817" i="6"/>
  <c r="I819" i="6"/>
  <c r="I821" i="6"/>
  <c r="I823" i="6"/>
  <c r="I825" i="6"/>
  <c r="I827" i="6"/>
  <c r="I829" i="6"/>
  <c r="I831" i="6"/>
  <c r="I833" i="6"/>
  <c r="I835" i="6"/>
  <c r="I837" i="6"/>
  <c r="I839" i="6"/>
  <c r="I841" i="6"/>
  <c r="I843" i="6"/>
  <c r="I845" i="6"/>
  <c r="I847" i="6"/>
  <c r="I849" i="6"/>
  <c r="H258" i="6"/>
  <c r="H372" i="6"/>
  <c r="E812" i="6"/>
  <c r="I991" i="6"/>
  <c r="I913" i="6"/>
  <c r="I915" i="6"/>
  <c r="I917" i="6"/>
  <c r="I919" i="6"/>
  <c r="I921" i="6"/>
  <c r="I923" i="6"/>
  <c r="I925" i="6"/>
  <c r="I927" i="6"/>
  <c r="I933" i="6"/>
  <c r="I885" i="6"/>
  <c r="I887" i="6"/>
  <c r="I889" i="6"/>
  <c r="I891" i="6"/>
  <c r="I893" i="6"/>
  <c r="I895" i="6"/>
  <c r="I897" i="6"/>
  <c r="I899" i="6"/>
  <c r="I901" i="6"/>
  <c r="I903" i="6"/>
  <c r="I905" i="6"/>
  <c r="I907" i="6"/>
  <c r="I879" i="6"/>
  <c r="I785" i="6"/>
  <c r="I787" i="6"/>
  <c r="I789" i="6"/>
  <c r="I791" i="6"/>
  <c r="I793" i="6"/>
  <c r="I795" i="6"/>
  <c r="I797" i="6"/>
  <c r="I799" i="6"/>
  <c r="I801" i="6"/>
  <c r="I803" i="6"/>
  <c r="I805" i="6"/>
  <c r="I807" i="6"/>
  <c r="I809" i="6"/>
  <c r="I708" i="6"/>
  <c r="I710" i="6"/>
  <c r="I712" i="6"/>
  <c r="I714" i="6"/>
  <c r="I716" i="6"/>
  <c r="I718" i="6"/>
  <c r="I630" i="6"/>
  <c r="H628" i="6"/>
  <c r="I632" i="6"/>
  <c r="I634" i="6"/>
  <c r="I636" i="6"/>
  <c r="I638" i="6"/>
  <c r="I640" i="6"/>
  <c r="I642" i="6"/>
  <c r="I644" i="6"/>
  <c r="I646" i="6"/>
  <c r="I648" i="6"/>
  <c r="I650" i="6"/>
  <c r="I652" i="6"/>
  <c r="I572" i="6"/>
  <c r="I574" i="6"/>
  <c r="I576" i="6"/>
  <c r="I578" i="6"/>
  <c r="I580" i="6"/>
  <c r="I582" i="6"/>
  <c r="I584" i="6"/>
  <c r="I586" i="6"/>
  <c r="I588" i="6"/>
  <c r="I590" i="6"/>
  <c r="I592" i="6"/>
  <c r="I594" i="6"/>
  <c r="I596" i="6"/>
  <c r="I374" i="6"/>
  <c r="I376" i="6"/>
  <c r="I378" i="6"/>
  <c r="I380" i="6"/>
  <c r="I382" i="6"/>
  <c r="I384" i="6"/>
  <c r="I316" i="6"/>
  <c r="I318" i="6"/>
  <c r="I320" i="6"/>
  <c r="I322" i="6"/>
  <c r="I324" i="6"/>
  <c r="I326" i="6"/>
  <c r="I328" i="6"/>
  <c r="I330" i="6"/>
  <c r="I332" i="6"/>
  <c r="I334" i="6"/>
  <c r="I336" i="6"/>
  <c r="I287" i="6"/>
  <c r="I388" i="6"/>
  <c r="H386" i="6"/>
  <c r="E386" i="6" s="1"/>
  <c r="I231" i="6"/>
  <c r="I233" i="6"/>
  <c r="I235" i="6"/>
  <c r="I237" i="6"/>
  <c r="I238" i="6"/>
  <c r="I240" i="6"/>
  <c r="I242" i="6"/>
  <c r="I244" i="6"/>
  <c r="I246" i="6"/>
  <c r="I248" i="6"/>
  <c r="I250" i="6"/>
  <c r="I252" i="6"/>
  <c r="I254" i="6"/>
  <c r="I260" i="6"/>
  <c r="I262" i="6"/>
  <c r="I264" i="6"/>
  <c r="I266" i="6"/>
  <c r="I268" i="6"/>
  <c r="I270" i="6"/>
  <c r="I272" i="6"/>
  <c r="I274" i="6"/>
  <c r="I276" i="6"/>
  <c r="I278" i="6"/>
  <c r="I280" i="6"/>
  <c r="I282" i="6"/>
  <c r="I289" i="6"/>
  <c r="I291" i="6"/>
  <c r="I293" i="6"/>
  <c r="I295" i="6"/>
  <c r="I297" i="6"/>
  <c r="I299" i="6"/>
  <c r="I301" i="6"/>
  <c r="I303" i="6"/>
  <c r="I305" i="6"/>
  <c r="I307" i="6"/>
  <c r="I309" i="6"/>
  <c r="I311" i="6"/>
  <c r="I317" i="6"/>
  <c r="I319" i="6"/>
  <c r="I321" i="6"/>
  <c r="I323" i="6"/>
  <c r="I325" i="6"/>
  <c r="I327" i="6"/>
  <c r="I329" i="6"/>
  <c r="I331" i="6"/>
  <c r="I333" i="6"/>
  <c r="I335" i="6"/>
  <c r="I337" i="6"/>
  <c r="I343" i="6"/>
  <c r="I345" i="6"/>
  <c r="I347" i="6"/>
  <c r="I349" i="6"/>
  <c r="I351" i="6"/>
  <c r="I353" i="6"/>
  <c r="I355" i="6"/>
  <c r="I357" i="6"/>
  <c r="I359" i="6"/>
  <c r="I361" i="6"/>
  <c r="I363" i="6"/>
  <c r="I365" i="6"/>
  <c r="I367" i="6"/>
  <c r="I369" i="6"/>
  <c r="I375" i="6"/>
  <c r="I377" i="6"/>
  <c r="I379" i="6"/>
  <c r="I381" i="6"/>
  <c r="I383" i="6"/>
  <c r="I390" i="6"/>
  <c r="I392" i="6"/>
  <c r="I394" i="6"/>
  <c r="I396" i="6"/>
  <c r="I398" i="6"/>
  <c r="I400" i="6"/>
  <c r="I402" i="6"/>
  <c r="I404" i="6"/>
  <c r="I406" i="6"/>
  <c r="I408" i="6"/>
  <c r="I410" i="6"/>
  <c r="I412" i="6"/>
  <c r="I414" i="6"/>
  <c r="I416" i="6"/>
  <c r="I418" i="6"/>
  <c r="I420" i="6"/>
  <c r="I462" i="6"/>
  <c r="I464" i="6"/>
  <c r="I466" i="6"/>
  <c r="I468" i="6"/>
  <c r="I470" i="6"/>
  <c r="I472" i="6"/>
  <c r="I474" i="6"/>
  <c r="I476" i="6"/>
  <c r="I478" i="6"/>
  <c r="I480" i="6"/>
  <c r="I482" i="6"/>
  <c r="I484" i="6"/>
  <c r="I486" i="6"/>
  <c r="I488" i="6"/>
  <c r="I490" i="6"/>
  <c r="I492" i="6"/>
  <c r="I494" i="6"/>
  <c r="I496" i="6"/>
  <c r="I498" i="6"/>
  <c r="I500" i="6"/>
  <c r="I506" i="6"/>
  <c r="I508" i="6"/>
  <c r="I510" i="6"/>
  <c r="I512" i="6"/>
  <c r="I514" i="6"/>
  <c r="I516" i="6"/>
  <c r="I518" i="6"/>
  <c r="I520" i="6"/>
  <c r="I522" i="6"/>
  <c r="I524" i="6"/>
  <c r="I529" i="6"/>
  <c r="I531" i="6"/>
  <c r="I533" i="6"/>
  <c r="I535" i="6"/>
  <c r="I537" i="6"/>
  <c r="I539" i="6"/>
  <c r="I541" i="6"/>
  <c r="I543" i="6"/>
  <c r="I545" i="6"/>
  <c r="I547" i="6"/>
  <c r="I549" i="6"/>
  <c r="I551" i="6"/>
  <c r="I553" i="6"/>
  <c r="I555" i="6"/>
  <c r="I557" i="6"/>
  <c r="I559" i="6"/>
  <c r="I561" i="6"/>
  <c r="I563" i="6"/>
  <c r="I565" i="6"/>
  <c r="I567" i="6"/>
  <c r="I573" i="6"/>
  <c r="I575" i="6"/>
  <c r="I577" i="6"/>
  <c r="I579" i="6"/>
  <c r="I581" i="6"/>
  <c r="I583" i="6"/>
  <c r="I585" i="6"/>
  <c r="I587" i="6"/>
  <c r="I589" i="6"/>
  <c r="I591" i="6"/>
  <c r="I593" i="6"/>
  <c r="I595" i="6"/>
  <c r="I602" i="6"/>
  <c r="I604" i="6"/>
  <c r="I606" i="6"/>
  <c r="I608" i="6"/>
  <c r="I610" i="6"/>
  <c r="I612" i="6"/>
  <c r="I614" i="6"/>
  <c r="I616" i="6"/>
  <c r="I618" i="6"/>
  <c r="I620" i="6"/>
  <c r="I622" i="6"/>
  <c r="I624" i="6"/>
  <c r="I631" i="6"/>
  <c r="I633" i="6"/>
  <c r="I635" i="6"/>
  <c r="I637" i="6"/>
  <c r="I639" i="6"/>
  <c r="I641" i="6"/>
  <c r="I643" i="6"/>
  <c r="I645" i="6"/>
  <c r="I647" i="6"/>
  <c r="I649" i="6"/>
  <c r="I651" i="6"/>
  <c r="I658" i="6"/>
  <c r="I660" i="6"/>
  <c r="I662" i="6"/>
  <c r="I664" i="6"/>
  <c r="I666" i="6"/>
  <c r="I668" i="6"/>
  <c r="I670" i="6"/>
  <c r="I672" i="6"/>
  <c r="I674" i="6"/>
  <c r="I676" i="6"/>
  <c r="I683" i="6"/>
  <c r="I685" i="6"/>
  <c r="I687" i="6"/>
  <c r="I689" i="6"/>
  <c r="I691" i="6"/>
  <c r="I693" i="6"/>
  <c r="I695" i="6"/>
  <c r="I697" i="6"/>
  <c r="I699" i="6"/>
  <c r="I701" i="6"/>
  <c r="I703" i="6"/>
  <c r="I705" i="6"/>
  <c r="I707" i="6"/>
  <c r="I709" i="6"/>
  <c r="I711" i="6"/>
  <c r="I713" i="6"/>
  <c r="I715" i="6"/>
  <c r="I717" i="6"/>
  <c r="I719" i="6"/>
  <c r="I724" i="6"/>
  <c r="I726" i="6"/>
  <c r="I728" i="6"/>
  <c r="I730" i="6"/>
  <c r="I732" i="6"/>
  <c r="I734" i="6"/>
  <c r="I736" i="6"/>
  <c r="I738" i="6"/>
  <c r="I740" i="6"/>
  <c r="I742" i="6"/>
  <c r="I744" i="6"/>
  <c r="I746" i="6"/>
  <c r="I748" i="6"/>
  <c r="I754" i="6"/>
  <c r="I756" i="6"/>
  <c r="I758" i="6"/>
  <c r="I760" i="6"/>
  <c r="I762" i="6"/>
  <c r="I764" i="6"/>
  <c r="I766" i="6"/>
  <c r="I768" i="6"/>
  <c r="I770" i="6"/>
  <c r="I772" i="6"/>
  <c r="I774" i="6"/>
  <c r="I776" i="6"/>
  <c r="I778" i="6"/>
  <c r="I780" i="6"/>
  <c r="I786" i="6"/>
  <c r="I788" i="6"/>
  <c r="I790" i="6"/>
  <c r="I792" i="6"/>
  <c r="I794" i="6"/>
  <c r="I796" i="6"/>
  <c r="I798" i="6"/>
  <c r="I800" i="6"/>
  <c r="I802" i="6"/>
  <c r="I804" i="6"/>
  <c r="I806" i="6"/>
  <c r="I808" i="6"/>
  <c r="I810" i="6"/>
  <c r="I816" i="6"/>
  <c r="I818" i="6"/>
  <c r="I820" i="6"/>
  <c r="I822" i="6"/>
  <c r="I824" i="6"/>
  <c r="I826" i="6"/>
  <c r="I828" i="6"/>
  <c r="I830" i="6"/>
  <c r="I832" i="6"/>
  <c r="I834" i="6"/>
  <c r="I836" i="6"/>
  <c r="I838" i="6"/>
  <c r="I840" i="6"/>
  <c r="I842" i="6"/>
  <c r="I844" i="6"/>
  <c r="I846" i="6"/>
  <c r="I848" i="6"/>
  <c r="I854" i="6"/>
  <c r="I856" i="6"/>
  <c r="I858" i="6"/>
  <c r="I860" i="6"/>
  <c r="I862" i="6"/>
  <c r="I864" i="6"/>
  <c r="I866" i="6"/>
  <c r="I868" i="6"/>
  <c r="I870" i="6"/>
  <c r="I872" i="6"/>
  <c r="I874" i="6"/>
  <c r="I876" i="6"/>
  <c r="I878" i="6"/>
  <c r="I880" i="6"/>
  <c r="I886" i="6"/>
  <c r="I888" i="6"/>
  <c r="I890" i="6"/>
  <c r="I892" i="6"/>
  <c r="I894" i="6"/>
  <c r="I896" i="6"/>
  <c r="I898" i="6"/>
  <c r="I900" i="6"/>
  <c r="I902" i="6"/>
  <c r="I904" i="6"/>
  <c r="I906" i="6"/>
  <c r="I912" i="6"/>
  <c r="I914" i="6"/>
  <c r="I916" i="6"/>
  <c r="I918" i="6"/>
  <c r="I920" i="6"/>
  <c r="I922" i="6"/>
  <c r="I924" i="6"/>
  <c r="I926" i="6"/>
  <c r="I928" i="6"/>
  <c r="I930" i="6"/>
  <c r="I932" i="6"/>
  <c r="I934" i="6"/>
  <c r="I929" i="6"/>
  <c r="I931" i="6"/>
  <c r="J224" i="6"/>
  <c r="H224" i="6"/>
  <c r="J223" i="6"/>
  <c r="H223" i="6"/>
  <c r="J222" i="6"/>
  <c r="H222" i="6"/>
  <c r="J221" i="6"/>
  <c r="H221" i="6"/>
  <c r="J220" i="6"/>
  <c r="H220" i="6"/>
  <c r="J219" i="6"/>
  <c r="H219" i="6"/>
  <c r="J218" i="6"/>
  <c r="H218" i="6"/>
  <c r="J217" i="6"/>
  <c r="H217" i="6"/>
  <c r="J216" i="6"/>
  <c r="H216" i="6"/>
  <c r="J215" i="6"/>
  <c r="H215" i="6"/>
  <c r="J214" i="6"/>
  <c r="H214" i="6"/>
  <c r="J213" i="6"/>
  <c r="H213" i="6"/>
  <c r="J212" i="6"/>
  <c r="H212" i="6"/>
  <c r="J211" i="6"/>
  <c r="H211" i="6"/>
  <c r="J210" i="6"/>
  <c r="H210" i="6"/>
  <c r="J209" i="6"/>
  <c r="H209" i="6"/>
  <c r="J208" i="6"/>
  <c r="H208" i="6"/>
  <c r="J207" i="6"/>
  <c r="H207" i="6"/>
  <c r="J206" i="6"/>
  <c r="H206" i="6"/>
  <c r="J205" i="6"/>
  <c r="H205" i="6"/>
  <c r="J204" i="6"/>
  <c r="H204" i="6"/>
  <c r="J203" i="6"/>
  <c r="H203" i="6"/>
  <c r="J202" i="6"/>
  <c r="H202" i="6"/>
  <c r="J201" i="6"/>
  <c r="H201" i="6"/>
  <c r="J200" i="6"/>
  <c r="H200" i="6"/>
  <c r="J199" i="6"/>
  <c r="H199" i="6"/>
  <c r="J198" i="6"/>
  <c r="H198" i="6"/>
  <c r="I198" i="6" s="1"/>
  <c r="J197" i="6"/>
  <c r="H197" i="6"/>
  <c r="F195" i="6"/>
  <c r="E195" i="6"/>
  <c r="I883" i="6" l="1"/>
  <c r="I813" i="6"/>
  <c r="I783" i="6"/>
  <c r="I751" i="6"/>
  <c r="I570" i="6"/>
  <c r="I423" i="6"/>
  <c r="I372" i="6"/>
  <c r="I340" i="6"/>
  <c r="I314" i="6"/>
  <c r="H195" i="6"/>
  <c r="I199" i="6"/>
  <c r="I201" i="6"/>
  <c r="I203" i="6"/>
  <c r="I205" i="6"/>
  <c r="I207" i="6"/>
  <c r="I209" i="6"/>
  <c r="I211" i="6"/>
  <c r="I213" i="6"/>
  <c r="I215" i="6"/>
  <c r="I217" i="6"/>
  <c r="I219" i="6"/>
  <c r="I221" i="6"/>
  <c r="I223" i="6"/>
  <c r="I197" i="6"/>
  <c r="I200" i="6"/>
  <c r="I202" i="6"/>
  <c r="I204" i="6"/>
  <c r="I206" i="6"/>
  <c r="I208" i="6"/>
  <c r="I210" i="6"/>
  <c r="I212" i="6"/>
  <c r="I214" i="6"/>
  <c r="I216" i="6"/>
  <c r="I218" i="6"/>
  <c r="I220" i="6"/>
  <c r="I222" i="6"/>
  <c r="I224" i="6"/>
  <c r="I910" i="6"/>
  <c r="I504" i="6"/>
  <c r="I460" i="6"/>
  <c r="I227" i="6"/>
  <c r="I852" i="6"/>
  <c r="I387" i="6"/>
  <c r="I258" i="6"/>
  <c r="H194" i="6"/>
  <c r="E194" i="6" s="1"/>
  <c r="J192" i="6"/>
  <c r="H192" i="6"/>
  <c r="J191" i="6"/>
  <c r="H191" i="6"/>
  <c r="J190" i="6"/>
  <c r="H190" i="6"/>
  <c r="J189" i="6"/>
  <c r="H189" i="6"/>
  <c r="J188" i="6"/>
  <c r="H188" i="6"/>
  <c r="J187" i="6"/>
  <c r="H187" i="6"/>
  <c r="J186" i="6"/>
  <c r="H186" i="6"/>
  <c r="J185" i="6"/>
  <c r="H185" i="6"/>
  <c r="J184" i="6"/>
  <c r="H184" i="6"/>
  <c r="J183" i="6"/>
  <c r="H183" i="6"/>
  <c r="J182" i="6"/>
  <c r="H182" i="6"/>
  <c r="J181" i="6"/>
  <c r="H181" i="6"/>
  <c r="J180" i="6"/>
  <c r="H180" i="6"/>
  <c r="J179" i="6"/>
  <c r="H179" i="6"/>
  <c r="J178" i="6"/>
  <c r="H178" i="6"/>
  <c r="J177" i="6"/>
  <c r="H177" i="6"/>
  <c r="J176" i="6"/>
  <c r="H176" i="6"/>
  <c r="J175" i="6"/>
  <c r="H175" i="6"/>
  <c r="J174" i="6"/>
  <c r="H174" i="6"/>
  <c r="J173" i="6"/>
  <c r="H173" i="6"/>
  <c r="J172" i="6"/>
  <c r="H172" i="6"/>
  <c r="J171" i="6"/>
  <c r="H171" i="6"/>
  <c r="J170" i="6"/>
  <c r="H170" i="6"/>
  <c r="J169" i="6"/>
  <c r="H169" i="6"/>
  <c r="J168" i="6"/>
  <c r="H168" i="6"/>
  <c r="J167" i="6"/>
  <c r="H167" i="6"/>
  <c r="J166" i="6"/>
  <c r="H166" i="6"/>
  <c r="F164" i="6"/>
  <c r="E164" i="6"/>
  <c r="H164" i="6" l="1"/>
  <c r="I166" i="6"/>
  <c r="I168" i="6"/>
  <c r="I170" i="6"/>
  <c r="I172" i="6"/>
  <c r="I174" i="6"/>
  <c r="I176" i="6"/>
  <c r="I178" i="6"/>
  <c r="I180" i="6"/>
  <c r="I182" i="6"/>
  <c r="I184" i="6"/>
  <c r="I186" i="6"/>
  <c r="I188" i="6"/>
  <c r="I190" i="6"/>
  <c r="I192" i="6"/>
  <c r="I167" i="6"/>
  <c r="I169" i="6"/>
  <c r="I171" i="6"/>
  <c r="I173" i="6"/>
  <c r="I175" i="6"/>
  <c r="I177" i="6"/>
  <c r="I179" i="6"/>
  <c r="I181" i="6"/>
  <c r="I183" i="6"/>
  <c r="I185" i="6"/>
  <c r="I187" i="6"/>
  <c r="I189" i="6"/>
  <c r="I191" i="6"/>
  <c r="H163" i="6"/>
  <c r="E163" i="6" s="1"/>
  <c r="J161" i="6"/>
  <c r="H161" i="6"/>
  <c r="J160" i="6"/>
  <c r="H160" i="6"/>
  <c r="J159" i="6"/>
  <c r="H159" i="6"/>
  <c r="J158" i="6"/>
  <c r="H158" i="6"/>
  <c r="J157" i="6"/>
  <c r="H157" i="6"/>
  <c r="J156" i="6"/>
  <c r="H156" i="6"/>
  <c r="J155" i="6"/>
  <c r="H155" i="6"/>
  <c r="J154" i="6"/>
  <c r="H154" i="6"/>
  <c r="J153" i="6"/>
  <c r="H153" i="6"/>
  <c r="J152" i="6"/>
  <c r="H152" i="6"/>
  <c r="J151" i="6"/>
  <c r="H151" i="6"/>
  <c r="J150" i="6"/>
  <c r="H150" i="6"/>
  <c r="J149" i="6"/>
  <c r="H149" i="6"/>
  <c r="J148" i="6"/>
  <c r="H148" i="6"/>
  <c r="J147" i="6"/>
  <c r="H147" i="6"/>
  <c r="J146" i="6"/>
  <c r="H146" i="6"/>
  <c r="J145" i="6"/>
  <c r="H145" i="6"/>
  <c r="J144" i="6"/>
  <c r="H144" i="6"/>
  <c r="J143" i="6"/>
  <c r="H143" i="6"/>
  <c r="J142" i="6"/>
  <c r="H142" i="6"/>
  <c r="J141" i="6"/>
  <c r="H141" i="6"/>
  <c r="J140" i="6"/>
  <c r="H140" i="6"/>
  <c r="J139" i="6"/>
  <c r="H139" i="6"/>
  <c r="J138" i="6"/>
  <c r="H138" i="6"/>
  <c r="J137" i="6"/>
  <c r="H137" i="6"/>
  <c r="J136" i="6"/>
  <c r="H136" i="6"/>
  <c r="J135" i="6"/>
  <c r="H135" i="6"/>
  <c r="J134" i="6"/>
  <c r="H134" i="6"/>
  <c r="J133" i="6"/>
  <c r="H133" i="6"/>
  <c r="J132" i="6"/>
  <c r="H132" i="6"/>
  <c r="J131" i="6"/>
  <c r="H131" i="6"/>
  <c r="J130" i="6"/>
  <c r="H130" i="6"/>
  <c r="J129" i="6"/>
  <c r="H129" i="6"/>
  <c r="J128" i="6"/>
  <c r="H128" i="6"/>
  <c r="J127" i="6"/>
  <c r="H127" i="6"/>
  <c r="J126" i="6"/>
  <c r="H126" i="6"/>
  <c r="J125" i="6"/>
  <c r="H125" i="6"/>
  <c r="F123" i="6"/>
  <c r="H122" i="6" s="1"/>
  <c r="E123" i="6"/>
  <c r="J120" i="6"/>
  <c r="H120" i="6"/>
  <c r="J119" i="6"/>
  <c r="H119" i="6"/>
  <c r="J118" i="6"/>
  <c r="H118" i="6"/>
  <c r="J117" i="6"/>
  <c r="H117" i="6"/>
  <c r="J116" i="6"/>
  <c r="H116" i="6"/>
  <c r="J115" i="6"/>
  <c r="H115" i="6"/>
  <c r="J114" i="6"/>
  <c r="H114" i="6"/>
  <c r="J113" i="6"/>
  <c r="H113" i="6"/>
  <c r="J112" i="6"/>
  <c r="H112" i="6"/>
  <c r="J111" i="6"/>
  <c r="H111" i="6"/>
  <c r="J110" i="6"/>
  <c r="H110" i="6"/>
  <c r="J109" i="6"/>
  <c r="H109" i="6"/>
  <c r="J108" i="6"/>
  <c r="H108" i="6"/>
  <c r="J107" i="6"/>
  <c r="H107" i="6"/>
  <c r="J106" i="6"/>
  <c r="H106" i="6"/>
  <c r="J105" i="6"/>
  <c r="H105" i="6"/>
  <c r="J104" i="6"/>
  <c r="H104" i="6"/>
  <c r="J103" i="6"/>
  <c r="H103" i="6"/>
  <c r="J102" i="6"/>
  <c r="H102" i="6"/>
  <c r="J101" i="6"/>
  <c r="H101" i="6"/>
  <c r="J100" i="6"/>
  <c r="H100" i="6"/>
  <c r="J99" i="6"/>
  <c r="H99" i="6"/>
  <c r="J98" i="6"/>
  <c r="H98" i="6"/>
  <c r="J97" i="6"/>
  <c r="H97" i="6"/>
  <c r="J96" i="6"/>
  <c r="H96" i="6"/>
  <c r="J95" i="6"/>
  <c r="H95" i="6"/>
  <c r="J94" i="6"/>
  <c r="H94" i="6"/>
  <c r="J93" i="6"/>
  <c r="H93" i="6"/>
  <c r="F91" i="6"/>
  <c r="H90" i="6" s="1"/>
  <c r="E91" i="6"/>
  <c r="J88" i="6"/>
  <c r="H88" i="6"/>
  <c r="J87" i="6"/>
  <c r="H87" i="6"/>
  <c r="J86" i="6"/>
  <c r="H86" i="6"/>
  <c r="J85" i="6"/>
  <c r="H85" i="6"/>
  <c r="J84" i="6"/>
  <c r="H84" i="6"/>
  <c r="J83" i="6"/>
  <c r="H83" i="6"/>
  <c r="J82" i="6"/>
  <c r="H82" i="6"/>
  <c r="F80" i="6"/>
  <c r="E80" i="6"/>
  <c r="J77" i="6"/>
  <c r="H77" i="6"/>
  <c r="J76" i="6"/>
  <c r="H76" i="6"/>
  <c r="J75" i="6"/>
  <c r="H75" i="6"/>
  <c r="J74" i="6"/>
  <c r="H74" i="6"/>
  <c r="J73" i="6"/>
  <c r="H73" i="6"/>
  <c r="J72" i="6"/>
  <c r="H72" i="6"/>
  <c r="J71" i="6"/>
  <c r="H71" i="6"/>
  <c r="J70" i="6"/>
  <c r="H70" i="6"/>
  <c r="J69" i="6"/>
  <c r="H69" i="6"/>
  <c r="J68" i="6"/>
  <c r="H68" i="6"/>
  <c r="J67" i="6"/>
  <c r="H67" i="6"/>
  <c r="J66" i="6"/>
  <c r="H66" i="6"/>
  <c r="J65" i="6"/>
  <c r="H65" i="6"/>
  <c r="J64" i="6"/>
  <c r="H64" i="6"/>
  <c r="J63" i="6"/>
  <c r="H63" i="6"/>
  <c r="J62" i="6"/>
  <c r="H62" i="6"/>
  <c r="J61" i="6"/>
  <c r="H61" i="6"/>
  <c r="J60" i="6"/>
  <c r="H60" i="6"/>
  <c r="J59" i="6"/>
  <c r="H59" i="6"/>
  <c r="J58" i="6"/>
  <c r="H58" i="6"/>
  <c r="J57" i="6"/>
  <c r="H57" i="6"/>
  <c r="J56" i="6"/>
  <c r="H56" i="6"/>
  <c r="J55" i="6"/>
  <c r="H55" i="6"/>
  <c r="J54" i="6"/>
  <c r="H54" i="6"/>
  <c r="J53" i="6"/>
  <c r="H53" i="6"/>
  <c r="J52" i="6"/>
  <c r="H52" i="6"/>
  <c r="F50" i="6"/>
  <c r="H49" i="6" s="1"/>
  <c r="E50" i="6"/>
  <c r="J47" i="6"/>
  <c r="H47" i="6"/>
  <c r="J46" i="6"/>
  <c r="H46" i="6"/>
  <c r="N45" i="6"/>
  <c r="E122" i="6" l="1"/>
  <c r="H80" i="6"/>
  <c r="I54" i="6"/>
  <c r="I56" i="6"/>
  <c r="I58" i="6"/>
  <c r="I60" i="6"/>
  <c r="I52" i="6"/>
  <c r="H91" i="6"/>
  <c r="H50" i="6"/>
  <c r="I46" i="6"/>
  <c r="H123" i="6"/>
  <c r="I93" i="6"/>
  <c r="I95" i="6"/>
  <c r="I97" i="6"/>
  <c r="I99" i="6"/>
  <c r="I101" i="6"/>
  <c r="I103" i="6"/>
  <c r="I105" i="6"/>
  <c r="I107" i="6"/>
  <c r="I109" i="6"/>
  <c r="I111" i="6"/>
  <c r="I113" i="6"/>
  <c r="I115" i="6"/>
  <c r="I117" i="6"/>
  <c r="I119" i="6"/>
  <c r="E49" i="6"/>
  <c r="E90" i="6"/>
  <c r="I45" i="6"/>
  <c r="I47" i="6"/>
  <c r="I164" i="6"/>
  <c r="I125" i="6"/>
  <c r="I127" i="6"/>
  <c r="I129" i="6"/>
  <c r="I131" i="6"/>
  <c r="I133" i="6"/>
  <c r="I135" i="6"/>
  <c r="I137" i="6"/>
  <c r="I139" i="6"/>
  <c r="I141" i="6"/>
  <c r="I143" i="6"/>
  <c r="I145" i="6"/>
  <c r="I147" i="6"/>
  <c r="I149" i="6"/>
  <c r="I151" i="6"/>
  <c r="I153" i="6"/>
  <c r="I155" i="6"/>
  <c r="I157" i="6"/>
  <c r="I159" i="6"/>
  <c r="I161" i="6"/>
  <c r="I83" i="6"/>
  <c r="I85" i="6"/>
  <c r="I87" i="6"/>
  <c r="I62" i="6"/>
  <c r="I64" i="6"/>
  <c r="I66" i="6"/>
  <c r="I68" i="6"/>
  <c r="I70" i="6"/>
  <c r="I72" i="6"/>
  <c r="I74" i="6"/>
  <c r="I76" i="6"/>
  <c r="I81" i="6"/>
  <c r="H79" i="6"/>
  <c r="E79" i="6" s="1"/>
  <c r="I53" i="6"/>
  <c r="I55" i="6"/>
  <c r="I57" i="6"/>
  <c r="I59" i="6"/>
  <c r="I61" i="6"/>
  <c r="I63" i="6"/>
  <c r="I65" i="6"/>
  <c r="I67" i="6"/>
  <c r="I69" i="6"/>
  <c r="I71" i="6"/>
  <c r="I73" i="6"/>
  <c r="I75" i="6"/>
  <c r="I77" i="6"/>
  <c r="I82" i="6"/>
  <c r="I84" i="6"/>
  <c r="I86" i="6"/>
  <c r="I88" i="6"/>
  <c r="I94" i="6"/>
  <c r="I96" i="6"/>
  <c r="I98" i="6"/>
  <c r="I100" i="6"/>
  <c r="I102" i="6"/>
  <c r="I104" i="6"/>
  <c r="I106" i="6"/>
  <c r="I108" i="6"/>
  <c r="I110" i="6"/>
  <c r="I112" i="6"/>
  <c r="I114" i="6"/>
  <c r="I116" i="6"/>
  <c r="I118" i="6"/>
  <c r="I120" i="6"/>
  <c r="I126" i="6"/>
  <c r="I128" i="6"/>
  <c r="I130" i="6"/>
  <c r="I132" i="6"/>
  <c r="I134" i="6"/>
  <c r="I136" i="6"/>
  <c r="I138" i="6"/>
  <c r="I140" i="6"/>
  <c r="I142" i="6"/>
  <c r="I144" i="6"/>
  <c r="I146" i="6"/>
  <c r="I148" i="6"/>
  <c r="I150" i="6"/>
  <c r="I152" i="6"/>
  <c r="I154" i="6"/>
  <c r="I156" i="6"/>
  <c r="I158" i="6"/>
  <c r="I160" i="6"/>
  <c r="H44" i="6"/>
  <c r="F44" i="6"/>
  <c r="E44" i="6"/>
  <c r="M43" i="6"/>
  <c r="H43" i="6"/>
  <c r="F43" i="6"/>
  <c r="I44" i="6" l="1"/>
  <c r="I43" i="6"/>
  <c r="N43" i="6"/>
  <c r="I123" i="6"/>
  <c r="I91" i="6"/>
  <c r="I50" i="6"/>
  <c r="E43" i="6"/>
  <c r="I80" i="6"/>
  <c r="G42" i="6"/>
  <c r="J41" i="6"/>
  <c r="H41" i="6"/>
  <c r="J40" i="6"/>
  <c r="H40" i="6"/>
  <c r="J39" i="6"/>
  <c r="H39" i="6"/>
  <c r="J38" i="6"/>
  <c r="H38" i="6"/>
  <c r="J37" i="6"/>
  <c r="H37" i="6"/>
  <c r="J36" i="6"/>
  <c r="H36" i="6"/>
  <c r="J35" i="6"/>
  <c r="H35" i="6"/>
  <c r="J34" i="6"/>
  <c r="H34" i="6"/>
  <c r="J33" i="6"/>
  <c r="H33" i="6"/>
  <c r="J32" i="6"/>
  <c r="H32" i="6"/>
  <c r="J31" i="6"/>
  <c r="H31" i="6"/>
  <c r="J30" i="6"/>
  <c r="H30" i="6"/>
  <c r="J29" i="6"/>
  <c r="H29" i="6"/>
  <c r="J28" i="6"/>
  <c r="H28" i="6"/>
  <c r="I28" i="6" l="1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J27" i="6"/>
  <c r="H27" i="6" l="1"/>
  <c r="I27" i="6" s="1"/>
  <c r="J26" i="6"/>
  <c r="H26" i="6"/>
  <c r="J25" i="6"/>
  <c r="H25" i="6"/>
  <c r="J24" i="6"/>
  <c r="H24" i="6"/>
  <c r="N23" i="6"/>
  <c r="F22" i="6"/>
  <c r="E22" i="6"/>
  <c r="M21" i="6"/>
  <c r="F21" i="6"/>
  <c r="M19" i="6"/>
  <c r="N21" i="6" l="1"/>
  <c r="H22" i="6"/>
  <c r="H19" i="6" s="1"/>
  <c r="F19" i="6" s="1"/>
  <c r="E21" i="6"/>
  <c r="E18" i="6" s="1"/>
  <c r="H21" i="6"/>
  <c r="H18" i="6" s="1"/>
  <c r="F18" i="6" s="1"/>
  <c r="I23" i="6"/>
  <c r="I24" i="6"/>
  <c r="I25" i="6"/>
  <c r="I26" i="6"/>
  <c r="I21" i="6"/>
  <c r="E19" i="6"/>
  <c r="D19" i="6"/>
  <c r="L18" i="6"/>
  <c r="D18" i="6" l="1"/>
  <c r="J19" i="6"/>
  <c r="I22" i="6"/>
  <c r="F17" i="6"/>
  <c r="L10" i="6"/>
  <c r="J1025" i="5"/>
  <c r="H1025" i="5"/>
  <c r="J1024" i="5"/>
  <c r="H1024" i="5"/>
  <c r="I1024" i="5" s="1"/>
  <c r="J1023" i="5"/>
  <c r="H1023" i="5"/>
  <c r="J1022" i="5"/>
  <c r="H1022" i="5"/>
  <c r="I1022" i="5" s="1"/>
  <c r="J1021" i="5"/>
  <c r="H1021" i="5"/>
  <c r="J1020" i="5"/>
  <c r="H1020" i="5"/>
  <c r="I1020" i="5" s="1"/>
  <c r="J1019" i="5"/>
  <c r="H1019" i="5"/>
  <c r="J1018" i="5"/>
  <c r="H1018" i="5"/>
  <c r="I1018" i="5" s="1"/>
  <c r="J1017" i="5"/>
  <c r="H1017" i="5"/>
  <c r="J1016" i="5"/>
  <c r="H1016" i="5"/>
  <c r="J1015" i="5"/>
  <c r="H1015" i="5"/>
  <c r="J1014" i="5"/>
  <c r="H1014" i="5"/>
  <c r="J1013" i="5"/>
  <c r="H1013" i="5"/>
  <c r="I1013" i="5" s="1"/>
  <c r="J1012" i="5"/>
  <c r="H1012" i="5"/>
  <c r="J1011" i="5"/>
  <c r="H1011" i="5"/>
  <c r="I1011" i="5" s="1"/>
  <c r="J1010" i="5"/>
  <c r="H1010" i="5"/>
  <c r="J1009" i="5"/>
  <c r="H1009" i="5"/>
  <c r="I1009" i="5" s="1"/>
  <c r="J1008" i="5"/>
  <c r="H1008" i="5"/>
  <c r="J1007" i="5"/>
  <c r="H1007" i="5"/>
  <c r="I1007" i="5" s="1"/>
  <c r="J1006" i="5"/>
  <c r="H1006" i="5"/>
  <c r="J1005" i="5"/>
  <c r="H1005" i="5"/>
  <c r="I1005" i="5" s="1"/>
  <c r="J1004" i="5"/>
  <c r="H1004" i="5"/>
  <c r="J1003" i="5"/>
  <c r="H1003" i="5"/>
  <c r="I1003" i="5" s="1"/>
  <c r="J1002" i="5"/>
  <c r="H1002" i="5"/>
  <c r="J1001" i="5"/>
  <c r="H1001" i="5"/>
  <c r="I1001" i="5" s="1"/>
  <c r="J1000" i="5"/>
  <c r="H1000" i="5"/>
  <c r="J999" i="5"/>
  <c r="H999" i="5"/>
  <c r="I999" i="5" s="1"/>
  <c r="J998" i="5"/>
  <c r="H998" i="5"/>
  <c r="J997" i="5"/>
  <c r="H997" i="5"/>
  <c r="I997" i="5" s="1"/>
  <c r="J996" i="5"/>
  <c r="H996" i="5"/>
  <c r="J995" i="5"/>
  <c r="H995" i="5"/>
  <c r="I995" i="5" s="1"/>
  <c r="J994" i="5"/>
  <c r="H994" i="5"/>
  <c r="J993" i="5"/>
  <c r="H993" i="5"/>
  <c r="I993" i="5" s="1"/>
  <c r="F991" i="5"/>
  <c r="H990" i="5" s="1"/>
  <c r="E991" i="5"/>
  <c r="J988" i="5"/>
  <c r="H988" i="5"/>
  <c r="I988" i="5" s="1"/>
  <c r="J987" i="5"/>
  <c r="H987" i="5"/>
  <c r="J986" i="5"/>
  <c r="H986" i="5"/>
  <c r="I986" i="5" s="1"/>
  <c r="J985" i="5"/>
  <c r="H985" i="5"/>
  <c r="J984" i="5"/>
  <c r="H984" i="5"/>
  <c r="I984" i="5" s="1"/>
  <c r="J983" i="5"/>
  <c r="H983" i="5"/>
  <c r="J982" i="5"/>
  <c r="H982" i="5"/>
  <c r="J981" i="5"/>
  <c r="H981" i="5"/>
  <c r="J980" i="5"/>
  <c r="H980" i="5"/>
  <c r="I980" i="5" s="1"/>
  <c r="J979" i="5"/>
  <c r="H979" i="5"/>
  <c r="J978" i="5"/>
  <c r="H978" i="5"/>
  <c r="I978" i="5" s="1"/>
  <c r="J977" i="5"/>
  <c r="H977" i="5"/>
  <c r="J976" i="5"/>
  <c r="H976" i="5"/>
  <c r="I976" i="5" s="1"/>
  <c r="K74" i="6" l="1"/>
  <c r="K443" i="6"/>
  <c r="I1021" i="5"/>
  <c r="K390" i="6"/>
  <c r="K239" i="6"/>
  <c r="K176" i="6"/>
  <c r="K100" i="6"/>
  <c r="K311" i="6"/>
  <c r="K32" i="6"/>
  <c r="K462" i="6"/>
  <c r="K204" i="6"/>
  <c r="K695" i="6"/>
  <c r="K135" i="6"/>
  <c r="K519" i="6"/>
  <c r="K363" i="6"/>
  <c r="K765" i="6"/>
  <c r="K671" i="6"/>
  <c r="K240" i="6"/>
  <c r="K57" i="6"/>
  <c r="K541" i="6"/>
  <c r="K546" i="6"/>
  <c r="K797" i="6"/>
  <c r="K868" i="6"/>
  <c r="K879" i="6"/>
  <c r="K355" i="6"/>
  <c r="K619" i="6"/>
  <c r="K743" i="6"/>
  <c r="K1024" i="6"/>
  <c r="L11" i="6"/>
  <c r="K517" i="6"/>
  <c r="K617" i="6"/>
  <c r="K820" i="6"/>
  <c r="K494" i="6"/>
  <c r="K350" i="6"/>
  <c r="K277" i="6"/>
  <c r="K222" i="6"/>
  <c r="K99" i="6"/>
  <c r="K60" i="6"/>
  <c r="K577" i="6"/>
  <c r="K479" i="6"/>
  <c r="K584" i="6"/>
  <c r="K730" i="6"/>
  <c r="K706" i="6"/>
  <c r="K833" i="6"/>
  <c r="K972" i="6"/>
  <c r="K441" i="6"/>
  <c r="K701" i="6"/>
  <c r="K977" i="6"/>
  <c r="K677" i="6"/>
  <c r="K1023" i="6"/>
  <c r="K426" i="6"/>
  <c r="K274" i="6"/>
  <c r="K302" i="6"/>
  <c r="K167" i="6"/>
  <c r="K136" i="6"/>
  <c r="K407" i="6"/>
  <c r="K510" i="6"/>
  <c r="K658" i="6"/>
  <c r="K635" i="6"/>
  <c r="K780" i="6"/>
  <c r="K939" i="6"/>
  <c r="K1013" i="6"/>
  <c r="K544" i="6"/>
  <c r="K803" i="6"/>
  <c r="K359" i="6"/>
  <c r="K442" i="6"/>
  <c r="K366" i="6"/>
  <c r="K295" i="6"/>
  <c r="K361" i="6"/>
  <c r="K323" i="6"/>
  <c r="K213" i="6"/>
  <c r="K183" i="6"/>
  <c r="K115" i="6"/>
  <c r="K152" i="6"/>
  <c r="K76" i="6"/>
  <c r="K24" i="6"/>
  <c r="K557" i="6"/>
  <c r="K391" i="6"/>
  <c r="K463" i="6"/>
  <c r="K610" i="6"/>
  <c r="K562" i="6"/>
  <c r="K638" i="6"/>
  <c r="K711" i="6"/>
  <c r="K785" i="6"/>
  <c r="K690" i="6"/>
  <c r="K764" i="6"/>
  <c r="K817" i="6"/>
  <c r="K900" i="6"/>
  <c r="K919" i="6"/>
  <c r="K948" i="6"/>
  <c r="K405" i="6"/>
  <c r="K508" i="6"/>
  <c r="K652" i="6"/>
  <c r="K754" i="6"/>
  <c r="K893" i="6"/>
  <c r="K440" i="6"/>
  <c r="K321" i="6"/>
  <c r="K364" i="6"/>
  <c r="K211" i="6"/>
  <c r="K478" i="6"/>
  <c r="K406" i="6"/>
  <c r="K330" i="6"/>
  <c r="K255" i="6"/>
  <c r="K261" i="6"/>
  <c r="K237" i="6"/>
  <c r="K192" i="6"/>
  <c r="K151" i="6"/>
  <c r="K75" i="6"/>
  <c r="K116" i="6"/>
  <c r="K40" i="6"/>
  <c r="K498" i="6"/>
  <c r="K593" i="6"/>
  <c r="K427" i="6"/>
  <c r="K495" i="6"/>
  <c r="K530" i="6"/>
  <c r="K603" i="6"/>
  <c r="K674" i="6"/>
  <c r="K746" i="6"/>
  <c r="K651" i="6"/>
  <c r="K727" i="6"/>
  <c r="K800" i="6"/>
  <c r="K849" i="6"/>
  <c r="K842" i="6"/>
  <c r="K988" i="6"/>
  <c r="K575" i="6"/>
  <c r="K477" i="6"/>
  <c r="K582" i="6"/>
  <c r="K771" i="6"/>
  <c r="K874" i="6"/>
  <c r="K966" i="6"/>
  <c r="K293" i="6"/>
  <c r="K113" i="6"/>
  <c r="K535" i="6"/>
  <c r="K470" i="6"/>
  <c r="K434" i="6"/>
  <c r="K398" i="6"/>
  <c r="K358" i="6"/>
  <c r="K322" i="6"/>
  <c r="K282" i="6"/>
  <c r="K247" i="6"/>
  <c r="K343" i="6"/>
  <c r="K248" i="6"/>
  <c r="K310" i="6"/>
  <c r="K224" i="6"/>
  <c r="K205" i="6"/>
  <c r="K184" i="6"/>
  <c r="K175" i="6"/>
  <c r="K143" i="6"/>
  <c r="K107" i="6"/>
  <c r="K67" i="6"/>
  <c r="K144" i="6"/>
  <c r="K108" i="6"/>
  <c r="K68" i="6"/>
  <c r="K36" i="6"/>
  <c r="K549" i="6"/>
  <c r="K585" i="6"/>
  <c r="K379" i="6"/>
  <c r="K415" i="6"/>
  <c r="K451" i="6"/>
  <c r="K487" i="6"/>
  <c r="K602" i="6"/>
  <c r="K518" i="6"/>
  <c r="K554" i="6"/>
  <c r="K592" i="6"/>
  <c r="K630" i="6"/>
  <c r="K666" i="6"/>
  <c r="K703" i="6"/>
  <c r="K738" i="6"/>
  <c r="K773" i="6"/>
  <c r="K643" i="6"/>
  <c r="K682" i="6"/>
  <c r="K714" i="6"/>
  <c r="K756" i="6"/>
  <c r="K792" i="6"/>
  <c r="K805" i="6"/>
  <c r="K841" i="6"/>
  <c r="K880" i="6"/>
  <c r="K826" i="6"/>
  <c r="K899" i="6"/>
  <c r="K980" i="6"/>
  <c r="K940" i="6"/>
  <c r="K555" i="6"/>
  <c r="K389" i="6"/>
  <c r="K457" i="6"/>
  <c r="K608" i="6"/>
  <c r="K560" i="6"/>
  <c r="K636" i="6"/>
  <c r="K736" i="6"/>
  <c r="K712" i="6"/>
  <c r="K839" i="6"/>
  <c r="K857" i="6"/>
  <c r="K1002" i="6"/>
  <c r="K476" i="6"/>
  <c r="K328" i="6"/>
  <c r="K254" i="6"/>
  <c r="K190" i="6"/>
  <c r="K73" i="6"/>
  <c r="K181" i="6"/>
  <c r="K150" i="6"/>
  <c r="K486" i="6"/>
  <c r="K450" i="6"/>
  <c r="K414" i="6"/>
  <c r="K378" i="6"/>
  <c r="K342" i="6"/>
  <c r="K303" i="6"/>
  <c r="K266" i="6"/>
  <c r="K230" i="6"/>
  <c r="K269" i="6"/>
  <c r="K331" i="6"/>
  <c r="K294" i="6"/>
  <c r="K221" i="6"/>
  <c r="K214" i="6"/>
  <c r="K191" i="6"/>
  <c r="K159" i="6"/>
  <c r="K127" i="6"/>
  <c r="K87" i="6"/>
  <c r="K160" i="6"/>
  <c r="K128" i="6"/>
  <c r="K88" i="6"/>
  <c r="K52" i="6"/>
  <c r="K31" i="6"/>
  <c r="K533" i="6"/>
  <c r="K565" i="6"/>
  <c r="K347" i="6"/>
  <c r="K399" i="6"/>
  <c r="K435" i="6"/>
  <c r="K471" i="6"/>
  <c r="K511" i="6"/>
  <c r="K499" i="6"/>
  <c r="K538" i="6"/>
  <c r="K576" i="6"/>
  <c r="K611" i="6"/>
  <c r="K646" i="6"/>
  <c r="K687" i="6"/>
  <c r="K719" i="6"/>
  <c r="K757" i="6"/>
  <c r="K622" i="6"/>
  <c r="K663" i="6"/>
  <c r="K698" i="6"/>
  <c r="K735" i="6"/>
  <c r="K772" i="6"/>
  <c r="K789" i="6"/>
  <c r="K825" i="6"/>
  <c r="K860" i="6"/>
  <c r="K920" i="6"/>
  <c r="K863" i="6"/>
  <c r="K959" i="6"/>
  <c r="K1008" i="6"/>
  <c r="K997" i="6"/>
  <c r="K591" i="6"/>
  <c r="K425" i="6"/>
  <c r="K493" i="6"/>
  <c r="K524" i="6"/>
  <c r="K601" i="6"/>
  <c r="K672" i="6"/>
  <c r="K641" i="6"/>
  <c r="K790" i="6"/>
  <c r="K914" i="6"/>
  <c r="K929" i="6"/>
  <c r="K953" i="6"/>
  <c r="K404" i="6"/>
  <c r="K253" i="6"/>
  <c r="K235" i="6"/>
  <c r="K149" i="6"/>
  <c r="K547" i="6"/>
  <c r="K25" i="6"/>
  <c r="K33" i="6"/>
  <c r="K41" i="6"/>
  <c r="K62" i="6"/>
  <c r="K82" i="6"/>
  <c r="K102" i="6"/>
  <c r="K118" i="6"/>
  <c r="K138" i="6"/>
  <c r="K154" i="6"/>
  <c r="K59" i="6"/>
  <c r="K77" i="6"/>
  <c r="K101" i="6"/>
  <c r="K117" i="6"/>
  <c r="K137" i="6"/>
  <c r="K153" i="6"/>
  <c r="K169" i="6"/>
  <c r="K185" i="6"/>
  <c r="K178" i="6"/>
  <c r="K198" i="6"/>
  <c r="K199" i="6"/>
  <c r="K215" i="6"/>
  <c r="K206" i="6"/>
  <c r="K288" i="6"/>
  <c r="K304" i="6"/>
  <c r="K325" i="6"/>
  <c r="K242" i="6"/>
  <c r="K263" i="6"/>
  <c r="K279" i="6"/>
  <c r="K375" i="6"/>
  <c r="K241" i="6"/>
  <c r="K260" i="6"/>
  <c r="K276" i="6"/>
  <c r="K297" i="6"/>
  <c r="K316" i="6"/>
  <c r="K332" i="6"/>
  <c r="K352" i="6"/>
  <c r="K368" i="6"/>
  <c r="K392" i="6"/>
  <c r="K408" i="6"/>
  <c r="K428" i="6"/>
  <c r="K444" i="6"/>
  <c r="K464" i="6"/>
  <c r="K480" i="6"/>
  <c r="K496" i="6"/>
  <c r="K1019" i="6"/>
  <c r="K1003" i="6"/>
  <c r="K951" i="6"/>
  <c r="K943" i="6"/>
  <c r="K961" i="6"/>
  <c r="K1014" i="6"/>
  <c r="K998" i="6"/>
  <c r="K983" i="6"/>
  <c r="K975" i="6"/>
  <c r="K964" i="6"/>
  <c r="K925" i="6"/>
  <c r="K905" i="6"/>
  <c r="K889" i="6"/>
  <c r="K869" i="6"/>
  <c r="K848" i="6"/>
  <c r="K832" i="6"/>
  <c r="K816" i="6"/>
  <c r="K926" i="6"/>
  <c r="K906" i="6"/>
  <c r="K890" i="6"/>
  <c r="K870" i="6"/>
  <c r="K854" i="6"/>
  <c r="K835" i="6"/>
  <c r="K819" i="6"/>
  <c r="K799" i="6"/>
  <c r="K802" i="6"/>
  <c r="K786" i="6"/>
  <c r="K766" i="6"/>
  <c r="K745" i="6"/>
  <c r="K729" i="6"/>
  <c r="K708" i="6"/>
  <c r="K692" i="6"/>
  <c r="K673" i="6"/>
  <c r="K657" i="6"/>
  <c r="K637" i="6"/>
  <c r="K787" i="6"/>
  <c r="K767" i="6"/>
  <c r="K748" i="6"/>
  <c r="K732" i="6"/>
  <c r="K713" i="6"/>
  <c r="K697" i="6"/>
  <c r="K28" i="6"/>
  <c r="K37" i="6"/>
  <c r="K54" i="6"/>
  <c r="K70" i="6"/>
  <c r="K94" i="6"/>
  <c r="K110" i="6"/>
  <c r="K130" i="6"/>
  <c r="K146" i="6"/>
  <c r="K47" i="6"/>
  <c r="K69" i="6"/>
  <c r="K93" i="6"/>
  <c r="K109" i="6"/>
  <c r="K129" i="6"/>
  <c r="K145" i="6"/>
  <c r="K161" i="6"/>
  <c r="K177" i="6"/>
  <c r="K166" i="6"/>
  <c r="K186" i="6"/>
  <c r="K216" i="6"/>
  <c r="K207" i="6"/>
  <c r="K223" i="6"/>
  <c r="K231" i="6"/>
  <c r="K296" i="6"/>
  <c r="K317" i="6"/>
  <c r="K333" i="6"/>
  <c r="K250" i="6"/>
  <c r="K271" i="6"/>
  <c r="K349" i="6"/>
  <c r="K232" i="6"/>
  <c r="K249" i="6"/>
  <c r="K268" i="6"/>
  <c r="K289" i="6"/>
  <c r="K305" i="6"/>
  <c r="K324" i="6"/>
  <c r="K344" i="6"/>
  <c r="K360" i="6"/>
  <c r="K380" i="6"/>
  <c r="K400" i="6"/>
  <c r="K416" i="6"/>
  <c r="K436" i="6"/>
  <c r="K452" i="6"/>
  <c r="K472" i="6"/>
  <c r="K488" i="6"/>
  <c r="K539" i="6"/>
  <c r="K1011" i="6"/>
  <c r="K995" i="6"/>
  <c r="K947" i="6"/>
  <c r="K968" i="6"/>
  <c r="K1022" i="6"/>
  <c r="K1006" i="6"/>
  <c r="K987" i="6"/>
  <c r="K979" i="6"/>
  <c r="K971" i="6"/>
  <c r="K933" i="6"/>
  <c r="K917" i="6"/>
  <c r="K897" i="6"/>
  <c r="K877" i="6"/>
  <c r="K861" i="6"/>
  <c r="K840" i="6"/>
  <c r="K824" i="6"/>
  <c r="K934" i="6"/>
  <c r="K918" i="6"/>
  <c r="K898" i="6"/>
  <c r="K878" i="6"/>
  <c r="K862" i="6"/>
  <c r="K843" i="6"/>
  <c r="K827" i="6"/>
  <c r="K807" i="6"/>
  <c r="K791" i="6"/>
  <c r="K794" i="6"/>
  <c r="K774" i="6"/>
  <c r="K758" i="6"/>
  <c r="K737" i="6"/>
  <c r="K716" i="6"/>
  <c r="K700" i="6"/>
  <c r="K684" i="6"/>
  <c r="K665" i="6"/>
  <c r="K645" i="6"/>
  <c r="K624" i="6"/>
  <c r="K775" i="6"/>
  <c r="K759" i="6"/>
  <c r="K740" i="6"/>
  <c r="K724" i="6"/>
  <c r="K705" i="6"/>
  <c r="K689" i="6"/>
  <c r="K27" i="6"/>
  <c r="K61" i="6"/>
  <c r="K86" i="6"/>
  <c r="K126" i="6"/>
  <c r="K158" i="6"/>
  <c r="K85" i="6"/>
  <c r="K125" i="6"/>
  <c r="K157" i="6"/>
  <c r="K189" i="6"/>
  <c r="K208" i="6"/>
  <c r="K219" i="6"/>
  <c r="K292" i="6"/>
  <c r="K329" i="6"/>
  <c r="K267" i="6"/>
  <c r="K229" i="6"/>
  <c r="K264" i="6"/>
  <c r="K301" i="6"/>
  <c r="K336" i="6"/>
  <c r="K376" i="6"/>
  <c r="K412" i="6"/>
  <c r="K448" i="6"/>
  <c r="K484" i="6"/>
  <c r="K1015" i="6"/>
  <c r="K949" i="6"/>
  <c r="K1025" i="6"/>
  <c r="K994" i="6"/>
  <c r="K973" i="6"/>
  <c r="K921" i="6"/>
  <c r="K885" i="6"/>
  <c r="K844" i="6"/>
  <c r="K808" i="6"/>
  <c r="K902" i="6"/>
  <c r="K866" i="6"/>
  <c r="K831" i="6"/>
  <c r="K795" i="6"/>
  <c r="K778" i="6"/>
  <c r="K741" i="6"/>
  <c r="K704" i="6"/>
  <c r="K669" i="6"/>
  <c r="K633" i="6"/>
  <c r="K763" i="6"/>
  <c r="K728" i="6"/>
  <c r="K693" i="6"/>
  <c r="K668" i="6"/>
  <c r="K648" i="6"/>
  <c r="K632" i="6"/>
  <c r="K613" i="6"/>
  <c r="K594" i="6"/>
  <c r="K578" i="6"/>
  <c r="K556" i="6"/>
  <c r="K540" i="6"/>
  <c r="K520" i="6"/>
  <c r="K501" i="6"/>
  <c r="K604" i="6"/>
  <c r="K513" i="6"/>
  <c r="K489" i="6"/>
  <c r="K473" i="6"/>
  <c r="K453" i="6"/>
  <c r="K437" i="6"/>
  <c r="K417" i="6"/>
  <c r="K401" i="6"/>
  <c r="K381" i="6"/>
  <c r="K351" i="6"/>
  <c r="K587" i="6"/>
  <c r="K567" i="6"/>
  <c r="K551" i="6"/>
  <c r="K1009" i="6"/>
  <c r="K993" i="6"/>
  <c r="K946" i="6"/>
  <c r="K967" i="6"/>
  <c r="K1020" i="6"/>
  <c r="K1004" i="6"/>
  <c r="K986" i="6"/>
  <c r="K978" i="6"/>
  <c r="K970" i="6"/>
  <c r="K931" i="6"/>
  <c r="K915" i="6"/>
  <c r="K895" i="6"/>
  <c r="K875" i="6"/>
  <c r="K859" i="6"/>
  <c r="K838" i="6"/>
  <c r="K822" i="6"/>
  <c r="K932" i="6"/>
  <c r="K916" i="6"/>
  <c r="K896" i="6"/>
  <c r="K876" i="6"/>
  <c r="K35" i="6"/>
  <c r="K66" i="6"/>
  <c r="K106" i="6"/>
  <c r="K142" i="6"/>
  <c r="K65" i="6"/>
  <c r="K105" i="6"/>
  <c r="K141" i="6"/>
  <c r="K173" i="6"/>
  <c r="K182" i="6"/>
  <c r="K203" i="6"/>
  <c r="K212" i="6"/>
  <c r="K308" i="6"/>
  <c r="K246" i="6"/>
  <c r="K287" i="6"/>
  <c r="K245" i="6"/>
  <c r="K280" i="6"/>
  <c r="K320" i="6"/>
  <c r="K356" i="6"/>
  <c r="K396" i="6"/>
  <c r="K432" i="6"/>
  <c r="K468" i="6"/>
  <c r="K531" i="6"/>
  <c r="K999" i="6"/>
  <c r="K941" i="6"/>
  <c r="K1010" i="6"/>
  <c r="K981" i="6"/>
  <c r="K960" i="6"/>
  <c r="K901" i="6"/>
  <c r="K865" i="6"/>
  <c r="K828" i="6"/>
  <c r="K922" i="6"/>
  <c r="K886" i="6"/>
  <c r="K847" i="6"/>
  <c r="K815" i="6"/>
  <c r="K798" i="6"/>
  <c r="K762" i="6"/>
  <c r="K725" i="6"/>
  <c r="K688" i="6"/>
  <c r="K649" i="6"/>
  <c r="K779" i="6"/>
  <c r="K744" i="6"/>
  <c r="K709" i="6"/>
  <c r="K676" i="6"/>
  <c r="K660" i="6"/>
  <c r="K640" i="6"/>
  <c r="K621" i="6"/>
  <c r="K605" i="6"/>
  <c r="K586" i="6"/>
  <c r="K564" i="6"/>
  <c r="K548" i="6"/>
  <c r="K532" i="6"/>
  <c r="K512" i="6"/>
  <c r="K612" i="6"/>
  <c r="K521" i="6"/>
  <c r="K497" i="6"/>
  <c r="K481" i="6"/>
  <c r="K465" i="6"/>
  <c r="K445" i="6"/>
  <c r="K429" i="6"/>
  <c r="K409" i="6"/>
  <c r="K393" i="6"/>
  <c r="K365" i="6"/>
  <c r="K595" i="6"/>
  <c r="K579" i="6"/>
  <c r="K559" i="6"/>
  <c r="K1017" i="6"/>
  <c r="K1001" i="6"/>
  <c r="K950" i="6"/>
  <c r="K942" i="6"/>
  <c r="K958" i="6"/>
  <c r="K1012" i="6"/>
  <c r="K996" i="6"/>
  <c r="K982" i="6"/>
  <c r="K974" i="6"/>
  <c r="K963" i="6"/>
  <c r="K923" i="6"/>
  <c r="K903" i="6"/>
  <c r="K887" i="6"/>
  <c r="K867" i="6"/>
  <c r="K846" i="6"/>
  <c r="K830" i="6"/>
  <c r="K810" i="6"/>
  <c r="K924" i="6"/>
  <c r="K904" i="6"/>
  <c r="K888" i="6"/>
  <c r="K500" i="6"/>
  <c r="K482" i="6"/>
  <c r="K466" i="6"/>
  <c r="K446" i="6"/>
  <c r="K430" i="6"/>
  <c r="K410" i="6"/>
  <c r="K394" i="6"/>
  <c r="K374" i="6"/>
  <c r="K354" i="6"/>
  <c r="K334" i="6"/>
  <c r="K318" i="6"/>
  <c r="K299" i="6"/>
  <c r="K278" i="6"/>
  <c r="K262" i="6"/>
  <c r="K243" i="6"/>
  <c r="K377" i="6"/>
  <c r="K281" i="6"/>
  <c r="K265" i="6"/>
  <c r="K244" i="6"/>
  <c r="K327" i="6"/>
  <c r="K306" i="6"/>
  <c r="K290" i="6"/>
  <c r="K210" i="6"/>
  <c r="K217" i="6"/>
  <c r="K201" i="6"/>
  <c r="K200" i="6"/>
  <c r="K180" i="6"/>
  <c r="K187" i="6"/>
  <c r="K171" i="6"/>
  <c r="K155" i="6"/>
  <c r="K139" i="6"/>
  <c r="K119" i="6"/>
  <c r="K103" i="6"/>
  <c r="K83" i="6"/>
  <c r="K63" i="6"/>
  <c r="K156" i="6"/>
  <c r="K140" i="6"/>
  <c r="K120" i="6"/>
  <c r="K104" i="6"/>
  <c r="K84" i="6"/>
  <c r="K64" i="6"/>
  <c r="K46" i="6"/>
  <c r="K34" i="6"/>
  <c r="K26" i="6"/>
  <c r="K529" i="6"/>
  <c r="K545" i="6"/>
  <c r="K561" i="6"/>
  <c r="K581" i="6"/>
  <c r="K337" i="6"/>
  <c r="K367" i="6"/>
  <c r="K395" i="6"/>
  <c r="K411" i="6"/>
  <c r="K431" i="6"/>
  <c r="K447" i="6"/>
  <c r="K467" i="6"/>
  <c r="K483" i="6"/>
  <c r="K507" i="6"/>
  <c r="K523" i="6"/>
  <c r="K614" i="6"/>
  <c r="K514" i="6"/>
  <c r="K534" i="6"/>
  <c r="K550" i="6"/>
  <c r="K566" i="6"/>
  <c r="K588" i="6"/>
  <c r="K607" i="6"/>
  <c r="K623" i="6"/>
  <c r="K642" i="6"/>
  <c r="K662" i="6"/>
  <c r="K683" i="6"/>
  <c r="K699" i="6"/>
  <c r="K715" i="6"/>
  <c r="K734" i="6"/>
  <c r="K753" i="6"/>
  <c r="K769" i="6"/>
  <c r="K618" i="6"/>
  <c r="K639" i="6"/>
  <c r="K659" i="6"/>
  <c r="K675" i="6"/>
  <c r="K694" i="6"/>
  <c r="K710" i="6"/>
  <c r="K731" i="6"/>
  <c r="K747" i="6"/>
  <c r="K768" i="6"/>
  <c r="K788" i="6"/>
  <c r="K804" i="6"/>
  <c r="K801" i="6"/>
  <c r="K821" i="6"/>
  <c r="K837" i="6"/>
  <c r="K856" i="6"/>
  <c r="K872" i="6"/>
  <c r="K912" i="6"/>
  <c r="K818" i="6"/>
  <c r="K855" i="6"/>
  <c r="K891" i="6"/>
  <c r="K927" i="6"/>
  <c r="K976" i="6"/>
  <c r="K1000" i="6"/>
  <c r="K962" i="6"/>
  <c r="K952" i="6"/>
  <c r="K1021" i="6"/>
  <c r="K583" i="6"/>
  <c r="K369" i="6"/>
  <c r="K413" i="6"/>
  <c r="K449" i="6"/>
  <c r="K485" i="6"/>
  <c r="K572" i="6"/>
  <c r="K516" i="6"/>
  <c r="K552" i="6"/>
  <c r="K590" i="6"/>
  <c r="K625" i="6"/>
  <c r="K664" i="6"/>
  <c r="K717" i="6"/>
  <c r="K620" i="6"/>
  <c r="K696" i="6"/>
  <c r="K770" i="6"/>
  <c r="K823" i="6"/>
  <c r="K894" i="6"/>
  <c r="K836" i="6"/>
  <c r="K913" i="6"/>
  <c r="K985" i="6"/>
  <c r="K945" i="6"/>
  <c r="K492" i="6"/>
  <c r="K420" i="6"/>
  <c r="K348" i="6"/>
  <c r="K272" i="6"/>
  <c r="K275" i="6"/>
  <c r="K300" i="6"/>
  <c r="K220" i="6"/>
  <c r="K172" i="6"/>
  <c r="K97" i="6"/>
  <c r="K134" i="6"/>
  <c r="K58" i="6"/>
  <c r="K114" i="6"/>
  <c r="K39" i="6"/>
  <c r="K543" i="6"/>
  <c r="K490" i="6"/>
  <c r="K474" i="6"/>
  <c r="K454" i="6"/>
  <c r="K438" i="6"/>
  <c r="K418" i="6"/>
  <c r="K402" i="6"/>
  <c r="K382" i="6"/>
  <c r="K362" i="6"/>
  <c r="K346" i="6"/>
  <c r="K326" i="6"/>
  <c r="K307" i="6"/>
  <c r="K291" i="6"/>
  <c r="K270" i="6"/>
  <c r="K251" i="6"/>
  <c r="K234" i="6"/>
  <c r="K357" i="6"/>
  <c r="K273" i="6"/>
  <c r="K252" i="6"/>
  <c r="K335" i="6"/>
  <c r="K319" i="6"/>
  <c r="K298" i="6"/>
  <c r="K233" i="6"/>
  <c r="K197" i="6"/>
  <c r="K209" i="6"/>
  <c r="K218" i="6"/>
  <c r="K188" i="6"/>
  <c r="K170" i="6"/>
  <c r="K179" i="6"/>
  <c r="K168" i="6"/>
  <c r="K147" i="6"/>
  <c r="K131" i="6"/>
  <c r="K111" i="6"/>
  <c r="K95" i="6"/>
  <c r="K71" i="6"/>
  <c r="K53" i="6"/>
  <c r="K148" i="6"/>
  <c r="K132" i="6"/>
  <c r="K112" i="6"/>
  <c r="K96" i="6"/>
  <c r="K72" i="6"/>
  <c r="K56" i="6"/>
  <c r="K38" i="6"/>
  <c r="K29" i="6"/>
  <c r="K537" i="6"/>
  <c r="K553" i="6"/>
  <c r="K573" i="6"/>
  <c r="K589" i="6"/>
  <c r="K353" i="6"/>
  <c r="K383" i="6"/>
  <c r="K403" i="6"/>
  <c r="K419" i="6"/>
  <c r="K439" i="6"/>
  <c r="K455" i="6"/>
  <c r="K475" i="6"/>
  <c r="K491" i="6"/>
  <c r="K515" i="6"/>
  <c r="K606" i="6"/>
  <c r="K506" i="6"/>
  <c r="K522" i="6"/>
  <c r="K542" i="6"/>
  <c r="K558" i="6"/>
  <c r="K580" i="6"/>
  <c r="K596" i="6"/>
  <c r="K615" i="6"/>
  <c r="K634" i="6"/>
  <c r="K650" i="6"/>
  <c r="K670" i="6"/>
  <c r="K691" i="6"/>
  <c r="K707" i="6"/>
  <c r="K726" i="6"/>
  <c r="K742" i="6"/>
  <c r="K761" i="6"/>
  <c r="K777" i="6"/>
  <c r="K631" i="6"/>
  <c r="K647" i="6"/>
  <c r="K667" i="6"/>
  <c r="K686" i="6"/>
  <c r="K702" i="6"/>
  <c r="K718" i="6"/>
  <c r="K739" i="6"/>
  <c r="K760" i="6"/>
  <c r="K776" i="6"/>
  <c r="K796" i="6"/>
  <c r="K793" i="6"/>
  <c r="K809" i="6"/>
  <c r="K829" i="6"/>
  <c r="K845" i="6"/>
  <c r="K864" i="6"/>
  <c r="K892" i="6"/>
  <c r="K928" i="6"/>
  <c r="K834" i="6"/>
  <c r="K871" i="6"/>
  <c r="K907" i="6"/>
  <c r="K965" i="6"/>
  <c r="K984" i="6"/>
  <c r="K1016" i="6"/>
  <c r="K944" i="6"/>
  <c r="K1005" i="6"/>
  <c r="K563" i="6"/>
  <c r="K345" i="6"/>
  <c r="K397" i="6"/>
  <c r="K433" i="6"/>
  <c r="K469" i="6"/>
  <c r="K509" i="6"/>
  <c r="K616" i="6"/>
  <c r="K536" i="6"/>
  <c r="K574" i="6"/>
  <c r="K609" i="6"/>
  <c r="K644" i="6"/>
  <c r="K685" i="6"/>
  <c r="K755" i="6"/>
  <c r="K661" i="6"/>
  <c r="K733" i="6"/>
  <c r="K806" i="6"/>
  <c r="K858" i="6"/>
  <c r="K930" i="6"/>
  <c r="K873" i="6"/>
  <c r="K969" i="6"/>
  <c r="K1018" i="6"/>
  <c r="K1007" i="6"/>
  <c r="K456" i="6"/>
  <c r="K384" i="6"/>
  <c r="K309" i="6"/>
  <c r="K236" i="6"/>
  <c r="K238" i="6"/>
  <c r="K202" i="6"/>
  <c r="K174" i="6"/>
  <c r="K133" i="6"/>
  <c r="K55" i="6"/>
  <c r="K98" i="6"/>
  <c r="K30" i="6"/>
  <c r="I979" i="5"/>
  <c r="I1002" i="5"/>
  <c r="E990" i="5"/>
  <c r="I994" i="5"/>
  <c r="I1010" i="5"/>
  <c r="I985" i="5"/>
  <c r="I998" i="5"/>
  <c r="I1006" i="5"/>
  <c r="I1014" i="5"/>
  <c r="I1015" i="5"/>
  <c r="I1016" i="5"/>
  <c r="I1017" i="5"/>
  <c r="I1025" i="5"/>
  <c r="I977" i="5"/>
  <c r="I981" i="5"/>
  <c r="I982" i="5"/>
  <c r="I983" i="5"/>
  <c r="I987" i="5"/>
  <c r="H991" i="5"/>
  <c r="I996" i="5"/>
  <c r="I1000" i="5"/>
  <c r="I1004" i="5"/>
  <c r="I1008" i="5"/>
  <c r="I1012" i="5"/>
  <c r="I1019" i="5"/>
  <c r="I1023" i="5"/>
  <c r="J975" i="5"/>
  <c r="H975" i="5"/>
  <c r="J974" i="5"/>
  <c r="H974" i="5"/>
  <c r="I974" i="5" s="1"/>
  <c r="J973" i="5"/>
  <c r="H973" i="5"/>
  <c r="J972" i="5"/>
  <c r="H972" i="5"/>
  <c r="I972" i="5" s="1"/>
  <c r="J971" i="5"/>
  <c r="H971" i="5"/>
  <c r="J970" i="5"/>
  <c r="H970" i="5"/>
  <c r="I970" i="5" s="1"/>
  <c r="J969" i="5"/>
  <c r="H969" i="5"/>
  <c r="J968" i="5"/>
  <c r="H968" i="5"/>
  <c r="I968" i="5" s="1"/>
  <c r="J967" i="5"/>
  <c r="H967" i="5"/>
  <c r="J966" i="5"/>
  <c r="H966" i="5"/>
  <c r="I966" i="5" s="1"/>
  <c r="J965" i="5"/>
  <c r="H965" i="5"/>
  <c r="J964" i="5"/>
  <c r="H964" i="5"/>
  <c r="I964" i="5" s="1"/>
  <c r="J963" i="5"/>
  <c r="H963" i="5"/>
  <c r="J962" i="5"/>
  <c r="H962" i="5"/>
  <c r="I962" i="5" s="1"/>
  <c r="J961" i="5"/>
  <c r="H961" i="5"/>
  <c r="I961" i="5" s="1"/>
  <c r="J960" i="5"/>
  <c r="H960" i="5"/>
  <c r="I960" i="5" s="1"/>
  <c r="J959" i="5"/>
  <c r="H959" i="5"/>
  <c r="J958" i="5"/>
  <c r="H958" i="5"/>
  <c r="I958" i="5" s="1"/>
  <c r="H955" i="5"/>
  <c r="E956" i="5"/>
  <c r="J953" i="5"/>
  <c r="H953" i="5"/>
  <c r="I953" i="5" s="1"/>
  <c r="J952" i="5"/>
  <c r="H952" i="5"/>
  <c r="J951" i="5"/>
  <c r="H951" i="5"/>
  <c r="I951" i="5" s="1"/>
  <c r="J950" i="5"/>
  <c r="H950" i="5"/>
  <c r="J949" i="5"/>
  <c r="H949" i="5"/>
  <c r="I949" i="5" s="1"/>
  <c r="J948" i="5"/>
  <c r="H948" i="5"/>
  <c r="J947" i="5"/>
  <c r="H947" i="5"/>
  <c r="I947" i="5" s="1"/>
  <c r="J946" i="5"/>
  <c r="H946" i="5"/>
  <c r="J945" i="5"/>
  <c r="H945" i="5"/>
  <c r="I945" i="5" s="1"/>
  <c r="J944" i="5"/>
  <c r="H944" i="5"/>
  <c r="J943" i="5"/>
  <c r="H943" i="5"/>
  <c r="I943" i="5" s="1"/>
  <c r="J942" i="5"/>
  <c r="H942" i="5"/>
  <c r="J941" i="5"/>
  <c r="H941" i="5"/>
  <c r="I941" i="5" s="1"/>
  <c r="J940" i="5"/>
  <c r="H940" i="5"/>
  <c r="J939" i="5"/>
  <c r="H939" i="5"/>
  <c r="I939" i="5" s="1"/>
  <c r="K19" i="6" l="1"/>
  <c r="I965" i="5"/>
  <c r="I946" i="5"/>
  <c r="E955" i="5"/>
  <c r="I959" i="5"/>
  <c r="I973" i="5"/>
  <c r="I991" i="5"/>
  <c r="I942" i="5"/>
  <c r="I950" i="5"/>
  <c r="I969" i="5"/>
  <c r="I940" i="5"/>
  <c r="I944" i="5"/>
  <c r="I948" i="5"/>
  <c r="I952" i="5"/>
  <c r="H956" i="5"/>
  <c r="I963" i="5"/>
  <c r="I967" i="5"/>
  <c r="I971" i="5"/>
  <c r="I975" i="5"/>
  <c r="H937" i="5"/>
  <c r="F937" i="5"/>
  <c r="H936" i="5" s="1"/>
  <c r="E937" i="5"/>
  <c r="J934" i="5"/>
  <c r="H934" i="5"/>
  <c r="I934" i="5" s="1"/>
  <c r="J933" i="5"/>
  <c r="H933" i="5"/>
  <c r="J932" i="5"/>
  <c r="H932" i="5"/>
  <c r="I932" i="5" s="1"/>
  <c r="J931" i="5"/>
  <c r="H931" i="5"/>
  <c r="J930" i="5"/>
  <c r="H930" i="5"/>
  <c r="I930" i="5" s="1"/>
  <c r="J929" i="5"/>
  <c r="H929" i="5"/>
  <c r="J928" i="5"/>
  <c r="H928" i="5"/>
  <c r="J927" i="5"/>
  <c r="H927" i="5"/>
  <c r="J926" i="5"/>
  <c r="H926" i="5"/>
  <c r="I926" i="5" s="1"/>
  <c r="J925" i="5"/>
  <c r="H925" i="5"/>
  <c r="J924" i="5"/>
  <c r="H924" i="5"/>
  <c r="I924" i="5" s="1"/>
  <c r="J923" i="5"/>
  <c r="H923" i="5"/>
  <c r="J922" i="5"/>
  <c r="H922" i="5"/>
  <c r="I922" i="5" s="1"/>
  <c r="J921" i="5"/>
  <c r="H921" i="5"/>
  <c r="J920" i="5"/>
  <c r="H920" i="5"/>
  <c r="I920" i="5" s="1"/>
  <c r="J919" i="5"/>
  <c r="H919" i="5"/>
  <c r="J918" i="5"/>
  <c r="H918" i="5"/>
  <c r="I918" i="5" s="1"/>
  <c r="J917" i="5"/>
  <c r="H917" i="5"/>
  <c r="J916" i="5"/>
  <c r="H916" i="5"/>
  <c r="I916" i="5" s="1"/>
  <c r="J915" i="5"/>
  <c r="H915" i="5"/>
  <c r="J914" i="5"/>
  <c r="H914" i="5"/>
  <c r="I914" i="5" s="1"/>
  <c r="J913" i="5"/>
  <c r="H913" i="5"/>
  <c r="J912" i="5"/>
  <c r="H912" i="5"/>
  <c r="I912" i="5" s="1"/>
  <c r="F910" i="5"/>
  <c r="H909" i="5" s="1"/>
  <c r="E910" i="5"/>
  <c r="J907" i="5"/>
  <c r="H907" i="5"/>
  <c r="I907" i="5" s="1"/>
  <c r="J906" i="5"/>
  <c r="H906" i="5"/>
  <c r="J905" i="5"/>
  <c r="H905" i="5"/>
  <c r="J904" i="5"/>
  <c r="H904" i="5"/>
  <c r="J903" i="5"/>
  <c r="H903" i="5"/>
  <c r="I903" i="5" s="1"/>
  <c r="J902" i="5"/>
  <c r="H902" i="5"/>
  <c r="J901" i="5"/>
  <c r="H901" i="5"/>
  <c r="I901" i="5" s="1"/>
  <c r="J900" i="5"/>
  <c r="H900" i="5"/>
  <c r="J899" i="5"/>
  <c r="H899" i="5"/>
  <c r="I899" i="5" s="1"/>
  <c r="J898" i="5"/>
  <c r="H898" i="5"/>
  <c r="J897" i="5"/>
  <c r="H897" i="5"/>
  <c r="I897" i="5" s="1"/>
  <c r="J896" i="5"/>
  <c r="H896" i="5"/>
  <c r="J895" i="5"/>
  <c r="H895" i="5"/>
  <c r="I895" i="5" s="1"/>
  <c r="J894" i="5"/>
  <c r="H894" i="5"/>
  <c r="J893" i="5"/>
  <c r="H893" i="5"/>
  <c r="I893" i="5" s="1"/>
  <c r="J892" i="5"/>
  <c r="H892" i="5"/>
  <c r="J891" i="5"/>
  <c r="H891" i="5"/>
  <c r="I891" i="5" s="1"/>
  <c r="J890" i="5"/>
  <c r="H890" i="5"/>
  <c r="J889" i="5"/>
  <c r="H889" i="5"/>
  <c r="I889" i="5" s="1"/>
  <c r="J888" i="5"/>
  <c r="H888" i="5"/>
  <c r="J887" i="5"/>
  <c r="H887" i="5"/>
  <c r="I887" i="5" s="1"/>
  <c r="J886" i="5"/>
  <c r="H886" i="5"/>
  <c r="J885" i="5"/>
  <c r="H885" i="5"/>
  <c r="I885" i="5" s="1"/>
  <c r="F883" i="5"/>
  <c r="H882" i="5" s="1"/>
  <c r="E883" i="5"/>
  <c r="J880" i="5"/>
  <c r="H880" i="5"/>
  <c r="I880" i="5" s="1"/>
  <c r="J879" i="5"/>
  <c r="H879" i="5"/>
  <c r="J878" i="5"/>
  <c r="H878" i="5"/>
  <c r="I878" i="5" s="1"/>
  <c r="J877" i="5"/>
  <c r="H877" i="5"/>
  <c r="J876" i="5"/>
  <c r="H876" i="5"/>
  <c r="I876" i="5" s="1"/>
  <c r="J875" i="5"/>
  <c r="H875" i="5"/>
  <c r="J874" i="5"/>
  <c r="H874" i="5"/>
  <c r="I874" i="5" s="1"/>
  <c r="J873" i="5"/>
  <c r="H873" i="5"/>
  <c r="J872" i="5"/>
  <c r="H872" i="5"/>
  <c r="I872" i="5" s="1"/>
  <c r="J871" i="5"/>
  <c r="H871" i="5"/>
  <c r="J870" i="5"/>
  <c r="H870" i="5"/>
  <c r="I870" i="5" s="1"/>
  <c r="J869" i="5"/>
  <c r="H869" i="5"/>
  <c r="J868" i="5"/>
  <c r="H868" i="5"/>
  <c r="I868" i="5" s="1"/>
  <c r="J867" i="5"/>
  <c r="H867" i="5"/>
  <c r="J866" i="5"/>
  <c r="H866" i="5"/>
  <c r="I866" i="5" s="1"/>
  <c r="J865" i="5"/>
  <c r="H865" i="5"/>
  <c r="J864" i="5"/>
  <c r="H864" i="5"/>
  <c r="I864" i="5" s="1"/>
  <c r="J863" i="5"/>
  <c r="H863" i="5"/>
  <c r="J862" i="5"/>
  <c r="H862" i="5"/>
  <c r="I862" i="5" s="1"/>
  <c r="J861" i="5"/>
  <c r="H861" i="5"/>
  <c r="J860" i="5"/>
  <c r="H860" i="5"/>
  <c r="I860" i="5" s="1"/>
  <c r="J859" i="5"/>
  <c r="H859" i="5"/>
  <c r="J858" i="5"/>
  <c r="H858" i="5"/>
  <c r="I858" i="5" s="1"/>
  <c r="J857" i="5"/>
  <c r="H857" i="5"/>
  <c r="J856" i="5"/>
  <c r="H856" i="5"/>
  <c r="I856" i="5" s="1"/>
  <c r="J855" i="5"/>
  <c r="H855" i="5"/>
  <c r="J854" i="5"/>
  <c r="H854" i="5"/>
  <c r="I854" i="5" s="1"/>
  <c r="F852" i="5"/>
  <c r="H851" i="5" s="1"/>
  <c r="E852" i="5"/>
  <c r="J849" i="5"/>
  <c r="H849" i="5"/>
  <c r="I849" i="5" s="1"/>
  <c r="J848" i="5"/>
  <c r="H848" i="5"/>
  <c r="J847" i="5"/>
  <c r="H847" i="5"/>
  <c r="J846" i="5"/>
  <c r="H846" i="5"/>
  <c r="J845" i="5"/>
  <c r="H845" i="5"/>
  <c r="I845" i="5" s="1"/>
  <c r="J844" i="5"/>
  <c r="H844" i="5"/>
  <c r="J843" i="5"/>
  <c r="H843" i="5"/>
  <c r="I843" i="5" s="1"/>
  <c r="J842" i="5"/>
  <c r="H842" i="5"/>
  <c r="J841" i="5"/>
  <c r="H841" i="5"/>
  <c r="I841" i="5" s="1"/>
  <c r="J840" i="5"/>
  <c r="H840" i="5"/>
  <c r="J839" i="5"/>
  <c r="H839" i="5"/>
  <c r="I839" i="5" s="1"/>
  <c r="J838" i="5"/>
  <c r="H838" i="5"/>
  <c r="J837" i="5"/>
  <c r="H837" i="5"/>
  <c r="I837" i="5" s="1"/>
  <c r="J836" i="5"/>
  <c r="H836" i="5"/>
  <c r="J835" i="5"/>
  <c r="H835" i="5"/>
  <c r="I835" i="5" s="1"/>
  <c r="J834" i="5"/>
  <c r="H834" i="5"/>
  <c r="J833" i="5"/>
  <c r="H833" i="5"/>
  <c r="I833" i="5" s="1"/>
  <c r="J832" i="5"/>
  <c r="H832" i="5"/>
  <c r="J831" i="5"/>
  <c r="H831" i="5"/>
  <c r="I831" i="5" s="1"/>
  <c r="J830" i="5"/>
  <c r="H830" i="5"/>
  <c r="J829" i="5"/>
  <c r="H829" i="5"/>
  <c r="I829" i="5" s="1"/>
  <c r="J828" i="5"/>
  <c r="H828" i="5"/>
  <c r="J827" i="5"/>
  <c r="H827" i="5"/>
  <c r="I827" i="5" s="1"/>
  <c r="J826" i="5"/>
  <c r="H826" i="5"/>
  <c r="J825" i="5"/>
  <c r="H825" i="5"/>
  <c r="I825" i="5" s="1"/>
  <c r="J824" i="5"/>
  <c r="H824" i="5"/>
  <c r="J823" i="5"/>
  <c r="H823" i="5"/>
  <c r="I823" i="5" s="1"/>
  <c r="J822" i="5"/>
  <c r="H822" i="5"/>
  <c r="J821" i="5"/>
  <c r="H821" i="5"/>
  <c r="I821" i="5" s="1"/>
  <c r="J820" i="5"/>
  <c r="H820" i="5"/>
  <c r="J819" i="5"/>
  <c r="H819" i="5"/>
  <c r="I819" i="5" s="1"/>
  <c r="J818" i="5"/>
  <c r="H818" i="5"/>
  <c r="J817" i="5"/>
  <c r="H817" i="5"/>
  <c r="I817" i="5" s="1"/>
  <c r="J816" i="5"/>
  <c r="H816" i="5"/>
  <c r="J815" i="5"/>
  <c r="H815" i="5"/>
  <c r="F813" i="5"/>
  <c r="H812" i="5" s="1"/>
  <c r="E813" i="5"/>
  <c r="J810" i="5"/>
  <c r="H810" i="5"/>
  <c r="I810" i="5" s="1"/>
  <c r="J809" i="5"/>
  <c r="H809" i="5"/>
  <c r="J808" i="5"/>
  <c r="H808" i="5"/>
  <c r="I808" i="5" s="1"/>
  <c r="J807" i="5"/>
  <c r="H807" i="5"/>
  <c r="J806" i="5"/>
  <c r="H806" i="5"/>
  <c r="I806" i="5" s="1"/>
  <c r="J805" i="5"/>
  <c r="H805" i="5"/>
  <c r="J804" i="5"/>
  <c r="H804" i="5"/>
  <c r="I804" i="5" s="1"/>
  <c r="J803" i="5"/>
  <c r="H803" i="5"/>
  <c r="J802" i="5"/>
  <c r="H802" i="5"/>
  <c r="I802" i="5" s="1"/>
  <c r="J801" i="5"/>
  <c r="H801" i="5"/>
  <c r="J800" i="5"/>
  <c r="H800" i="5"/>
  <c r="I800" i="5" s="1"/>
  <c r="J799" i="5"/>
  <c r="H799" i="5"/>
  <c r="J798" i="5"/>
  <c r="H798" i="5"/>
  <c r="I798" i="5" s="1"/>
  <c r="J797" i="5"/>
  <c r="H797" i="5"/>
  <c r="J796" i="5"/>
  <c r="H796" i="5"/>
  <c r="I796" i="5" s="1"/>
  <c r="J795" i="5"/>
  <c r="H795" i="5"/>
  <c r="J794" i="5"/>
  <c r="H794" i="5"/>
  <c r="I794" i="5" s="1"/>
  <c r="J793" i="5"/>
  <c r="H793" i="5"/>
  <c r="J792" i="5"/>
  <c r="H792" i="5"/>
  <c r="I792" i="5" s="1"/>
  <c r="J791" i="5"/>
  <c r="H791" i="5"/>
  <c r="J790" i="5"/>
  <c r="H790" i="5"/>
  <c r="I790" i="5" s="1"/>
  <c r="J789" i="5"/>
  <c r="H789" i="5"/>
  <c r="J788" i="5"/>
  <c r="H788" i="5"/>
  <c r="I788" i="5" s="1"/>
  <c r="J787" i="5"/>
  <c r="H787" i="5"/>
  <c r="J786" i="5"/>
  <c r="H786" i="5"/>
  <c r="I786" i="5" s="1"/>
  <c r="J785" i="5"/>
  <c r="H785" i="5"/>
  <c r="F783" i="5"/>
  <c r="H782" i="5" s="1"/>
  <c r="E783" i="5"/>
  <c r="J780" i="5"/>
  <c r="H780" i="5"/>
  <c r="J779" i="5"/>
  <c r="H779" i="5"/>
  <c r="I779" i="5" s="1"/>
  <c r="J778" i="5"/>
  <c r="H778" i="5"/>
  <c r="J777" i="5"/>
  <c r="H777" i="5"/>
  <c r="I777" i="5" s="1"/>
  <c r="J776" i="5"/>
  <c r="H776" i="5"/>
  <c r="J775" i="5"/>
  <c r="H775" i="5"/>
  <c r="I775" i="5" s="1"/>
  <c r="J774" i="5"/>
  <c r="H774" i="5"/>
  <c r="J773" i="5"/>
  <c r="H773" i="5"/>
  <c r="I773" i="5" s="1"/>
  <c r="J772" i="5"/>
  <c r="H772" i="5"/>
  <c r="J771" i="5"/>
  <c r="H771" i="5"/>
  <c r="I771" i="5" s="1"/>
  <c r="J770" i="5"/>
  <c r="H770" i="5"/>
  <c r="J769" i="5"/>
  <c r="H769" i="5"/>
  <c r="I769" i="5" s="1"/>
  <c r="J768" i="5"/>
  <c r="H768" i="5"/>
  <c r="J767" i="5"/>
  <c r="H767" i="5"/>
  <c r="I767" i="5" s="1"/>
  <c r="J766" i="5"/>
  <c r="H766" i="5"/>
  <c r="J765" i="5"/>
  <c r="H765" i="5"/>
  <c r="I765" i="5" s="1"/>
  <c r="J764" i="5"/>
  <c r="H764" i="5"/>
  <c r="J763" i="5"/>
  <c r="H763" i="5"/>
  <c r="I763" i="5" s="1"/>
  <c r="J762" i="5"/>
  <c r="H762" i="5"/>
  <c r="J761" i="5"/>
  <c r="H761" i="5"/>
  <c r="I761" i="5" s="1"/>
  <c r="J760" i="5"/>
  <c r="H760" i="5"/>
  <c r="J759" i="5"/>
  <c r="H759" i="5"/>
  <c r="I759" i="5" s="1"/>
  <c r="J758" i="5"/>
  <c r="H758" i="5"/>
  <c r="J757" i="5"/>
  <c r="H757" i="5"/>
  <c r="I757" i="5" s="1"/>
  <c r="J756" i="5"/>
  <c r="H756" i="5"/>
  <c r="J755" i="5"/>
  <c r="H755" i="5"/>
  <c r="I755" i="5" s="1"/>
  <c r="J754" i="5"/>
  <c r="H754" i="5"/>
  <c r="J753" i="5"/>
  <c r="H753" i="5"/>
  <c r="I753" i="5" s="1"/>
  <c r="F751" i="5"/>
  <c r="H750" i="5" s="1"/>
  <c r="E751" i="5"/>
  <c r="J748" i="5"/>
  <c r="H748" i="5"/>
  <c r="I748" i="5" s="1"/>
  <c r="J747" i="5"/>
  <c r="H747" i="5"/>
  <c r="J746" i="5"/>
  <c r="H746" i="5"/>
  <c r="J745" i="5"/>
  <c r="H745" i="5"/>
  <c r="J744" i="5"/>
  <c r="H744" i="5"/>
  <c r="I744" i="5" s="1"/>
  <c r="J743" i="5"/>
  <c r="H743" i="5"/>
  <c r="J742" i="5"/>
  <c r="H742" i="5"/>
  <c r="I742" i="5" s="1"/>
  <c r="J741" i="5"/>
  <c r="H741" i="5"/>
  <c r="J740" i="5"/>
  <c r="H740" i="5"/>
  <c r="I740" i="5" s="1"/>
  <c r="J739" i="5"/>
  <c r="H739" i="5"/>
  <c r="J738" i="5"/>
  <c r="H738" i="5"/>
  <c r="I738" i="5" s="1"/>
  <c r="J737" i="5"/>
  <c r="H737" i="5"/>
  <c r="J736" i="5"/>
  <c r="H736" i="5"/>
  <c r="I736" i="5" s="1"/>
  <c r="J735" i="5"/>
  <c r="H735" i="5"/>
  <c r="J734" i="5"/>
  <c r="H734" i="5"/>
  <c r="I734" i="5" s="1"/>
  <c r="J733" i="5"/>
  <c r="H733" i="5"/>
  <c r="J732" i="5"/>
  <c r="H732" i="5"/>
  <c r="I732" i="5" s="1"/>
  <c r="J731" i="5"/>
  <c r="H731" i="5"/>
  <c r="J730" i="5"/>
  <c r="H730" i="5"/>
  <c r="I730" i="5" s="1"/>
  <c r="J729" i="5"/>
  <c r="H729" i="5"/>
  <c r="J728" i="5"/>
  <c r="H728" i="5"/>
  <c r="I728" i="5" s="1"/>
  <c r="J727" i="5"/>
  <c r="H727" i="5"/>
  <c r="J726" i="5"/>
  <c r="H726" i="5"/>
  <c r="I726" i="5" s="1"/>
  <c r="J725" i="5"/>
  <c r="H725" i="5"/>
  <c r="J724" i="5"/>
  <c r="H724" i="5"/>
  <c r="I724" i="5" s="1"/>
  <c r="F722" i="5"/>
  <c r="H721" i="5" s="1"/>
  <c r="E722" i="5"/>
  <c r="J719" i="5"/>
  <c r="H719" i="5"/>
  <c r="I719" i="5" s="1"/>
  <c r="J718" i="5"/>
  <c r="H718" i="5"/>
  <c r="J717" i="5"/>
  <c r="H717" i="5"/>
  <c r="I717" i="5" s="1"/>
  <c r="H716" i="5"/>
  <c r="J715" i="5"/>
  <c r="H715" i="5"/>
  <c r="I715" i="5" s="1"/>
  <c r="J714" i="5"/>
  <c r="H714" i="5"/>
  <c r="J713" i="5"/>
  <c r="H713" i="5"/>
  <c r="I713" i="5" s="1"/>
  <c r="J712" i="5"/>
  <c r="H712" i="5"/>
  <c r="J711" i="5"/>
  <c r="H711" i="5"/>
  <c r="I711" i="5" s="1"/>
  <c r="J710" i="5"/>
  <c r="H710" i="5"/>
  <c r="J709" i="5"/>
  <c r="H709" i="5"/>
  <c r="I709" i="5" s="1"/>
  <c r="J708" i="5"/>
  <c r="H708" i="5"/>
  <c r="J707" i="5"/>
  <c r="H707" i="5"/>
  <c r="I707" i="5" s="1"/>
  <c r="J706" i="5"/>
  <c r="H706" i="5"/>
  <c r="J705" i="5"/>
  <c r="H705" i="5"/>
  <c r="I705" i="5" s="1"/>
  <c r="J704" i="5"/>
  <c r="H704" i="5"/>
  <c r="J703" i="5"/>
  <c r="H703" i="5"/>
  <c r="I703" i="5" s="1"/>
  <c r="J702" i="5"/>
  <c r="H702" i="5"/>
  <c r="J701" i="5"/>
  <c r="H701" i="5"/>
  <c r="I701" i="5" s="1"/>
  <c r="J700" i="5"/>
  <c r="H700" i="5"/>
  <c r="J699" i="5"/>
  <c r="H699" i="5"/>
  <c r="I699" i="5" s="1"/>
  <c r="J698" i="5"/>
  <c r="H698" i="5"/>
  <c r="J697" i="5"/>
  <c r="H697" i="5"/>
  <c r="J696" i="5"/>
  <c r="H696" i="5"/>
  <c r="J695" i="5"/>
  <c r="H695" i="5"/>
  <c r="I695" i="5" s="1"/>
  <c r="J694" i="5"/>
  <c r="H694" i="5"/>
  <c r="J693" i="5"/>
  <c r="H693" i="5"/>
  <c r="I693" i="5" s="1"/>
  <c r="J692" i="5"/>
  <c r="H692" i="5"/>
  <c r="J691" i="5"/>
  <c r="H691" i="5"/>
  <c r="I691" i="5" s="1"/>
  <c r="J690" i="5"/>
  <c r="H690" i="5"/>
  <c r="J689" i="5"/>
  <c r="H689" i="5"/>
  <c r="I689" i="5" s="1"/>
  <c r="J688" i="5"/>
  <c r="H688" i="5"/>
  <c r="J687" i="5"/>
  <c r="H687" i="5"/>
  <c r="I687" i="5" s="1"/>
  <c r="J686" i="5"/>
  <c r="H686" i="5"/>
  <c r="J685" i="5"/>
  <c r="H685" i="5"/>
  <c r="J684" i="5"/>
  <c r="H684" i="5"/>
  <c r="J683" i="5"/>
  <c r="H683" i="5"/>
  <c r="I683" i="5" s="1"/>
  <c r="J682" i="5"/>
  <c r="F680" i="5"/>
  <c r="H679" i="5" s="1"/>
  <c r="E680" i="5"/>
  <c r="J677" i="5"/>
  <c r="H677" i="5"/>
  <c r="J676" i="5"/>
  <c r="H676" i="5"/>
  <c r="I676" i="5" s="1"/>
  <c r="J675" i="5"/>
  <c r="H675" i="5"/>
  <c r="J674" i="5"/>
  <c r="H674" i="5"/>
  <c r="I674" i="5" s="1"/>
  <c r="J673" i="5"/>
  <c r="H673" i="5"/>
  <c r="J672" i="5"/>
  <c r="H672" i="5"/>
  <c r="I672" i="5" s="1"/>
  <c r="J671" i="5"/>
  <c r="H671" i="5"/>
  <c r="J670" i="5"/>
  <c r="H670" i="5"/>
  <c r="I670" i="5" s="1"/>
  <c r="J669" i="5"/>
  <c r="H669" i="5"/>
  <c r="I669" i="5" s="1"/>
  <c r="J668" i="5"/>
  <c r="H668" i="5"/>
  <c r="I668" i="5" s="1"/>
  <c r="J667" i="5"/>
  <c r="H667" i="5"/>
  <c r="I667" i="5" s="1"/>
  <c r="J666" i="5"/>
  <c r="H666" i="5"/>
  <c r="J665" i="5"/>
  <c r="H665" i="5"/>
  <c r="I665" i="5" s="1"/>
  <c r="J664" i="5"/>
  <c r="H664" i="5"/>
  <c r="J663" i="5"/>
  <c r="H663" i="5"/>
  <c r="I663" i="5" s="1"/>
  <c r="J662" i="5"/>
  <c r="H662" i="5"/>
  <c r="J661" i="5"/>
  <c r="H661" i="5"/>
  <c r="I661" i="5" s="1"/>
  <c r="J660" i="5"/>
  <c r="H660" i="5"/>
  <c r="J659" i="5"/>
  <c r="H659" i="5"/>
  <c r="I659" i="5" s="1"/>
  <c r="J658" i="5"/>
  <c r="H658" i="5"/>
  <c r="J657" i="5"/>
  <c r="H657" i="5"/>
  <c r="I657" i="5" s="1"/>
  <c r="F655" i="5"/>
  <c r="H654" i="5" s="1"/>
  <c r="E655" i="5"/>
  <c r="J652" i="5"/>
  <c r="H652" i="5"/>
  <c r="I652" i="5" s="1"/>
  <c r="J651" i="5"/>
  <c r="H651" i="5"/>
  <c r="J650" i="5"/>
  <c r="H650" i="5"/>
  <c r="I650" i="5" s="1"/>
  <c r="J649" i="5"/>
  <c r="H649" i="5"/>
  <c r="J648" i="5"/>
  <c r="H648" i="5"/>
  <c r="I648" i="5" s="1"/>
  <c r="J647" i="5"/>
  <c r="H647" i="5"/>
  <c r="J646" i="5"/>
  <c r="H646" i="5"/>
  <c r="I646" i="5" s="1"/>
  <c r="J645" i="5"/>
  <c r="H645" i="5"/>
  <c r="J644" i="5"/>
  <c r="H644" i="5"/>
  <c r="I644" i="5" s="1"/>
  <c r="J643" i="5"/>
  <c r="H643" i="5"/>
  <c r="J642" i="5"/>
  <c r="H642" i="5"/>
  <c r="I642" i="5" s="1"/>
  <c r="J641" i="5"/>
  <c r="H641" i="5"/>
  <c r="J640" i="5"/>
  <c r="H640" i="5"/>
  <c r="I640" i="5" s="1"/>
  <c r="J639" i="5"/>
  <c r="H639" i="5"/>
  <c r="J638" i="5"/>
  <c r="H638" i="5"/>
  <c r="I638" i="5" s="1"/>
  <c r="J637" i="5"/>
  <c r="H637" i="5"/>
  <c r="J636" i="5"/>
  <c r="H636" i="5"/>
  <c r="I636" i="5" s="1"/>
  <c r="J635" i="5"/>
  <c r="H635" i="5"/>
  <c r="J634" i="5"/>
  <c r="H634" i="5"/>
  <c r="I634" i="5" s="1"/>
  <c r="J633" i="5"/>
  <c r="H633" i="5"/>
  <c r="J632" i="5"/>
  <c r="H632" i="5"/>
  <c r="I632" i="5" s="1"/>
  <c r="J631" i="5"/>
  <c r="H631" i="5"/>
  <c r="J630" i="5"/>
  <c r="H630" i="5"/>
  <c r="I630" i="5" s="1"/>
  <c r="F628" i="5"/>
  <c r="H627" i="5" s="1"/>
  <c r="E628" i="5"/>
  <c r="J625" i="5"/>
  <c r="H625" i="5"/>
  <c r="I625" i="5" s="1"/>
  <c r="J624" i="5"/>
  <c r="H624" i="5"/>
  <c r="J623" i="5"/>
  <c r="H623" i="5"/>
  <c r="I623" i="5" s="1"/>
  <c r="J622" i="5"/>
  <c r="H622" i="5"/>
  <c r="J621" i="5"/>
  <c r="H621" i="5"/>
  <c r="J620" i="5"/>
  <c r="H620" i="5"/>
  <c r="J619" i="5"/>
  <c r="H619" i="5"/>
  <c r="I619" i="5" s="1"/>
  <c r="J618" i="5"/>
  <c r="H618" i="5"/>
  <c r="J617" i="5"/>
  <c r="H617" i="5"/>
  <c r="I617" i="5" s="1"/>
  <c r="J616" i="5"/>
  <c r="H616" i="5"/>
  <c r="J615" i="5"/>
  <c r="H615" i="5"/>
  <c r="I615" i="5" s="1"/>
  <c r="J614" i="5"/>
  <c r="H614" i="5"/>
  <c r="J613" i="5"/>
  <c r="H613" i="5"/>
  <c r="I613" i="5" s="1"/>
  <c r="J612" i="5"/>
  <c r="H612" i="5"/>
  <c r="J611" i="5"/>
  <c r="H611" i="5"/>
  <c r="I611" i="5" s="1"/>
  <c r="J610" i="5"/>
  <c r="H610" i="5"/>
  <c r="J609" i="5"/>
  <c r="H609" i="5"/>
  <c r="I609" i="5" s="1"/>
  <c r="J608" i="5"/>
  <c r="H608" i="5"/>
  <c r="J607" i="5"/>
  <c r="H607" i="5"/>
  <c r="I607" i="5" s="1"/>
  <c r="J606" i="5"/>
  <c r="H606" i="5"/>
  <c r="J605" i="5"/>
  <c r="H605" i="5"/>
  <c r="J604" i="5"/>
  <c r="H604" i="5"/>
  <c r="J603" i="5"/>
  <c r="H603" i="5"/>
  <c r="J602" i="5"/>
  <c r="H602" i="5"/>
  <c r="J601" i="5"/>
  <c r="H601" i="5"/>
  <c r="F599" i="5"/>
  <c r="H598" i="5" s="1"/>
  <c r="J596" i="5"/>
  <c r="H596" i="5"/>
  <c r="J595" i="5"/>
  <c r="H595" i="5"/>
  <c r="I595" i="5" s="1"/>
  <c r="J594" i="5"/>
  <c r="H594" i="5"/>
  <c r="J593" i="5"/>
  <c r="H593" i="5"/>
  <c r="I593" i="5" s="1"/>
  <c r="J592" i="5"/>
  <c r="H592" i="5"/>
  <c r="J591" i="5"/>
  <c r="H591" i="5"/>
  <c r="I591" i="5" s="1"/>
  <c r="J590" i="5"/>
  <c r="H590" i="5"/>
  <c r="J589" i="5"/>
  <c r="H589" i="5"/>
  <c r="I589" i="5" s="1"/>
  <c r="J588" i="5"/>
  <c r="H588" i="5"/>
  <c r="J587" i="5"/>
  <c r="H587" i="5"/>
  <c r="I587" i="5" s="1"/>
  <c r="J586" i="5"/>
  <c r="H586" i="5"/>
  <c r="J585" i="5"/>
  <c r="H585" i="5"/>
  <c r="I585" i="5" s="1"/>
  <c r="J584" i="5"/>
  <c r="H584" i="5"/>
  <c r="J583" i="5"/>
  <c r="H583" i="5"/>
  <c r="I583" i="5" s="1"/>
  <c r="J582" i="5"/>
  <c r="H582" i="5"/>
  <c r="J581" i="5"/>
  <c r="H581" i="5"/>
  <c r="I581" i="5" s="1"/>
  <c r="J580" i="5"/>
  <c r="H580" i="5"/>
  <c r="J579" i="5"/>
  <c r="H579" i="5"/>
  <c r="I579" i="5" s="1"/>
  <c r="J578" i="5"/>
  <c r="H578" i="5"/>
  <c r="J577" i="5"/>
  <c r="H577" i="5"/>
  <c r="I577" i="5" s="1"/>
  <c r="J576" i="5"/>
  <c r="H576" i="5"/>
  <c r="J575" i="5"/>
  <c r="H575" i="5"/>
  <c r="I575" i="5" s="1"/>
  <c r="J574" i="5"/>
  <c r="H574" i="5"/>
  <c r="J573" i="5"/>
  <c r="H573" i="5"/>
  <c r="I573" i="5" s="1"/>
  <c r="J572" i="5"/>
  <c r="H572" i="5"/>
  <c r="E882" i="5" l="1"/>
  <c r="I795" i="5"/>
  <c r="I886" i="5"/>
  <c r="I664" i="5"/>
  <c r="I756" i="5"/>
  <c r="I902" i="5"/>
  <c r="I834" i="5"/>
  <c r="I704" i="5"/>
  <c r="H751" i="5"/>
  <c r="I635" i="5"/>
  <c r="I584" i="5"/>
  <c r="I741" i="5"/>
  <c r="I612" i="5"/>
  <c r="I651" i="5"/>
  <c r="I677" i="5"/>
  <c r="E679" i="5"/>
  <c r="I684" i="5"/>
  <c r="I685" i="5"/>
  <c r="I686" i="5"/>
  <c r="E721" i="5"/>
  <c r="I725" i="5"/>
  <c r="I772" i="5"/>
  <c r="E812" i="5"/>
  <c r="I818" i="5"/>
  <c r="E851" i="5"/>
  <c r="I865" i="5"/>
  <c r="I937" i="5"/>
  <c r="I925" i="5"/>
  <c r="I576" i="5"/>
  <c r="I592" i="5"/>
  <c r="H599" i="5"/>
  <c r="I620" i="5"/>
  <c r="I621" i="5"/>
  <c r="I622" i="5"/>
  <c r="I643" i="5"/>
  <c r="E654" i="5"/>
  <c r="H655" i="5"/>
  <c r="I694" i="5"/>
  <c r="I712" i="5"/>
  <c r="I733" i="5"/>
  <c r="E750" i="5"/>
  <c r="I764" i="5"/>
  <c r="I780" i="5"/>
  <c r="E782" i="5"/>
  <c r="I787" i="5"/>
  <c r="I803" i="5"/>
  <c r="I826" i="5"/>
  <c r="I842" i="5"/>
  <c r="H852" i="5"/>
  <c r="I857" i="5"/>
  <c r="I873" i="5"/>
  <c r="I894" i="5"/>
  <c r="I917" i="5"/>
  <c r="E936" i="5"/>
  <c r="I956" i="5"/>
  <c r="I572" i="5"/>
  <c r="I580" i="5"/>
  <c r="I588" i="5"/>
  <c r="I596" i="5"/>
  <c r="E598" i="5"/>
  <c r="I608" i="5"/>
  <c r="I616" i="5"/>
  <c r="E627" i="5"/>
  <c r="I631" i="5"/>
  <c r="I639" i="5"/>
  <c r="I647" i="5"/>
  <c r="I660" i="5"/>
  <c r="I673" i="5"/>
  <c r="H680" i="5"/>
  <c r="I690" i="5"/>
  <c r="I700" i="5"/>
  <c r="I708" i="5"/>
  <c r="I716" i="5"/>
  <c r="I729" i="5"/>
  <c r="I737" i="5"/>
  <c r="I745" i="5"/>
  <c r="I746" i="5"/>
  <c r="I747" i="5"/>
  <c r="I760" i="5"/>
  <c r="I768" i="5"/>
  <c r="I776" i="5"/>
  <c r="H783" i="5"/>
  <c r="I791" i="5"/>
  <c r="I799" i="5"/>
  <c r="I807" i="5"/>
  <c r="H813" i="5"/>
  <c r="I822" i="5"/>
  <c r="I830" i="5"/>
  <c r="I838" i="5"/>
  <c r="I846" i="5"/>
  <c r="I847" i="5"/>
  <c r="I848" i="5"/>
  <c r="I861" i="5"/>
  <c r="I869" i="5"/>
  <c r="I877" i="5"/>
  <c r="I890" i="5"/>
  <c r="I898" i="5"/>
  <c r="E909" i="5"/>
  <c r="I913" i="5"/>
  <c r="I921" i="5"/>
  <c r="I931" i="5"/>
  <c r="I574" i="5"/>
  <c r="I578" i="5"/>
  <c r="I582" i="5"/>
  <c r="I586" i="5"/>
  <c r="I590" i="5"/>
  <c r="I594" i="5"/>
  <c r="I601" i="5"/>
  <c r="I602" i="5"/>
  <c r="I603" i="5"/>
  <c r="I604" i="5"/>
  <c r="I605" i="5"/>
  <c r="I606" i="5"/>
  <c r="I610" i="5"/>
  <c r="I614" i="5"/>
  <c r="I618" i="5"/>
  <c r="I624" i="5"/>
  <c r="H628" i="5"/>
  <c r="I633" i="5"/>
  <c r="I637" i="5"/>
  <c r="I641" i="5"/>
  <c r="I645" i="5"/>
  <c r="I649" i="5"/>
  <c r="I658" i="5"/>
  <c r="I662" i="5"/>
  <c r="I666" i="5"/>
  <c r="I671" i="5"/>
  <c r="I675" i="5"/>
  <c r="I682" i="5"/>
  <c r="I688" i="5"/>
  <c r="I692" i="5"/>
  <c r="I696" i="5"/>
  <c r="I697" i="5"/>
  <c r="I698" i="5"/>
  <c r="I702" i="5"/>
  <c r="I706" i="5"/>
  <c r="I710" i="5"/>
  <c r="I714" i="5"/>
  <c r="I718" i="5"/>
  <c r="H722" i="5"/>
  <c r="I727" i="5"/>
  <c r="I731" i="5"/>
  <c r="I735" i="5"/>
  <c r="I739" i="5"/>
  <c r="I743" i="5"/>
  <c r="I754" i="5"/>
  <c r="I758" i="5"/>
  <c r="I762" i="5"/>
  <c r="I766" i="5"/>
  <c r="I770" i="5"/>
  <c r="I774" i="5"/>
  <c r="I778" i="5"/>
  <c r="I785" i="5"/>
  <c r="I789" i="5"/>
  <c r="I793" i="5"/>
  <c r="I797" i="5"/>
  <c r="I801" i="5"/>
  <c r="I805" i="5"/>
  <c r="I809" i="5"/>
  <c r="I815" i="5"/>
  <c r="I816" i="5"/>
  <c r="I820" i="5"/>
  <c r="I824" i="5"/>
  <c r="I828" i="5"/>
  <c r="I832" i="5"/>
  <c r="I836" i="5"/>
  <c r="I840" i="5"/>
  <c r="I844" i="5"/>
  <c r="I855" i="5"/>
  <c r="I859" i="5"/>
  <c r="I863" i="5"/>
  <c r="I867" i="5"/>
  <c r="I871" i="5"/>
  <c r="I875" i="5"/>
  <c r="I879" i="5"/>
  <c r="H883" i="5"/>
  <c r="I888" i="5"/>
  <c r="I892" i="5"/>
  <c r="I896" i="5"/>
  <c r="I900" i="5"/>
  <c r="I904" i="5"/>
  <c r="I905" i="5"/>
  <c r="I906" i="5"/>
  <c r="H910" i="5"/>
  <c r="I915" i="5"/>
  <c r="I919" i="5"/>
  <c r="I923" i="5"/>
  <c r="I927" i="5"/>
  <c r="I928" i="5"/>
  <c r="I929" i="5"/>
  <c r="I933" i="5"/>
  <c r="H570" i="5"/>
  <c r="F570" i="5"/>
  <c r="H569" i="5" s="1"/>
  <c r="E570" i="5"/>
  <c r="J567" i="5"/>
  <c r="H567" i="5"/>
  <c r="J566" i="5"/>
  <c r="H566" i="5"/>
  <c r="I566" i="5" s="1"/>
  <c r="J565" i="5"/>
  <c r="H565" i="5"/>
  <c r="J564" i="5"/>
  <c r="H564" i="5"/>
  <c r="I564" i="5" s="1"/>
  <c r="J563" i="5"/>
  <c r="H563" i="5"/>
  <c r="J562" i="5"/>
  <c r="H562" i="5"/>
  <c r="I562" i="5" s="1"/>
  <c r="J561" i="5"/>
  <c r="H561" i="5"/>
  <c r="I561" i="5" s="1"/>
  <c r="J560" i="5"/>
  <c r="H560" i="5"/>
  <c r="J559" i="5"/>
  <c r="H559" i="5"/>
  <c r="I559" i="5" s="1"/>
  <c r="J558" i="5"/>
  <c r="H558" i="5"/>
  <c r="J557" i="5"/>
  <c r="H557" i="5"/>
  <c r="I557" i="5" s="1"/>
  <c r="J556" i="5"/>
  <c r="H556" i="5"/>
  <c r="J555" i="5"/>
  <c r="H555" i="5"/>
  <c r="I555" i="5" s="1"/>
  <c r="J554" i="5"/>
  <c r="H554" i="5"/>
  <c r="J553" i="5"/>
  <c r="H553" i="5"/>
  <c r="I553" i="5" s="1"/>
  <c r="J552" i="5"/>
  <c r="H552" i="5"/>
  <c r="J551" i="5"/>
  <c r="H551" i="5"/>
  <c r="I551" i="5" s="1"/>
  <c r="J550" i="5"/>
  <c r="H550" i="5"/>
  <c r="J549" i="5"/>
  <c r="H549" i="5"/>
  <c r="I549" i="5" s="1"/>
  <c r="J548" i="5"/>
  <c r="H548" i="5"/>
  <c r="J547" i="5"/>
  <c r="H547" i="5"/>
  <c r="I547" i="5" s="1"/>
  <c r="J546" i="5"/>
  <c r="H546" i="5"/>
  <c r="J545" i="5"/>
  <c r="H545" i="5"/>
  <c r="I545" i="5" s="1"/>
  <c r="J544" i="5"/>
  <c r="H544" i="5"/>
  <c r="J543" i="5"/>
  <c r="H543" i="5"/>
  <c r="I543" i="5" s="1"/>
  <c r="J542" i="5"/>
  <c r="H542" i="5"/>
  <c r="J541" i="5"/>
  <c r="H541" i="5"/>
  <c r="I541" i="5" s="1"/>
  <c r="J540" i="5"/>
  <c r="H540" i="5"/>
  <c r="J539" i="5"/>
  <c r="H539" i="5"/>
  <c r="I539" i="5" s="1"/>
  <c r="J538" i="5"/>
  <c r="H538" i="5"/>
  <c r="J537" i="5"/>
  <c r="H537" i="5"/>
  <c r="I537" i="5" s="1"/>
  <c r="J536" i="5"/>
  <c r="H536" i="5"/>
  <c r="J535" i="5"/>
  <c r="H535" i="5"/>
  <c r="I535" i="5" s="1"/>
  <c r="J534" i="5"/>
  <c r="H534" i="5"/>
  <c r="J533" i="5"/>
  <c r="H533" i="5"/>
  <c r="I533" i="5" s="1"/>
  <c r="J532" i="5"/>
  <c r="H532" i="5"/>
  <c r="J531" i="5"/>
  <c r="H531" i="5"/>
  <c r="I531" i="5" s="1"/>
  <c r="J530" i="5"/>
  <c r="H530" i="5"/>
  <c r="J529" i="5"/>
  <c r="H529" i="5"/>
  <c r="I529" i="5" s="1"/>
  <c r="F527" i="5"/>
  <c r="H526" i="5" s="1"/>
  <c r="E527" i="5"/>
  <c r="J524" i="5"/>
  <c r="H524" i="5"/>
  <c r="I524" i="5" s="1"/>
  <c r="J523" i="5"/>
  <c r="H523" i="5"/>
  <c r="J522" i="5"/>
  <c r="H522" i="5"/>
  <c r="I522" i="5" s="1"/>
  <c r="J521" i="5"/>
  <c r="H521" i="5"/>
  <c r="J520" i="5"/>
  <c r="H520" i="5"/>
  <c r="I520" i="5" s="1"/>
  <c r="J519" i="5"/>
  <c r="H519" i="5"/>
  <c r="J518" i="5"/>
  <c r="H518" i="5"/>
  <c r="I518" i="5" s="1"/>
  <c r="J517" i="5"/>
  <c r="H517" i="5"/>
  <c r="J516" i="5"/>
  <c r="H516" i="5"/>
  <c r="I516" i="5" s="1"/>
  <c r="J515" i="5"/>
  <c r="H515" i="5"/>
  <c r="J514" i="5"/>
  <c r="H514" i="5"/>
  <c r="I514" i="5" s="1"/>
  <c r="J513" i="5"/>
  <c r="H513" i="5"/>
  <c r="J512" i="5"/>
  <c r="H512" i="5"/>
  <c r="J511" i="5"/>
  <c r="H511" i="5"/>
  <c r="J510" i="5"/>
  <c r="H510" i="5"/>
  <c r="I510" i="5" s="1"/>
  <c r="J509" i="5"/>
  <c r="H509" i="5"/>
  <c r="J508" i="5"/>
  <c r="H508" i="5"/>
  <c r="I508" i="5" s="1"/>
  <c r="J507" i="5"/>
  <c r="H507" i="5"/>
  <c r="J506" i="5"/>
  <c r="H506" i="5"/>
  <c r="I506" i="5" s="1"/>
  <c r="F504" i="5"/>
  <c r="H503" i="5" s="1"/>
  <c r="E504" i="5"/>
  <c r="J501" i="5"/>
  <c r="H501" i="5"/>
  <c r="J500" i="5"/>
  <c r="H500" i="5"/>
  <c r="J499" i="5"/>
  <c r="H499" i="5"/>
  <c r="J498" i="5"/>
  <c r="H498" i="5"/>
  <c r="J497" i="5"/>
  <c r="H497" i="5"/>
  <c r="J496" i="5"/>
  <c r="H496" i="5"/>
  <c r="J495" i="5"/>
  <c r="H495" i="5"/>
  <c r="J494" i="5"/>
  <c r="H494" i="5"/>
  <c r="I494" i="5" s="1"/>
  <c r="J493" i="5"/>
  <c r="H493" i="5"/>
  <c r="J492" i="5"/>
  <c r="H492" i="5"/>
  <c r="I492" i="5" s="1"/>
  <c r="J491" i="5"/>
  <c r="H491" i="5"/>
  <c r="J490" i="5"/>
  <c r="H490" i="5"/>
  <c r="I490" i="5" s="1"/>
  <c r="J489" i="5"/>
  <c r="H489" i="5"/>
  <c r="J488" i="5"/>
  <c r="H488" i="5"/>
  <c r="I488" i="5" s="1"/>
  <c r="J487" i="5"/>
  <c r="H487" i="5"/>
  <c r="J486" i="5"/>
  <c r="H486" i="5"/>
  <c r="I486" i="5" s="1"/>
  <c r="J485" i="5"/>
  <c r="H485" i="5"/>
  <c r="J484" i="5"/>
  <c r="H484" i="5"/>
  <c r="I484" i="5" s="1"/>
  <c r="J483" i="5"/>
  <c r="H483" i="5"/>
  <c r="J482" i="5"/>
  <c r="H482" i="5"/>
  <c r="I482" i="5" s="1"/>
  <c r="J481" i="5"/>
  <c r="H481" i="5"/>
  <c r="J480" i="5"/>
  <c r="H480" i="5"/>
  <c r="I480" i="5" s="1"/>
  <c r="J479" i="5"/>
  <c r="H479" i="5"/>
  <c r="J478" i="5"/>
  <c r="H478" i="5"/>
  <c r="I478" i="5" s="1"/>
  <c r="J477" i="5"/>
  <c r="H477" i="5"/>
  <c r="J476" i="5"/>
  <c r="H476" i="5"/>
  <c r="I476" i="5" s="1"/>
  <c r="J475" i="5"/>
  <c r="H475" i="5"/>
  <c r="J474" i="5"/>
  <c r="H474" i="5"/>
  <c r="I474" i="5" s="1"/>
  <c r="J473" i="5"/>
  <c r="H473" i="5"/>
  <c r="J472" i="5"/>
  <c r="H472" i="5"/>
  <c r="I472" i="5" s="1"/>
  <c r="J471" i="5"/>
  <c r="H471" i="5"/>
  <c r="J470" i="5"/>
  <c r="H470" i="5"/>
  <c r="J469" i="5"/>
  <c r="H469" i="5"/>
  <c r="J468" i="5"/>
  <c r="H468" i="5"/>
  <c r="I468" i="5" s="1"/>
  <c r="J467" i="5"/>
  <c r="H467" i="5"/>
  <c r="J466" i="5"/>
  <c r="H466" i="5"/>
  <c r="I466" i="5" s="1"/>
  <c r="J465" i="5"/>
  <c r="H465" i="5"/>
  <c r="J464" i="5"/>
  <c r="H464" i="5"/>
  <c r="I464" i="5" s="1"/>
  <c r="J463" i="5"/>
  <c r="H463" i="5"/>
  <c r="J462" i="5"/>
  <c r="H462" i="5"/>
  <c r="I462" i="5" s="1"/>
  <c r="F460" i="5"/>
  <c r="H459" i="5" s="1"/>
  <c r="E460" i="5"/>
  <c r="J457" i="5"/>
  <c r="H457" i="5"/>
  <c r="I457" i="5" s="1"/>
  <c r="J456" i="5"/>
  <c r="H456" i="5"/>
  <c r="J455" i="5"/>
  <c r="H455" i="5"/>
  <c r="I455" i="5" s="1"/>
  <c r="J454" i="5"/>
  <c r="H454" i="5"/>
  <c r="J453" i="5"/>
  <c r="H453" i="5"/>
  <c r="I453" i="5" s="1"/>
  <c r="J452" i="5"/>
  <c r="H452" i="5"/>
  <c r="J451" i="5"/>
  <c r="H451" i="5"/>
  <c r="I451" i="5" s="1"/>
  <c r="J450" i="5"/>
  <c r="H450" i="5"/>
  <c r="J449" i="5"/>
  <c r="H449" i="5"/>
  <c r="I449" i="5" s="1"/>
  <c r="J448" i="5"/>
  <c r="H448" i="5"/>
  <c r="J447" i="5"/>
  <c r="H447" i="5"/>
  <c r="I447" i="5" s="1"/>
  <c r="J446" i="5"/>
  <c r="H446" i="5"/>
  <c r="J445" i="5"/>
  <c r="H445" i="5"/>
  <c r="I445" i="5" s="1"/>
  <c r="J444" i="5"/>
  <c r="H444" i="5"/>
  <c r="J443" i="5"/>
  <c r="H443" i="5"/>
  <c r="I443" i="5" s="1"/>
  <c r="J442" i="5"/>
  <c r="H442" i="5"/>
  <c r="J441" i="5"/>
  <c r="H441" i="5"/>
  <c r="I441" i="5" s="1"/>
  <c r="J440" i="5"/>
  <c r="H440" i="5"/>
  <c r="J439" i="5"/>
  <c r="H439" i="5"/>
  <c r="I439" i="5" s="1"/>
  <c r="J438" i="5"/>
  <c r="H438" i="5"/>
  <c r="J437" i="5"/>
  <c r="H437" i="5"/>
  <c r="I437" i="5" s="1"/>
  <c r="J436" i="5"/>
  <c r="H436" i="5"/>
  <c r="J435" i="5"/>
  <c r="H435" i="5"/>
  <c r="I435" i="5" s="1"/>
  <c r="J434" i="5"/>
  <c r="H434" i="5"/>
  <c r="J433" i="5"/>
  <c r="J432" i="5"/>
  <c r="H432" i="5"/>
  <c r="J431" i="5"/>
  <c r="H431" i="5"/>
  <c r="I431" i="5" s="1"/>
  <c r="J430" i="5"/>
  <c r="H430" i="5"/>
  <c r="J429" i="5"/>
  <c r="H429" i="5"/>
  <c r="I429" i="5" s="1"/>
  <c r="J428" i="5"/>
  <c r="H428" i="5"/>
  <c r="J427" i="5"/>
  <c r="H427" i="5"/>
  <c r="I427" i="5" s="1"/>
  <c r="J426" i="5"/>
  <c r="H426" i="5"/>
  <c r="J425" i="5"/>
  <c r="H425" i="5"/>
  <c r="I425" i="5" s="1"/>
  <c r="F423" i="5"/>
  <c r="H422" i="5" s="1"/>
  <c r="E423" i="5"/>
  <c r="J420" i="5"/>
  <c r="H420" i="5"/>
  <c r="I420" i="5" s="1"/>
  <c r="J419" i="5"/>
  <c r="H419" i="5"/>
  <c r="J418" i="5"/>
  <c r="H418" i="5"/>
  <c r="I418" i="5" s="1"/>
  <c r="J417" i="5"/>
  <c r="H417" i="5"/>
  <c r="J416" i="5"/>
  <c r="H416" i="5"/>
  <c r="I416" i="5" s="1"/>
  <c r="J415" i="5"/>
  <c r="H415" i="5"/>
  <c r="J414" i="5"/>
  <c r="H414" i="5"/>
  <c r="I414" i="5" s="1"/>
  <c r="J413" i="5"/>
  <c r="H413" i="5"/>
  <c r="J412" i="5"/>
  <c r="H412" i="5"/>
  <c r="I412" i="5" s="1"/>
  <c r="J411" i="5"/>
  <c r="H411" i="5"/>
  <c r="I411" i="5" s="1"/>
  <c r="J410" i="5"/>
  <c r="H410" i="5"/>
  <c r="I410" i="5" s="1"/>
  <c r="J409" i="5"/>
  <c r="H409" i="5"/>
  <c r="I409" i="5" s="1"/>
  <c r="J408" i="5"/>
  <c r="H408" i="5"/>
  <c r="I408" i="5" s="1"/>
  <c r="J407" i="5"/>
  <c r="H407" i="5"/>
  <c r="I407" i="5" s="1"/>
  <c r="J406" i="5"/>
  <c r="H406" i="5"/>
  <c r="I406" i="5" s="1"/>
  <c r="J405" i="5"/>
  <c r="H405" i="5"/>
  <c r="I405" i="5" s="1"/>
  <c r="J404" i="5"/>
  <c r="H404" i="5"/>
  <c r="I404" i="5" s="1"/>
  <c r="J403" i="5"/>
  <c r="H403" i="5"/>
  <c r="I448" i="5" l="1"/>
  <c r="I479" i="5"/>
  <c r="E526" i="5"/>
  <c r="I530" i="5"/>
  <c r="I430" i="5"/>
  <c r="E459" i="5"/>
  <c r="H460" i="5"/>
  <c r="I495" i="5"/>
  <c r="I496" i="5"/>
  <c r="I497" i="5"/>
  <c r="I498" i="5"/>
  <c r="I499" i="5"/>
  <c r="I500" i="5"/>
  <c r="I501" i="5"/>
  <c r="E503" i="5"/>
  <c r="I507" i="5"/>
  <c r="I546" i="5"/>
  <c r="I417" i="5"/>
  <c r="I440" i="5"/>
  <c r="I456" i="5"/>
  <c r="I469" i="5"/>
  <c r="I470" i="5"/>
  <c r="I471" i="5"/>
  <c r="I487" i="5"/>
  <c r="I517" i="5"/>
  <c r="I538" i="5"/>
  <c r="I554" i="5"/>
  <c r="I413" i="5"/>
  <c r="E422" i="5"/>
  <c r="I426" i="5"/>
  <c r="I436" i="5"/>
  <c r="I444" i="5"/>
  <c r="I452" i="5"/>
  <c r="I465" i="5"/>
  <c r="I475" i="5"/>
  <c r="I483" i="5"/>
  <c r="I491" i="5"/>
  <c r="I511" i="5"/>
  <c r="I512" i="5"/>
  <c r="I513" i="5"/>
  <c r="I521" i="5"/>
  <c r="I534" i="5"/>
  <c r="I542" i="5"/>
  <c r="I550" i="5"/>
  <c r="I558" i="5"/>
  <c r="I565" i="5"/>
  <c r="E569" i="5"/>
  <c r="I910" i="5"/>
  <c r="I883" i="5"/>
  <c r="I852" i="5"/>
  <c r="I722" i="5"/>
  <c r="I628" i="5"/>
  <c r="I570" i="5"/>
  <c r="I751" i="5"/>
  <c r="I655" i="5"/>
  <c r="I783" i="5"/>
  <c r="I680" i="5"/>
  <c r="I403" i="5"/>
  <c r="I415" i="5"/>
  <c r="I419" i="5"/>
  <c r="H423" i="5"/>
  <c r="I428" i="5"/>
  <c r="I432" i="5"/>
  <c r="I433" i="5"/>
  <c r="I434" i="5"/>
  <c r="I438" i="5"/>
  <c r="I442" i="5"/>
  <c r="I446" i="5"/>
  <c r="I450" i="5"/>
  <c r="I454" i="5"/>
  <c r="I463" i="5"/>
  <c r="I467" i="5"/>
  <c r="I473" i="5"/>
  <c r="I477" i="5"/>
  <c r="I481" i="5"/>
  <c r="I485" i="5"/>
  <c r="I489" i="5"/>
  <c r="I493" i="5"/>
  <c r="H504" i="5"/>
  <c r="I509" i="5"/>
  <c r="I515" i="5"/>
  <c r="I519" i="5"/>
  <c r="I523" i="5"/>
  <c r="H527" i="5"/>
  <c r="I532" i="5"/>
  <c r="I536" i="5"/>
  <c r="I540" i="5"/>
  <c r="I544" i="5"/>
  <c r="I548" i="5"/>
  <c r="I552" i="5"/>
  <c r="I556" i="5"/>
  <c r="I560" i="5"/>
  <c r="I563" i="5"/>
  <c r="I567" i="5"/>
  <c r="I813" i="5"/>
  <c r="I599" i="5"/>
  <c r="J402" i="5"/>
  <c r="H402" i="5"/>
  <c r="I402" i="5" s="1"/>
  <c r="J401" i="5"/>
  <c r="H401" i="5"/>
  <c r="J400" i="5"/>
  <c r="H400" i="5"/>
  <c r="I400" i="5" s="1"/>
  <c r="J399" i="5"/>
  <c r="H399" i="5"/>
  <c r="J398" i="5"/>
  <c r="H398" i="5"/>
  <c r="I398" i="5" s="1"/>
  <c r="J397" i="5"/>
  <c r="H397" i="5"/>
  <c r="J396" i="5"/>
  <c r="H396" i="5"/>
  <c r="I396" i="5" s="1"/>
  <c r="J395" i="5"/>
  <c r="H395" i="5"/>
  <c r="J394" i="5"/>
  <c r="H394" i="5"/>
  <c r="I394" i="5" s="1"/>
  <c r="J393" i="5"/>
  <c r="H393" i="5"/>
  <c r="J392" i="5"/>
  <c r="H392" i="5"/>
  <c r="I392" i="5" s="1"/>
  <c r="J391" i="5"/>
  <c r="H391" i="5"/>
  <c r="J390" i="5"/>
  <c r="H390" i="5"/>
  <c r="I390" i="5" s="1"/>
  <c r="J389" i="5"/>
  <c r="H389" i="5"/>
  <c r="F387" i="5"/>
  <c r="H386" i="5" s="1"/>
  <c r="E387" i="5"/>
  <c r="J384" i="5"/>
  <c r="H384" i="5"/>
  <c r="J383" i="5"/>
  <c r="H383" i="5"/>
  <c r="I383" i="5" s="1"/>
  <c r="J382" i="5"/>
  <c r="H382" i="5"/>
  <c r="J381" i="5"/>
  <c r="H381" i="5"/>
  <c r="I381" i="5" s="1"/>
  <c r="J380" i="5"/>
  <c r="H380" i="5"/>
  <c r="J379" i="5"/>
  <c r="H379" i="5"/>
  <c r="I379" i="5" s="1"/>
  <c r="J378" i="5"/>
  <c r="H378" i="5"/>
  <c r="J377" i="5"/>
  <c r="H377" i="5"/>
  <c r="I377" i="5" s="1"/>
  <c r="J376" i="5"/>
  <c r="H376" i="5"/>
  <c r="J375" i="5"/>
  <c r="H375" i="5"/>
  <c r="J374" i="5"/>
  <c r="H374" i="5"/>
  <c r="F372" i="5"/>
  <c r="E372" i="5"/>
  <c r="J369" i="5"/>
  <c r="H369" i="5"/>
  <c r="J368" i="5"/>
  <c r="H368" i="5"/>
  <c r="I368" i="5" s="1"/>
  <c r="J367" i="5"/>
  <c r="H367" i="5"/>
  <c r="J366" i="5"/>
  <c r="H366" i="5"/>
  <c r="I366" i="5" s="1"/>
  <c r="J365" i="5"/>
  <c r="H365" i="5"/>
  <c r="J364" i="5"/>
  <c r="H364" i="5"/>
  <c r="I364" i="5" s="1"/>
  <c r="J363" i="5"/>
  <c r="H363" i="5"/>
  <c r="J362" i="5"/>
  <c r="H362" i="5"/>
  <c r="I362" i="5" s="1"/>
  <c r="J361" i="5"/>
  <c r="H361" i="5"/>
  <c r="J360" i="5"/>
  <c r="H360" i="5"/>
  <c r="I360" i="5" s="1"/>
  <c r="J359" i="5"/>
  <c r="H359" i="5"/>
  <c r="I359" i="5" s="1"/>
  <c r="J358" i="5"/>
  <c r="H358" i="5"/>
  <c r="I358" i="5" s="1"/>
  <c r="J357" i="5"/>
  <c r="H357" i="5"/>
  <c r="I357" i="5" s="1"/>
  <c r="J356" i="5"/>
  <c r="H356" i="5"/>
  <c r="I356" i="5" s="1"/>
  <c r="J355" i="5"/>
  <c r="H355" i="5"/>
  <c r="I355" i="5" s="1"/>
  <c r="J354" i="5"/>
  <c r="H354" i="5"/>
  <c r="I354" i="5" s="1"/>
  <c r="J353" i="5"/>
  <c r="H353" i="5"/>
  <c r="I353" i="5" s="1"/>
  <c r="J352" i="5"/>
  <c r="H352" i="5"/>
  <c r="I352" i="5" s="1"/>
  <c r="J351" i="5"/>
  <c r="H351" i="5"/>
  <c r="I351" i="5" s="1"/>
  <c r="J350" i="5"/>
  <c r="H350" i="5"/>
  <c r="I350" i="5" s="1"/>
  <c r="J349" i="5"/>
  <c r="H349" i="5"/>
  <c r="J348" i="5"/>
  <c r="H348" i="5"/>
  <c r="I348" i="5" s="1"/>
  <c r="J347" i="5"/>
  <c r="H347" i="5"/>
  <c r="J346" i="5"/>
  <c r="H346" i="5"/>
  <c r="J345" i="5"/>
  <c r="H345" i="5"/>
  <c r="J344" i="5"/>
  <c r="H344" i="5"/>
  <c r="I344" i="5" s="1"/>
  <c r="J343" i="5"/>
  <c r="H343" i="5"/>
  <c r="J342" i="5"/>
  <c r="H342" i="5"/>
  <c r="I342" i="5" s="1"/>
  <c r="F340" i="5"/>
  <c r="H339" i="5" s="1"/>
  <c r="E340" i="5"/>
  <c r="J337" i="5"/>
  <c r="H337" i="5"/>
  <c r="I337" i="5" s="1"/>
  <c r="J336" i="5"/>
  <c r="H336" i="5"/>
  <c r="J335" i="5"/>
  <c r="H335" i="5"/>
  <c r="I335" i="5" s="1"/>
  <c r="J334" i="5"/>
  <c r="H334" i="5"/>
  <c r="J333" i="5"/>
  <c r="H333" i="5"/>
  <c r="I333" i="5" s="1"/>
  <c r="J332" i="5"/>
  <c r="H332" i="5"/>
  <c r="J331" i="5"/>
  <c r="H331" i="5"/>
  <c r="I331" i="5" s="1"/>
  <c r="J330" i="5"/>
  <c r="H330" i="5"/>
  <c r="J329" i="5"/>
  <c r="H329" i="5"/>
  <c r="I329" i="5" s="1"/>
  <c r="J328" i="5"/>
  <c r="H328" i="5"/>
  <c r="J327" i="5"/>
  <c r="H327" i="5"/>
  <c r="I327" i="5" s="1"/>
  <c r="J326" i="5"/>
  <c r="H326" i="5"/>
  <c r="J325" i="5"/>
  <c r="H325" i="5"/>
  <c r="I325" i="5" s="1"/>
  <c r="J324" i="5"/>
  <c r="H324" i="5"/>
  <c r="J323" i="5"/>
  <c r="H323" i="5"/>
  <c r="I323" i="5" s="1"/>
  <c r="J322" i="5"/>
  <c r="H322" i="5"/>
  <c r="J321" i="5"/>
  <c r="H321" i="5"/>
  <c r="I321" i="5" s="1"/>
  <c r="J320" i="5"/>
  <c r="H320" i="5"/>
  <c r="J319" i="5"/>
  <c r="H319" i="5"/>
  <c r="I319" i="5" s="1"/>
  <c r="J318" i="5"/>
  <c r="H318" i="5"/>
  <c r="J317" i="5"/>
  <c r="H317" i="5"/>
  <c r="I317" i="5" s="1"/>
  <c r="J316" i="5"/>
  <c r="H316" i="5"/>
  <c r="F314" i="5"/>
  <c r="H313" i="5" s="1"/>
  <c r="E314" i="5"/>
  <c r="J311" i="5"/>
  <c r="H311" i="5"/>
  <c r="J310" i="5"/>
  <c r="H310" i="5"/>
  <c r="I310" i="5" s="1"/>
  <c r="J309" i="5"/>
  <c r="H309" i="5"/>
  <c r="J308" i="5"/>
  <c r="H308" i="5"/>
  <c r="I308" i="5" s="1"/>
  <c r="J307" i="5"/>
  <c r="H307" i="5"/>
  <c r="J306" i="5"/>
  <c r="H306" i="5"/>
  <c r="I306" i="5" s="1"/>
  <c r="J305" i="5"/>
  <c r="H305" i="5"/>
  <c r="J304" i="5"/>
  <c r="H304" i="5"/>
  <c r="I304" i="5" s="1"/>
  <c r="J303" i="5"/>
  <c r="H303" i="5"/>
  <c r="J302" i="5"/>
  <c r="H302" i="5"/>
  <c r="I302" i="5" s="1"/>
  <c r="J301" i="5"/>
  <c r="H301" i="5"/>
  <c r="J300" i="5"/>
  <c r="H300" i="5"/>
  <c r="I300" i="5" s="1"/>
  <c r="J299" i="5"/>
  <c r="H299" i="5"/>
  <c r="J298" i="5"/>
  <c r="H298" i="5"/>
  <c r="I298" i="5" s="1"/>
  <c r="J297" i="5"/>
  <c r="H297" i="5"/>
  <c r="J296" i="5"/>
  <c r="H296" i="5"/>
  <c r="I296" i="5" s="1"/>
  <c r="J295" i="5"/>
  <c r="H295" i="5"/>
  <c r="J294" i="5"/>
  <c r="H294" i="5"/>
  <c r="I294" i="5" s="1"/>
  <c r="J293" i="5"/>
  <c r="H293" i="5"/>
  <c r="J292" i="5"/>
  <c r="H292" i="5"/>
  <c r="I292" i="5" s="1"/>
  <c r="J291" i="5"/>
  <c r="H291" i="5"/>
  <c r="J290" i="5"/>
  <c r="H290" i="5"/>
  <c r="I290" i="5" s="1"/>
  <c r="J289" i="5"/>
  <c r="H289" i="5"/>
  <c r="J288" i="5"/>
  <c r="H288" i="5"/>
  <c r="I288" i="5" s="1"/>
  <c r="J287" i="5"/>
  <c r="H287" i="5"/>
  <c r="F285" i="5"/>
  <c r="H284" i="5" s="1"/>
  <c r="E285" i="5"/>
  <c r="J282" i="5"/>
  <c r="H282" i="5"/>
  <c r="J281" i="5"/>
  <c r="H281" i="5"/>
  <c r="I281" i="5" s="1"/>
  <c r="J280" i="5"/>
  <c r="H280" i="5"/>
  <c r="J279" i="5"/>
  <c r="H279" i="5"/>
  <c r="I279" i="5" s="1"/>
  <c r="J278" i="5"/>
  <c r="H278" i="5"/>
  <c r="J277" i="5"/>
  <c r="H277" i="5"/>
  <c r="I277" i="5" s="1"/>
  <c r="J276" i="5"/>
  <c r="H276" i="5"/>
  <c r="J275" i="5"/>
  <c r="H275" i="5"/>
  <c r="I275" i="5" s="1"/>
  <c r="J274" i="5"/>
  <c r="H274" i="5"/>
  <c r="J273" i="5"/>
  <c r="H273" i="5"/>
  <c r="I273" i="5" s="1"/>
  <c r="J272" i="5"/>
  <c r="H272" i="5"/>
  <c r="J271" i="5"/>
  <c r="H271" i="5"/>
  <c r="I271" i="5" s="1"/>
  <c r="J270" i="5"/>
  <c r="H270" i="5"/>
  <c r="J269" i="5"/>
  <c r="H269" i="5"/>
  <c r="I269" i="5" s="1"/>
  <c r="J268" i="5"/>
  <c r="H268" i="5"/>
  <c r="J267" i="5"/>
  <c r="H267" i="5"/>
  <c r="I267" i="5" s="1"/>
  <c r="J266" i="5"/>
  <c r="H266" i="5"/>
  <c r="I266" i="5" s="1"/>
  <c r="J265" i="5"/>
  <c r="H265" i="5"/>
  <c r="I265" i="5" s="1"/>
  <c r="J264" i="5"/>
  <c r="H264" i="5"/>
  <c r="J263" i="5"/>
  <c r="H263" i="5"/>
  <c r="I263" i="5" s="1"/>
  <c r="J262" i="5"/>
  <c r="H262" i="5"/>
  <c r="J261" i="5"/>
  <c r="H261" i="5"/>
  <c r="I261" i="5" s="1"/>
  <c r="J260" i="5"/>
  <c r="H260" i="5"/>
  <c r="F258" i="5"/>
  <c r="H257" i="5" s="1"/>
  <c r="E258" i="5"/>
  <c r="J255" i="5"/>
  <c r="H255" i="5"/>
  <c r="J254" i="5"/>
  <c r="H254" i="5"/>
  <c r="I254" i="5" s="1"/>
  <c r="J253" i="5"/>
  <c r="H253" i="5"/>
  <c r="J252" i="5"/>
  <c r="H252" i="5"/>
  <c r="I252" i="5" s="1"/>
  <c r="J251" i="5"/>
  <c r="H251" i="5"/>
  <c r="J250" i="5"/>
  <c r="H250" i="5"/>
  <c r="I250" i="5" s="1"/>
  <c r="J249" i="5"/>
  <c r="H249" i="5"/>
  <c r="J248" i="5"/>
  <c r="H248" i="5"/>
  <c r="I248" i="5" s="1"/>
  <c r="J247" i="5"/>
  <c r="H247" i="5"/>
  <c r="J246" i="5"/>
  <c r="H246" i="5"/>
  <c r="I246" i="5" s="1"/>
  <c r="J245" i="5"/>
  <c r="H245" i="5"/>
  <c r="J244" i="5"/>
  <c r="H244" i="5"/>
  <c r="I244" i="5" s="1"/>
  <c r="J243" i="5"/>
  <c r="H243" i="5"/>
  <c r="J242" i="5"/>
  <c r="H242" i="5"/>
  <c r="I242" i="5" s="1"/>
  <c r="J241" i="5"/>
  <c r="H241" i="5"/>
  <c r="J240" i="5"/>
  <c r="H240" i="5"/>
  <c r="I240" i="5" s="1"/>
  <c r="J239" i="5"/>
  <c r="H239" i="5"/>
  <c r="J238" i="5"/>
  <c r="H238" i="5"/>
  <c r="I238" i="5" s="1"/>
  <c r="D238" i="5"/>
  <c r="J237" i="5"/>
  <c r="H237" i="5"/>
  <c r="J236" i="5"/>
  <c r="H236" i="5"/>
  <c r="I236" i="5" s="1"/>
  <c r="J235" i="5"/>
  <c r="H235" i="5"/>
  <c r="J234" i="5"/>
  <c r="H234" i="5"/>
  <c r="I234" i="5" s="1"/>
  <c r="J233" i="5"/>
  <c r="H233" i="5"/>
  <c r="J232" i="5"/>
  <c r="I232" i="5"/>
  <c r="J231" i="5"/>
  <c r="H231" i="5"/>
  <c r="J230" i="5"/>
  <c r="H230" i="5"/>
  <c r="I230" i="5" s="1"/>
  <c r="D230" i="5"/>
  <c r="J229" i="5"/>
  <c r="D229" i="5"/>
  <c r="F227" i="5"/>
  <c r="E227" i="5"/>
  <c r="F226" i="5"/>
  <c r="J224" i="5"/>
  <c r="H224" i="5"/>
  <c r="J223" i="5"/>
  <c r="H223" i="5"/>
  <c r="I223" i="5" s="1"/>
  <c r="J222" i="5"/>
  <c r="H222" i="5"/>
  <c r="J221" i="5"/>
  <c r="H221" i="5"/>
  <c r="I221" i="5" s="1"/>
  <c r="J220" i="5"/>
  <c r="H220" i="5"/>
  <c r="J219" i="5"/>
  <c r="H219" i="5"/>
  <c r="I219" i="5" s="1"/>
  <c r="J218" i="5"/>
  <c r="H218" i="5"/>
  <c r="J217" i="5"/>
  <c r="H217" i="5"/>
  <c r="I217" i="5" s="1"/>
  <c r="J216" i="5"/>
  <c r="H216" i="5"/>
  <c r="J215" i="5"/>
  <c r="H215" i="5"/>
  <c r="I215" i="5" s="1"/>
  <c r="J214" i="5"/>
  <c r="H214" i="5"/>
  <c r="J213" i="5"/>
  <c r="H213" i="5"/>
  <c r="I213" i="5" s="1"/>
  <c r="J212" i="5"/>
  <c r="H212" i="5"/>
  <c r="J211" i="5"/>
  <c r="H211" i="5"/>
  <c r="I211" i="5" s="1"/>
  <c r="J210" i="5"/>
  <c r="H210" i="5"/>
  <c r="J209" i="5"/>
  <c r="H209" i="5"/>
  <c r="I209" i="5" s="1"/>
  <c r="J208" i="5"/>
  <c r="H208" i="5"/>
  <c r="J207" i="5"/>
  <c r="H207" i="5"/>
  <c r="I207" i="5" s="1"/>
  <c r="J206" i="5"/>
  <c r="H206" i="5"/>
  <c r="J205" i="5"/>
  <c r="H205" i="5"/>
  <c r="I205" i="5" s="1"/>
  <c r="J204" i="5"/>
  <c r="H204" i="5"/>
  <c r="J203" i="5"/>
  <c r="H203" i="5"/>
  <c r="I203" i="5" s="1"/>
  <c r="J202" i="5"/>
  <c r="H202" i="5"/>
  <c r="J201" i="5"/>
  <c r="H201" i="5"/>
  <c r="I201" i="5" s="1"/>
  <c r="J200" i="5"/>
  <c r="H200" i="5"/>
  <c r="J199" i="5"/>
  <c r="H199" i="5"/>
  <c r="I199" i="5" s="1"/>
  <c r="J198" i="5"/>
  <c r="H198" i="5"/>
  <c r="I198" i="5" s="1"/>
  <c r="J197" i="5"/>
  <c r="H197" i="5"/>
  <c r="I197" i="5" s="1"/>
  <c r="F195" i="5"/>
  <c r="H194" i="5" s="1"/>
  <c r="E195" i="5"/>
  <c r="J192" i="5"/>
  <c r="H192" i="5"/>
  <c r="I192" i="5" s="1"/>
  <c r="J191" i="5"/>
  <c r="H191" i="5"/>
  <c r="J190" i="5"/>
  <c r="H190" i="5"/>
  <c r="I190" i="5" s="1"/>
  <c r="J189" i="5"/>
  <c r="H189" i="5"/>
  <c r="J188" i="5"/>
  <c r="H188" i="5"/>
  <c r="I188" i="5" s="1"/>
  <c r="J187" i="5"/>
  <c r="H187" i="5"/>
  <c r="J186" i="5"/>
  <c r="H186" i="5"/>
  <c r="I186" i="5" s="1"/>
  <c r="J185" i="5"/>
  <c r="H185" i="5"/>
  <c r="J184" i="5"/>
  <c r="H184" i="5"/>
  <c r="I184" i="5" s="1"/>
  <c r="J183" i="5"/>
  <c r="H183" i="5"/>
  <c r="J182" i="5"/>
  <c r="H182" i="5"/>
  <c r="I182" i="5" s="1"/>
  <c r="J181" i="5"/>
  <c r="H181" i="5"/>
  <c r="J180" i="5"/>
  <c r="H180" i="5"/>
  <c r="I180" i="5" s="1"/>
  <c r="J179" i="5"/>
  <c r="H179" i="5"/>
  <c r="J178" i="5"/>
  <c r="H178" i="5"/>
  <c r="I178" i="5" s="1"/>
  <c r="J177" i="5"/>
  <c r="H177" i="5"/>
  <c r="J176" i="5"/>
  <c r="H176" i="5"/>
  <c r="I176" i="5" s="1"/>
  <c r="J175" i="5"/>
  <c r="H175" i="5"/>
  <c r="J174" i="5"/>
  <c r="H174" i="5"/>
  <c r="I174" i="5" s="1"/>
  <c r="J173" i="5"/>
  <c r="H173" i="5"/>
  <c r="J172" i="5"/>
  <c r="H172" i="5"/>
  <c r="I172" i="5" s="1"/>
  <c r="J171" i="5"/>
  <c r="H171" i="5"/>
  <c r="J170" i="5"/>
  <c r="H170" i="5"/>
  <c r="I170" i="5" s="1"/>
  <c r="J169" i="5"/>
  <c r="H169" i="5"/>
  <c r="J168" i="5"/>
  <c r="H168" i="5"/>
  <c r="I168" i="5" s="1"/>
  <c r="J167" i="5"/>
  <c r="H167" i="5"/>
  <c r="I167" i="5" s="1"/>
  <c r="J166" i="5"/>
  <c r="H166" i="5"/>
  <c r="I166" i="5" s="1"/>
  <c r="H371" i="5" l="1"/>
  <c r="D227" i="5"/>
  <c r="D226" i="5" s="1"/>
  <c r="H387" i="5"/>
  <c r="I293" i="5"/>
  <c r="E226" i="5"/>
  <c r="H372" i="5"/>
  <c r="I324" i="5"/>
  <c r="I224" i="5"/>
  <c r="I189" i="5"/>
  <c r="I231" i="5"/>
  <c r="I361" i="5"/>
  <c r="I241" i="5"/>
  <c r="H258" i="5"/>
  <c r="I173" i="5"/>
  <c r="I208" i="5"/>
  <c r="E257" i="5"/>
  <c r="I270" i="5"/>
  <c r="I309" i="5"/>
  <c r="E339" i="5"/>
  <c r="E386" i="5"/>
  <c r="I181" i="5"/>
  <c r="I200" i="5"/>
  <c r="I216" i="5"/>
  <c r="I249" i="5"/>
  <c r="I264" i="5"/>
  <c r="I278" i="5"/>
  <c r="H285" i="5"/>
  <c r="I301" i="5"/>
  <c r="E313" i="5"/>
  <c r="I316" i="5"/>
  <c r="H314" i="5"/>
  <c r="I332" i="5"/>
  <c r="H340" i="5"/>
  <c r="I345" i="5"/>
  <c r="I346" i="5"/>
  <c r="I347" i="5"/>
  <c r="I369" i="5"/>
  <c r="E371" i="5"/>
  <c r="I378" i="5"/>
  <c r="I393" i="5"/>
  <c r="I401" i="5"/>
  <c r="I504" i="5"/>
  <c r="I423" i="5"/>
  <c r="I169" i="5"/>
  <c r="I177" i="5"/>
  <c r="I185" i="5"/>
  <c r="E194" i="5"/>
  <c r="I204" i="5"/>
  <c r="I212" i="5"/>
  <c r="I220" i="5"/>
  <c r="I229" i="5"/>
  <c r="I235" i="5"/>
  <c r="I245" i="5"/>
  <c r="I253" i="5"/>
  <c r="I260" i="5"/>
  <c r="I274" i="5"/>
  <c r="I282" i="5"/>
  <c r="E284" i="5"/>
  <c r="I289" i="5"/>
  <c r="I297" i="5"/>
  <c r="I305" i="5"/>
  <c r="I320" i="5"/>
  <c r="I328" i="5"/>
  <c r="I336" i="5"/>
  <c r="I365" i="5"/>
  <c r="I382" i="5"/>
  <c r="I389" i="5"/>
  <c r="I397" i="5"/>
  <c r="I527" i="5"/>
  <c r="I460" i="5"/>
  <c r="I171" i="5"/>
  <c r="I175" i="5"/>
  <c r="I179" i="5"/>
  <c r="I183" i="5"/>
  <c r="I187" i="5"/>
  <c r="I191" i="5"/>
  <c r="H195" i="5"/>
  <c r="I202" i="5"/>
  <c r="I206" i="5"/>
  <c r="I210" i="5"/>
  <c r="I214" i="5"/>
  <c r="I218" i="5"/>
  <c r="I222" i="5"/>
  <c r="H227" i="5"/>
  <c r="I233" i="5"/>
  <c r="I237" i="5"/>
  <c r="I239" i="5"/>
  <c r="I243" i="5"/>
  <c r="I247" i="5"/>
  <c r="I251" i="5"/>
  <c r="I255" i="5"/>
  <c r="I262" i="5"/>
  <c r="I268" i="5"/>
  <c r="I272" i="5"/>
  <c r="I276" i="5"/>
  <c r="I280" i="5"/>
  <c r="I287" i="5"/>
  <c r="I291" i="5"/>
  <c r="I295" i="5"/>
  <c r="I299" i="5"/>
  <c r="I303" i="5"/>
  <c r="I307" i="5"/>
  <c r="I311" i="5"/>
  <c r="I318" i="5"/>
  <c r="I322" i="5"/>
  <c r="I326" i="5"/>
  <c r="I330" i="5"/>
  <c r="I334" i="5"/>
  <c r="I343" i="5"/>
  <c r="I349" i="5"/>
  <c r="I363" i="5"/>
  <c r="I367" i="5"/>
  <c r="I374" i="5"/>
  <c r="I375" i="5"/>
  <c r="I376" i="5"/>
  <c r="I380" i="5"/>
  <c r="I384" i="5"/>
  <c r="I391" i="5"/>
  <c r="I395" i="5"/>
  <c r="I399" i="5"/>
  <c r="H164" i="5"/>
  <c r="F164" i="5"/>
  <c r="E164" i="5"/>
  <c r="J161" i="5"/>
  <c r="H161" i="5"/>
  <c r="I161" i="5" s="1"/>
  <c r="J160" i="5"/>
  <c r="H160" i="5"/>
  <c r="J159" i="5"/>
  <c r="H159" i="5"/>
  <c r="J158" i="5"/>
  <c r="H158" i="5"/>
  <c r="J157" i="5"/>
  <c r="H157" i="5"/>
  <c r="I157" i="5" s="1"/>
  <c r="J156" i="5"/>
  <c r="H156" i="5"/>
  <c r="J155" i="5"/>
  <c r="H155" i="5"/>
  <c r="I155" i="5" s="1"/>
  <c r="J154" i="5"/>
  <c r="H154" i="5"/>
  <c r="J153" i="5"/>
  <c r="H153" i="5"/>
  <c r="J152" i="5"/>
  <c r="H152" i="5"/>
  <c r="I152" i="5" s="1"/>
  <c r="J151" i="5"/>
  <c r="H151" i="5"/>
  <c r="J150" i="5"/>
  <c r="H150" i="5"/>
  <c r="I150" i="5" s="1"/>
  <c r="J149" i="5"/>
  <c r="H149" i="5"/>
  <c r="I149" i="5" s="1"/>
  <c r="J148" i="5"/>
  <c r="H148" i="5"/>
  <c r="J147" i="5"/>
  <c r="H147" i="5"/>
  <c r="J146" i="5"/>
  <c r="H146" i="5"/>
  <c r="J145" i="5"/>
  <c r="H145" i="5"/>
  <c r="J144" i="5"/>
  <c r="H144" i="5"/>
  <c r="J143" i="5"/>
  <c r="H143" i="5"/>
  <c r="I143" i="5" s="1"/>
  <c r="J142" i="5"/>
  <c r="H142" i="5"/>
  <c r="J141" i="5"/>
  <c r="H141" i="5"/>
  <c r="I141" i="5" s="1"/>
  <c r="J140" i="5"/>
  <c r="H140" i="5"/>
  <c r="J139" i="5"/>
  <c r="H139" i="5"/>
  <c r="I139" i="5" s="1"/>
  <c r="J138" i="5"/>
  <c r="H138" i="5"/>
  <c r="J137" i="5"/>
  <c r="H137" i="5"/>
  <c r="I137" i="5" s="1"/>
  <c r="J136" i="5"/>
  <c r="H136" i="5"/>
  <c r="J135" i="5"/>
  <c r="H135" i="5"/>
  <c r="I135" i="5" s="1"/>
  <c r="J134" i="5"/>
  <c r="H134" i="5"/>
  <c r="J133" i="5"/>
  <c r="H133" i="5"/>
  <c r="I133" i="5" s="1"/>
  <c r="J132" i="5"/>
  <c r="H132" i="5"/>
  <c r="J131" i="5"/>
  <c r="H131" i="5"/>
  <c r="I131" i="5" s="1"/>
  <c r="J130" i="5"/>
  <c r="H130" i="5"/>
  <c r="J129" i="5"/>
  <c r="H129" i="5"/>
  <c r="I129" i="5" s="1"/>
  <c r="J128" i="5"/>
  <c r="H128" i="5"/>
  <c r="J127" i="5"/>
  <c r="H127" i="5"/>
  <c r="I127" i="5" s="1"/>
  <c r="J126" i="5"/>
  <c r="H126" i="5"/>
  <c r="J125" i="5"/>
  <c r="H125" i="5"/>
  <c r="I125" i="5" s="1"/>
  <c r="F123" i="5"/>
  <c r="H122" i="5" s="1"/>
  <c r="E123" i="5"/>
  <c r="J120" i="5"/>
  <c r="H120" i="5"/>
  <c r="J119" i="5"/>
  <c r="H119" i="5"/>
  <c r="I119" i="5" s="1"/>
  <c r="J118" i="5"/>
  <c r="H118" i="5"/>
  <c r="J117" i="5"/>
  <c r="H117" i="5"/>
  <c r="I117" i="5" s="1"/>
  <c r="J116" i="5"/>
  <c r="H116" i="5"/>
  <c r="J115" i="5"/>
  <c r="H115" i="5"/>
  <c r="I115" i="5" s="1"/>
  <c r="J114" i="5"/>
  <c r="H114" i="5"/>
  <c r="J113" i="5"/>
  <c r="H113" i="5"/>
  <c r="I113" i="5" s="1"/>
  <c r="J112" i="5"/>
  <c r="H112" i="5"/>
  <c r="J111" i="5"/>
  <c r="H111" i="5"/>
  <c r="I111" i="5" s="1"/>
  <c r="J110" i="5"/>
  <c r="H110" i="5"/>
  <c r="J109" i="5"/>
  <c r="H109" i="5"/>
  <c r="I109" i="5" s="1"/>
  <c r="J108" i="5"/>
  <c r="H108" i="5"/>
  <c r="J107" i="5"/>
  <c r="H107" i="5"/>
  <c r="I107" i="5" s="1"/>
  <c r="J106" i="5"/>
  <c r="H106" i="5"/>
  <c r="I106" i="5" s="1"/>
  <c r="J105" i="5"/>
  <c r="H105" i="5"/>
  <c r="I105" i="5" s="1"/>
  <c r="J104" i="5"/>
  <c r="H104" i="5"/>
  <c r="I104" i="5" s="1"/>
  <c r="J103" i="5"/>
  <c r="H103" i="5"/>
  <c r="I103" i="5" s="1"/>
  <c r="J102" i="5"/>
  <c r="H102" i="5"/>
  <c r="I102" i="5" s="1"/>
  <c r="J101" i="5"/>
  <c r="H101" i="5"/>
  <c r="I101" i="5" s="1"/>
  <c r="J100" i="5"/>
  <c r="H100" i="5"/>
  <c r="I100" i="5" s="1"/>
  <c r="J99" i="5"/>
  <c r="H99" i="5"/>
  <c r="I99" i="5" s="1"/>
  <c r="J98" i="5"/>
  <c r="J97" i="5"/>
  <c r="H97" i="5"/>
  <c r="I97" i="5" s="1"/>
  <c r="J96" i="5"/>
  <c r="H96" i="5"/>
  <c r="I96" i="5" s="1"/>
  <c r="J95" i="5"/>
  <c r="H95" i="5"/>
  <c r="I95" i="5" s="1"/>
  <c r="J94" i="5"/>
  <c r="H94" i="5"/>
  <c r="I94" i="5" s="1"/>
  <c r="J93" i="5"/>
  <c r="H93" i="5"/>
  <c r="I93" i="5" s="1"/>
  <c r="F91" i="5"/>
  <c r="H90" i="5" s="1"/>
  <c r="E91" i="5"/>
  <c r="J88" i="5"/>
  <c r="H88" i="5"/>
  <c r="I88" i="5" s="1"/>
  <c r="J87" i="5"/>
  <c r="H87" i="5"/>
  <c r="J86" i="5"/>
  <c r="H86" i="5"/>
  <c r="I86" i="5" s="1"/>
  <c r="J85" i="5"/>
  <c r="H85" i="5"/>
  <c r="J84" i="5"/>
  <c r="H84" i="5"/>
  <c r="I84" i="5" s="1"/>
  <c r="J83" i="5"/>
  <c r="J82" i="5"/>
  <c r="I82" i="5"/>
  <c r="F80" i="5"/>
  <c r="H79" i="5" s="1"/>
  <c r="E80" i="5"/>
  <c r="J77" i="5"/>
  <c r="H77" i="5"/>
  <c r="I77" i="5" s="1"/>
  <c r="J76" i="5"/>
  <c r="H76" i="5"/>
  <c r="J75" i="5"/>
  <c r="H75" i="5"/>
  <c r="I75" i="5" s="1"/>
  <c r="J74" i="5"/>
  <c r="H74" i="5"/>
  <c r="J73" i="5"/>
  <c r="H73" i="5"/>
  <c r="I73" i="5" s="1"/>
  <c r="J72" i="5"/>
  <c r="H72" i="5"/>
  <c r="H71" i="5"/>
  <c r="I71" i="5" s="1"/>
  <c r="J69" i="5"/>
  <c r="H69" i="5"/>
  <c r="I69" i="5" s="1"/>
  <c r="J68" i="5"/>
  <c r="H68" i="5"/>
  <c r="J67" i="5"/>
  <c r="H67" i="5"/>
  <c r="I67" i="5" s="1"/>
  <c r="J66" i="5"/>
  <c r="H66" i="5"/>
  <c r="J65" i="5"/>
  <c r="H65" i="5"/>
  <c r="I65" i="5" s="1"/>
  <c r="J64" i="5"/>
  <c r="H64" i="5"/>
  <c r="J63" i="5"/>
  <c r="H63" i="5"/>
  <c r="I63" i="5" s="1"/>
  <c r="J62" i="5"/>
  <c r="H62" i="5"/>
  <c r="J61" i="5"/>
  <c r="H61" i="5"/>
  <c r="I61" i="5" s="1"/>
  <c r="J60" i="5"/>
  <c r="H60" i="5"/>
  <c r="J59" i="5"/>
  <c r="H59" i="5"/>
  <c r="I59" i="5" s="1"/>
  <c r="J58" i="5"/>
  <c r="H58" i="5"/>
  <c r="J57" i="5"/>
  <c r="H57" i="5"/>
  <c r="I57" i="5" s="1"/>
  <c r="J56" i="5"/>
  <c r="H56" i="5"/>
  <c r="J55" i="5"/>
  <c r="H55" i="5"/>
  <c r="I55" i="5" s="1"/>
  <c r="J54" i="5"/>
  <c r="H54" i="5"/>
  <c r="J53" i="5"/>
  <c r="I53" i="5"/>
  <c r="J52" i="5"/>
  <c r="F50" i="5"/>
  <c r="E50" i="5"/>
  <c r="F49" i="5"/>
  <c r="J47" i="5"/>
  <c r="H47" i="5"/>
  <c r="J46" i="5"/>
  <c r="H46" i="5"/>
  <c r="I46" i="5" s="1"/>
  <c r="N45" i="5"/>
  <c r="H43" i="5"/>
  <c r="F44" i="5"/>
  <c r="E44" i="5"/>
  <c r="M43" i="5"/>
  <c r="N43" i="5" s="1"/>
  <c r="F43" i="5"/>
  <c r="E122" i="5" l="1"/>
  <c r="I120" i="5"/>
  <c r="I126" i="5"/>
  <c r="I68" i="5"/>
  <c r="H44" i="5"/>
  <c r="E49" i="5"/>
  <c r="H50" i="5"/>
  <c r="E79" i="5"/>
  <c r="H80" i="5"/>
  <c r="I142" i="5"/>
  <c r="I60" i="5"/>
  <c r="I76" i="5"/>
  <c r="E90" i="5"/>
  <c r="I112" i="5"/>
  <c r="I134" i="5"/>
  <c r="I153" i="5"/>
  <c r="I154" i="5"/>
  <c r="I56" i="5"/>
  <c r="I64" i="5"/>
  <c r="I72" i="5"/>
  <c r="I85" i="5"/>
  <c r="I108" i="5"/>
  <c r="I116" i="5"/>
  <c r="I130" i="5"/>
  <c r="I138" i="5"/>
  <c r="I158" i="5"/>
  <c r="I159" i="5"/>
  <c r="I160" i="5"/>
  <c r="I387" i="5"/>
  <c r="I340" i="5"/>
  <c r="I314" i="5"/>
  <c r="I258" i="5"/>
  <c r="I227" i="5"/>
  <c r="I195" i="5"/>
  <c r="I164" i="5"/>
  <c r="I45" i="5"/>
  <c r="I43" i="5" s="1"/>
  <c r="E43" i="5"/>
  <c r="I47" i="5"/>
  <c r="I54" i="5"/>
  <c r="I58" i="5"/>
  <c r="I62" i="5"/>
  <c r="I66" i="5"/>
  <c r="I70" i="5"/>
  <c r="I74" i="5"/>
  <c r="I83" i="5"/>
  <c r="I87" i="5"/>
  <c r="H91" i="5"/>
  <c r="I110" i="5"/>
  <c r="I114" i="5"/>
  <c r="I118" i="5"/>
  <c r="H123" i="5"/>
  <c r="I128" i="5"/>
  <c r="I132" i="5"/>
  <c r="I136" i="5"/>
  <c r="I140" i="5"/>
  <c r="I144" i="5"/>
  <c r="I145" i="5"/>
  <c r="I146" i="5"/>
  <c r="I147" i="5"/>
  <c r="I148" i="5"/>
  <c r="I151" i="5"/>
  <c r="I156" i="5"/>
  <c r="I372" i="5"/>
  <c r="I285" i="5"/>
  <c r="H49" i="5"/>
  <c r="J41" i="5"/>
  <c r="H41" i="5"/>
  <c r="I41" i="5" s="1"/>
  <c r="J40" i="5"/>
  <c r="H40" i="5"/>
  <c r="J39" i="5"/>
  <c r="H39" i="5"/>
  <c r="I39" i="5" s="1"/>
  <c r="J38" i="5"/>
  <c r="H38" i="5"/>
  <c r="J37" i="5"/>
  <c r="H37" i="5"/>
  <c r="I37" i="5" s="1"/>
  <c r="J36" i="5"/>
  <c r="H36" i="5"/>
  <c r="J35" i="5"/>
  <c r="H35" i="5"/>
  <c r="I35" i="5" s="1"/>
  <c r="J34" i="5"/>
  <c r="H34" i="5"/>
  <c r="J33" i="5"/>
  <c r="H33" i="5"/>
  <c r="I33" i="5" s="1"/>
  <c r="J32" i="5"/>
  <c r="H32" i="5"/>
  <c r="J31" i="5"/>
  <c r="H31" i="5"/>
  <c r="I31" i="5" s="1"/>
  <c r="J30" i="5"/>
  <c r="H30" i="5"/>
  <c r="J29" i="5"/>
  <c r="H29" i="5"/>
  <c r="H28" i="5"/>
  <c r="I28" i="5" s="1"/>
  <c r="H27" i="5"/>
  <c r="H26" i="5"/>
  <c r="I26" i="5" s="1"/>
  <c r="H25" i="5"/>
  <c r="I24" i="5"/>
  <c r="N23" i="5"/>
  <c r="H21" i="5"/>
  <c r="F22" i="5"/>
  <c r="E22" i="5"/>
  <c r="M21" i="5"/>
  <c r="N21" i="5" s="1"/>
  <c r="F21" i="5"/>
  <c r="I50" i="5" l="1"/>
  <c r="I32" i="5"/>
  <c r="E21" i="5"/>
  <c r="H22" i="5"/>
  <c r="I40" i="5"/>
  <c r="I80" i="5"/>
  <c r="I27" i="5"/>
  <c r="I36" i="5"/>
  <c r="I123" i="5"/>
  <c r="I91" i="5"/>
  <c r="I25" i="5"/>
  <c r="I29" i="5"/>
  <c r="I30" i="5"/>
  <c r="I34" i="5"/>
  <c r="I38" i="5"/>
  <c r="I21" i="5"/>
  <c r="M19" i="5"/>
  <c r="I22" i="5" l="1"/>
  <c r="H19" i="5"/>
  <c r="F19" i="5"/>
  <c r="E19" i="5"/>
  <c r="D19" i="5"/>
  <c r="L18" i="5"/>
  <c r="J19" i="5" l="1"/>
  <c r="K26" i="5"/>
  <c r="F18" i="5"/>
  <c r="K24" i="5" l="1"/>
  <c r="K28" i="5"/>
  <c r="K25" i="5"/>
  <c r="K27" i="5"/>
  <c r="K46" i="5"/>
  <c r="F17" i="5"/>
  <c r="I79" i="6" l="1"/>
  <c r="I51" i="6"/>
  <c r="I49" i="6" s="1"/>
  <c r="I165" i="6"/>
  <c r="I163" i="6" s="1"/>
  <c r="I92" i="6"/>
  <c r="I90" i="6" s="1"/>
  <c r="I124" i="6"/>
  <c r="I122" i="6" s="1"/>
  <c r="I195" i="6"/>
  <c r="I196" i="6"/>
  <c r="I194" i="6" s="1"/>
  <c r="I722" i="6"/>
  <c r="I628" i="6"/>
  <c r="I655" i="6"/>
  <c r="I386" i="6"/>
  <c r="I284" i="6"/>
  <c r="I680" i="6"/>
  <c r="I599" i="6"/>
  <c r="I527" i="6"/>
  <c r="I285" i="6"/>
  <c r="I315" i="6"/>
  <c r="I313" i="6" s="1"/>
  <c r="I259" i="6"/>
  <c r="I257" i="6" s="1"/>
  <c r="I228" i="6"/>
  <c r="I226" i="6" s="1"/>
  <c r="I341" i="6"/>
  <c r="I339" i="6" s="1"/>
  <c r="I373" i="6"/>
  <c r="I371" i="6" s="1"/>
  <c r="I461" i="6"/>
  <c r="I459" i="6" s="1"/>
  <c r="I422" i="6"/>
  <c r="I528" i="6"/>
  <c r="I526" i="6" s="1"/>
  <c r="I505" i="6"/>
  <c r="I503" i="6" s="1"/>
  <c r="I571" i="6"/>
  <c r="I569" i="6" s="1"/>
  <c r="I600" i="6"/>
  <c r="I598" i="6" s="1"/>
  <c r="I752" i="6"/>
  <c r="I750" i="6" s="1"/>
  <c r="I784" i="6"/>
  <c r="I782" i="6" s="1"/>
  <c r="I629" i="6"/>
  <c r="I627" i="6" s="1"/>
  <c r="I656" i="6"/>
  <c r="I654" i="6" s="1"/>
  <c r="I681" i="6"/>
  <c r="I679" i="6" s="1"/>
  <c r="I723" i="6"/>
  <c r="I721" i="6" s="1"/>
  <c r="I814" i="6"/>
  <c r="I812" i="6" s="1"/>
  <c r="I911" i="6"/>
  <c r="I909" i="6" s="1"/>
  <c r="I853" i="6"/>
  <c r="I851" i="6" s="1"/>
  <c r="I884" i="6"/>
  <c r="I882" i="6" s="1"/>
  <c r="I938" i="6"/>
  <c r="I936" i="6" s="1"/>
  <c r="I957" i="6"/>
  <c r="I955" i="6" s="1"/>
  <c r="I992" i="6"/>
  <c r="I990" i="6" s="1"/>
  <c r="I18" i="6" l="1"/>
  <c r="I19" i="6"/>
  <c r="I17" i="6" l="1"/>
  <c r="J5" i="6" s="1"/>
  <c r="H17" i="6" l="1"/>
  <c r="L7" i="6" l="1"/>
  <c r="J7" i="6"/>
  <c r="L457" i="6" s="1"/>
  <c r="N457" i="6" s="1"/>
  <c r="L1013" i="6" l="1"/>
  <c r="N1013" i="6" s="1"/>
  <c r="L997" i="6"/>
  <c r="N997" i="6" s="1"/>
  <c r="L948" i="6"/>
  <c r="N948" i="6" s="1"/>
  <c r="L940" i="6"/>
  <c r="N940" i="6" s="1"/>
  <c r="L1024" i="6"/>
  <c r="N1024" i="6" s="1"/>
  <c r="L1008" i="6"/>
  <c r="N1008" i="6" s="1"/>
  <c r="L988" i="6"/>
  <c r="N988" i="6" s="1"/>
  <c r="L980" i="6"/>
  <c r="N980" i="6" s="1"/>
  <c r="L972" i="6"/>
  <c r="N972" i="6" s="1"/>
  <c r="L959" i="6"/>
  <c r="N959" i="6" s="1"/>
  <c r="L919" i="6"/>
  <c r="N919" i="6" s="1"/>
  <c r="L899" i="6"/>
  <c r="N899" i="6" s="1"/>
  <c r="L879" i="6"/>
  <c r="N879" i="6" s="1"/>
  <c r="L863" i="6"/>
  <c r="N863" i="6" s="1"/>
  <c r="L842" i="6"/>
  <c r="N842" i="6" s="1"/>
  <c r="L826" i="6"/>
  <c r="N826" i="6" s="1"/>
  <c r="L928" i="6"/>
  <c r="N928" i="6" s="1"/>
  <c r="L900" i="6"/>
  <c r="N900" i="6" s="1"/>
  <c r="L880" i="6"/>
  <c r="N880" i="6" s="1"/>
  <c r="L864" i="6"/>
  <c r="N864" i="6" s="1"/>
  <c r="L845" i="6"/>
  <c r="N845" i="6" s="1"/>
  <c r="L829" i="6"/>
  <c r="N829" i="6" s="1"/>
  <c r="L809" i="6"/>
  <c r="N809" i="6" s="1"/>
  <c r="L793" i="6"/>
  <c r="N793" i="6" s="1"/>
  <c r="L796" i="6"/>
  <c r="N796" i="6" s="1"/>
  <c r="L776" i="6"/>
  <c r="N776" i="6" s="1"/>
  <c r="L760" i="6"/>
  <c r="N760" i="6" s="1"/>
  <c r="L739" i="6"/>
  <c r="N739" i="6" s="1"/>
  <c r="L718" i="6"/>
  <c r="N718" i="6" s="1"/>
  <c r="L702" i="6"/>
  <c r="N702" i="6" s="1"/>
  <c r="L686" i="6"/>
  <c r="N686" i="6" s="1"/>
  <c r="L667" i="6"/>
  <c r="N667" i="6" s="1"/>
  <c r="L647" i="6"/>
  <c r="N647" i="6" s="1"/>
  <c r="L631" i="6"/>
  <c r="N631" i="6" s="1"/>
  <c r="L777" i="6"/>
  <c r="N777" i="6" s="1"/>
  <c r="L761" i="6"/>
  <c r="N761" i="6" s="1"/>
  <c r="L734" i="6"/>
  <c r="N734" i="6" s="1"/>
  <c r="L715" i="6"/>
  <c r="N715" i="6" s="1"/>
  <c r="L699" i="6"/>
  <c r="N699" i="6" s="1"/>
  <c r="L683" i="6"/>
  <c r="N683" i="6" s="1"/>
  <c r="L662" i="6"/>
  <c r="N662" i="6" s="1"/>
  <c r="L642" i="6"/>
  <c r="N642" i="6" s="1"/>
  <c r="L623" i="6"/>
  <c r="N623" i="6" s="1"/>
  <c r="L607" i="6"/>
  <c r="N607" i="6" s="1"/>
  <c r="L588" i="6"/>
  <c r="N588" i="6" s="1"/>
  <c r="L566" i="6"/>
  <c r="N566" i="6" s="1"/>
  <c r="L550" i="6"/>
  <c r="N550" i="6" s="1"/>
  <c r="L534" i="6"/>
  <c r="N534" i="6" s="1"/>
  <c r="L514" i="6"/>
  <c r="N514" i="6" s="1"/>
  <c r="L606" i="6"/>
  <c r="N606" i="6" s="1"/>
  <c r="L515" i="6"/>
  <c r="N515" i="6" s="1"/>
  <c r="L491" i="6"/>
  <c r="N491" i="6" s="1"/>
  <c r="L475" i="6"/>
  <c r="N475" i="6" s="1"/>
  <c r="L455" i="6"/>
  <c r="N455" i="6" s="1"/>
  <c r="L439" i="6"/>
  <c r="N439" i="6" s="1"/>
  <c r="L419" i="6"/>
  <c r="N419" i="6" s="1"/>
  <c r="L403" i="6"/>
  <c r="N403" i="6" s="1"/>
  <c r="L383" i="6"/>
  <c r="N383" i="6" s="1"/>
  <c r="L353" i="6"/>
  <c r="N353" i="6" s="1"/>
  <c r="L589" i="6"/>
  <c r="N589" i="6" s="1"/>
  <c r="L573" i="6"/>
  <c r="N573" i="6" s="1"/>
  <c r="L553" i="6"/>
  <c r="N553" i="6" s="1"/>
  <c r="L537" i="6"/>
  <c r="N537" i="6" s="1"/>
  <c r="L486" i="6"/>
  <c r="N486" i="6" s="1"/>
  <c r="L470" i="6"/>
  <c r="N470" i="6" s="1"/>
  <c r="L442" i="6"/>
  <c r="N442" i="6" s="1"/>
  <c r="L426" i="6"/>
  <c r="N426" i="6" s="1"/>
  <c r="L406" i="6"/>
  <c r="N406" i="6" s="1"/>
  <c r="L390" i="6"/>
  <c r="N390" i="6" s="1"/>
  <c r="L366" i="6"/>
  <c r="N366" i="6" s="1"/>
  <c r="L350" i="6"/>
  <c r="N350" i="6" s="1"/>
  <c r="L322" i="6"/>
  <c r="N322" i="6" s="1"/>
  <c r="L303" i="6"/>
  <c r="N303" i="6" s="1"/>
  <c r="L282" i="6"/>
  <c r="N282" i="6" s="1"/>
  <c r="L266" i="6"/>
  <c r="N266" i="6" s="1"/>
  <c r="L247" i="6"/>
  <c r="N247" i="6" s="1"/>
  <c r="L230" i="6"/>
  <c r="N230" i="6" s="1"/>
  <c r="L343" i="6"/>
  <c r="N343" i="6" s="1"/>
  <c r="L269" i="6"/>
  <c r="N269" i="6" s="1"/>
  <c r="L248" i="6"/>
  <c r="N248" i="6" s="1"/>
  <c r="L331" i="6"/>
  <c r="N331" i="6" s="1"/>
  <c r="L310" i="6"/>
  <c r="N310" i="6" s="1"/>
  <c r="L294" i="6"/>
  <c r="N294" i="6" s="1"/>
  <c r="L224" i="6"/>
  <c r="N224" i="6" s="1"/>
  <c r="L221" i="6"/>
  <c r="N221" i="6" s="1"/>
  <c r="L205" i="6"/>
  <c r="N205" i="6" s="1"/>
  <c r="L214" i="6"/>
  <c r="N214" i="6" s="1"/>
  <c r="L184" i="6"/>
  <c r="N184" i="6" s="1"/>
  <c r="L191" i="6"/>
  <c r="N191" i="6" s="1"/>
  <c r="L175" i="6"/>
  <c r="N175" i="6" s="1"/>
  <c r="L159" i="6"/>
  <c r="N159" i="6" s="1"/>
  <c r="L131" i="6"/>
  <c r="N131" i="6" s="1"/>
  <c r="L87" i="6"/>
  <c r="N87" i="6" s="1"/>
  <c r="L148" i="6"/>
  <c r="N148" i="6" s="1"/>
  <c r="L108" i="6"/>
  <c r="N108" i="6" s="1"/>
  <c r="L60" i="6"/>
  <c r="N60" i="6" s="1"/>
  <c r="L26" i="6"/>
  <c r="N26" i="6" s="1"/>
  <c r="L1015" i="6"/>
  <c r="N1015" i="6" s="1"/>
  <c r="L999" i="6"/>
  <c r="N999" i="6" s="1"/>
  <c r="L949" i="6"/>
  <c r="N949" i="6" s="1"/>
  <c r="L941" i="6"/>
  <c r="N941" i="6" s="1"/>
  <c r="L1025" i="6"/>
  <c r="N1025" i="6" s="1"/>
  <c r="L1010" i="6"/>
  <c r="N1010" i="6" s="1"/>
  <c r="L994" i="6"/>
  <c r="N994" i="6" s="1"/>
  <c r="L981" i="6"/>
  <c r="N981" i="6" s="1"/>
  <c r="L973" i="6"/>
  <c r="N973" i="6" s="1"/>
  <c r="L960" i="6"/>
  <c r="N960" i="6" s="1"/>
  <c r="L921" i="6"/>
  <c r="N921" i="6" s="1"/>
  <c r="L901" i="6"/>
  <c r="N901" i="6" s="1"/>
  <c r="L873" i="6"/>
  <c r="N873" i="6" s="1"/>
  <c r="L857" i="6"/>
  <c r="N857" i="6" s="1"/>
  <c r="L836" i="6"/>
  <c r="N836" i="6" s="1"/>
  <c r="L820" i="6"/>
  <c r="N820" i="6" s="1"/>
  <c r="L930" i="6"/>
  <c r="N930" i="6" s="1"/>
  <c r="L914" i="6"/>
  <c r="N914" i="6" s="1"/>
  <c r="L894" i="6"/>
  <c r="N894" i="6" s="1"/>
  <c r="L874" i="6"/>
  <c r="N874" i="6" s="1"/>
  <c r="L858" i="6"/>
  <c r="N858" i="6" s="1"/>
  <c r="L839" i="6"/>
  <c r="N839" i="6" s="1"/>
  <c r="L823" i="6"/>
  <c r="N823" i="6" s="1"/>
  <c r="L795" i="6"/>
  <c r="N795" i="6" s="1"/>
  <c r="L798" i="6"/>
  <c r="N798" i="6" s="1"/>
  <c r="L778" i="6"/>
  <c r="N778" i="6" s="1"/>
  <c r="L762" i="6"/>
  <c r="N762" i="6" s="1"/>
  <c r="L741" i="6"/>
  <c r="N741" i="6" s="1"/>
  <c r="L725" i="6"/>
  <c r="N725" i="6" s="1"/>
  <c r="L704" i="6"/>
  <c r="N704" i="6" s="1"/>
  <c r="L688" i="6"/>
  <c r="N688" i="6" s="1"/>
  <c r="L669" i="6"/>
  <c r="N669" i="6" s="1"/>
  <c r="L649" i="6"/>
  <c r="N649" i="6" s="1"/>
  <c r="L633" i="6"/>
  <c r="N633" i="6" s="1"/>
  <c r="L779" i="6"/>
  <c r="N779" i="6" s="1"/>
  <c r="L763" i="6"/>
  <c r="N763" i="6" s="1"/>
  <c r="L744" i="6"/>
  <c r="N744" i="6" s="1"/>
  <c r="L728" i="6"/>
  <c r="N728" i="6" s="1"/>
  <c r="L709" i="6"/>
  <c r="N709" i="6" s="1"/>
  <c r="L693" i="6"/>
  <c r="N693" i="6" s="1"/>
  <c r="L672" i="6"/>
  <c r="N672" i="6" s="1"/>
  <c r="L652" i="6"/>
  <c r="N652" i="6" s="1"/>
  <c r="L636" i="6"/>
  <c r="N636" i="6" s="1"/>
  <c r="L617" i="6"/>
  <c r="N617" i="6" s="1"/>
  <c r="L590" i="6"/>
  <c r="N590" i="6" s="1"/>
  <c r="L574" i="6"/>
  <c r="N574" i="6" s="1"/>
  <c r="L552" i="6"/>
  <c r="N552" i="6" s="1"/>
  <c r="L536" i="6"/>
  <c r="N536" i="6" s="1"/>
  <c r="L516" i="6"/>
  <c r="N516" i="6" s="1"/>
  <c r="L616" i="6"/>
  <c r="N616" i="6" s="1"/>
  <c r="L517" i="6"/>
  <c r="N517" i="6" s="1"/>
  <c r="L493" i="6"/>
  <c r="N493" i="6" s="1"/>
  <c r="L477" i="6"/>
  <c r="N477" i="6" s="1"/>
  <c r="L441" i="6"/>
  <c r="N441" i="6" s="1"/>
  <c r="L413" i="6"/>
  <c r="N413" i="6" s="1"/>
  <c r="L397" i="6"/>
  <c r="N397" i="6" s="1"/>
  <c r="L355" i="6"/>
  <c r="N355" i="6" s="1"/>
  <c r="L591" i="6"/>
  <c r="N591" i="6" s="1"/>
  <c r="L575" i="6"/>
  <c r="N575" i="6" s="1"/>
  <c r="L555" i="6"/>
  <c r="N555" i="6" s="1"/>
  <c r="L539" i="6"/>
  <c r="N539" i="6" s="1"/>
  <c r="L496" i="6"/>
  <c r="N496" i="6" s="1"/>
  <c r="L480" i="6"/>
  <c r="N480" i="6" s="1"/>
  <c r="L464" i="6"/>
  <c r="N464" i="6" s="1"/>
  <c r="L444" i="6"/>
  <c r="N444" i="6" s="1"/>
  <c r="L428" i="6"/>
  <c r="N428" i="6" s="1"/>
  <c r="L408" i="6"/>
  <c r="N408" i="6" s="1"/>
  <c r="L392" i="6"/>
  <c r="N392" i="6" s="1"/>
  <c r="L368" i="6"/>
  <c r="N368" i="6" s="1"/>
  <c r="L352" i="6"/>
  <c r="N352" i="6" s="1"/>
  <c r="L332" i="6"/>
  <c r="N332" i="6" s="1"/>
  <c r="L305" i="6"/>
  <c r="N305" i="6" s="1"/>
  <c r="L289" i="6"/>
  <c r="N289" i="6" s="1"/>
  <c r="L268" i="6"/>
  <c r="N268" i="6" s="1"/>
  <c r="L241" i="6"/>
  <c r="N241" i="6" s="1"/>
  <c r="L375" i="6"/>
  <c r="N375" i="6" s="1"/>
  <c r="L279" i="6"/>
  <c r="N279" i="6" s="1"/>
  <c r="L263" i="6"/>
  <c r="N263" i="6" s="1"/>
  <c r="L242" i="6"/>
  <c r="N242" i="6" s="1"/>
  <c r="L325" i="6"/>
  <c r="N325" i="6" s="1"/>
  <c r="L304" i="6"/>
  <c r="N304" i="6" s="1"/>
  <c r="L288" i="6"/>
  <c r="N288" i="6" s="1"/>
  <c r="L206" i="6"/>
  <c r="N206" i="6" s="1"/>
  <c r="L215" i="6"/>
  <c r="N215" i="6" s="1"/>
  <c r="L199" i="6"/>
  <c r="N199" i="6" s="1"/>
  <c r="L198" i="6"/>
  <c r="N198" i="6" s="1"/>
  <c r="L178" i="6"/>
  <c r="N178" i="6" s="1"/>
  <c r="L177" i="6"/>
  <c r="N177" i="6" s="1"/>
  <c r="L161" i="6"/>
  <c r="N161" i="6" s="1"/>
  <c r="L145" i="6"/>
  <c r="N145" i="6" s="1"/>
  <c r="L129" i="6"/>
  <c r="N129" i="6" s="1"/>
  <c r="L109" i="6"/>
  <c r="N109" i="6" s="1"/>
  <c r="L77" i="6"/>
  <c r="N77" i="6" s="1"/>
  <c r="L59" i="6"/>
  <c r="N59" i="6" s="1"/>
  <c r="L154" i="6"/>
  <c r="N154" i="6" s="1"/>
  <c r="L138" i="6"/>
  <c r="N138" i="6" s="1"/>
  <c r="L118" i="6"/>
  <c r="N118" i="6" s="1"/>
  <c r="L102" i="6"/>
  <c r="N102" i="6" s="1"/>
  <c r="L70" i="6"/>
  <c r="N70" i="6" s="1"/>
  <c r="L54" i="6"/>
  <c r="N54" i="6" s="1"/>
  <c r="L37" i="6"/>
  <c r="N37" i="6" s="1"/>
  <c r="L28" i="6"/>
  <c r="N28" i="6" s="1"/>
  <c r="L143" i="6"/>
  <c r="N143" i="6" s="1"/>
  <c r="L107" i="6"/>
  <c r="N107" i="6" s="1"/>
  <c r="L75" i="6"/>
  <c r="N75" i="6" s="1"/>
  <c r="L160" i="6"/>
  <c r="N160" i="6" s="1"/>
  <c r="L132" i="6"/>
  <c r="N132" i="6" s="1"/>
  <c r="L96" i="6"/>
  <c r="N96" i="6" s="1"/>
  <c r="L64" i="6"/>
  <c r="N64" i="6" s="1"/>
  <c r="L29" i="6"/>
  <c r="N29" i="6" s="1"/>
  <c r="L1009" i="6"/>
  <c r="N1009" i="6" s="1"/>
  <c r="L950" i="6"/>
  <c r="N950" i="6" s="1"/>
  <c r="L942" i="6"/>
  <c r="N942" i="6" s="1"/>
  <c r="L1020" i="6"/>
  <c r="N1020" i="6" s="1"/>
  <c r="L1004" i="6"/>
  <c r="N1004" i="6" s="1"/>
  <c r="L986" i="6"/>
  <c r="N986" i="6" s="1"/>
  <c r="L978" i="6"/>
  <c r="N978" i="6" s="1"/>
  <c r="L970" i="6"/>
  <c r="N970" i="6" s="1"/>
  <c r="L931" i="6"/>
  <c r="N931" i="6" s="1"/>
  <c r="L915" i="6"/>
  <c r="N915" i="6" s="1"/>
  <c r="L895" i="6"/>
  <c r="N895" i="6" s="1"/>
  <c r="L875" i="6"/>
  <c r="N875" i="6" s="1"/>
  <c r="L859" i="6"/>
  <c r="N859" i="6" s="1"/>
  <c r="L838" i="6"/>
  <c r="N838" i="6" s="1"/>
  <c r="L822" i="6"/>
  <c r="N822" i="6" s="1"/>
  <c r="L932" i="6"/>
  <c r="N932" i="6" s="1"/>
  <c r="L916" i="6"/>
  <c r="N916" i="6" s="1"/>
  <c r="L896" i="6"/>
  <c r="N896" i="6" s="1"/>
  <c r="L876" i="6"/>
  <c r="N876" i="6" s="1"/>
  <c r="L860" i="6"/>
  <c r="N860" i="6" s="1"/>
  <c r="L841" i="6"/>
  <c r="N841" i="6" s="1"/>
  <c r="L825" i="6"/>
  <c r="N825" i="6" s="1"/>
  <c r="L805" i="6"/>
  <c r="N805" i="6" s="1"/>
  <c r="L789" i="6"/>
  <c r="N789" i="6" s="1"/>
  <c r="L792" i="6"/>
  <c r="N792" i="6" s="1"/>
  <c r="L772" i="6"/>
  <c r="N772" i="6" s="1"/>
  <c r="L756" i="6"/>
  <c r="N756" i="6" s="1"/>
  <c r="L735" i="6"/>
  <c r="N735" i="6" s="1"/>
  <c r="L714" i="6"/>
  <c r="N714" i="6" s="1"/>
  <c r="L698" i="6"/>
  <c r="N698" i="6" s="1"/>
  <c r="L671" i="6"/>
  <c r="N671" i="6" s="1"/>
  <c r="L651" i="6"/>
  <c r="N651" i="6" s="1"/>
  <c r="L635" i="6"/>
  <c r="N635" i="6" s="1"/>
  <c r="L773" i="6"/>
  <c r="N773" i="6" s="1"/>
  <c r="L757" i="6"/>
  <c r="N757" i="6" s="1"/>
  <c r="L738" i="6"/>
  <c r="N738" i="6" s="1"/>
  <c r="L719" i="6"/>
  <c r="N719" i="6" s="1"/>
  <c r="L703" i="6"/>
  <c r="N703" i="6" s="1"/>
  <c r="L687" i="6"/>
  <c r="N687" i="6" s="1"/>
  <c r="L666" i="6"/>
  <c r="N666" i="6" s="1"/>
  <c r="L646" i="6"/>
  <c r="N646" i="6" s="1"/>
  <c r="L619" i="6"/>
  <c r="N619" i="6" s="1"/>
  <c r="L603" i="6"/>
  <c r="N603" i="6" s="1"/>
  <c r="L584" i="6"/>
  <c r="N584" i="6" s="1"/>
  <c r="L562" i="6"/>
  <c r="N562" i="6" s="1"/>
  <c r="L546" i="6"/>
  <c r="N546" i="6" s="1"/>
  <c r="L530" i="6"/>
  <c r="N530" i="6" s="1"/>
  <c r="L510" i="6"/>
  <c r="N510" i="6" s="1"/>
  <c r="L610" i="6"/>
  <c r="N610" i="6" s="1"/>
  <c r="L519" i="6"/>
  <c r="N519" i="6" s="1"/>
  <c r="L495" i="6"/>
  <c r="N495" i="6" s="1"/>
  <c r="L479" i="6"/>
  <c r="N479" i="6" s="1"/>
  <c r="L463" i="6"/>
  <c r="N463" i="6" s="1"/>
  <c r="L443" i="6"/>
  <c r="N443" i="6" s="1"/>
  <c r="L427" i="6"/>
  <c r="N427" i="6" s="1"/>
  <c r="L407" i="6"/>
  <c r="N407" i="6" s="1"/>
  <c r="L391" i="6"/>
  <c r="N391" i="6" s="1"/>
  <c r="L363" i="6"/>
  <c r="N363" i="6" s="1"/>
  <c r="L593" i="6"/>
  <c r="N593" i="6" s="1"/>
  <c r="L577" i="6"/>
  <c r="N577" i="6" s="1"/>
  <c r="L557" i="6"/>
  <c r="N557" i="6" s="1"/>
  <c r="L541" i="6"/>
  <c r="N541" i="6" s="1"/>
  <c r="L498" i="6"/>
  <c r="N498" i="6" s="1"/>
  <c r="L482" i="6"/>
  <c r="N482" i="6" s="1"/>
  <c r="L466" i="6"/>
  <c r="N466" i="6" s="1"/>
  <c r="L446" i="6"/>
  <c r="N446" i="6" s="1"/>
  <c r="L430" i="6"/>
  <c r="N430" i="6" s="1"/>
  <c r="L410" i="6"/>
  <c r="N410" i="6" s="1"/>
  <c r="L394" i="6"/>
  <c r="N394" i="6" s="1"/>
  <c r="L362" i="6"/>
  <c r="N362" i="6" s="1"/>
  <c r="L346" i="6"/>
  <c r="N346" i="6" s="1"/>
  <c r="L326" i="6"/>
  <c r="N326" i="6" s="1"/>
  <c r="L307" i="6"/>
  <c r="N307" i="6" s="1"/>
  <c r="L291" i="6"/>
  <c r="N291" i="6" s="1"/>
  <c r="L270" i="6"/>
  <c r="N270" i="6" s="1"/>
  <c r="L251" i="6"/>
  <c r="N251" i="6" s="1"/>
  <c r="L234" i="6"/>
  <c r="N234" i="6" s="1"/>
  <c r="L357" i="6"/>
  <c r="N357" i="6" s="1"/>
  <c r="L273" i="6"/>
  <c r="N273" i="6" s="1"/>
  <c r="L252" i="6"/>
  <c r="N252" i="6" s="1"/>
  <c r="L335" i="6"/>
  <c r="N335" i="6" s="1"/>
  <c r="L319" i="6"/>
  <c r="N319" i="6" s="1"/>
  <c r="L298" i="6"/>
  <c r="N298" i="6" s="1"/>
  <c r="L233" i="6"/>
  <c r="N233" i="6" s="1"/>
  <c r="L217" i="6"/>
  <c r="N217" i="6" s="1"/>
  <c r="L201" i="6"/>
  <c r="N201" i="6" s="1"/>
  <c r="L200" i="6"/>
  <c r="N200" i="6" s="1"/>
  <c r="L180" i="6"/>
  <c r="N180" i="6" s="1"/>
  <c r="L187" i="6"/>
  <c r="N187" i="6" s="1"/>
  <c r="L171" i="6"/>
  <c r="N171" i="6" s="1"/>
  <c r="L155" i="6"/>
  <c r="N155" i="6" s="1"/>
  <c r="L119" i="6"/>
  <c r="N119" i="6" s="1"/>
  <c r="L71" i="6"/>
  <c r="N71" i="6" s="1"/>
  <c r="L136" i="6"/>
  <c r="N136" i="6" s="1"/>
  <c r="L100" i="6"/>
  <c r="N100" i="6" s="1"/>
  <c r="L32" i="6"/>
  <c r="N32" i="6" s="1"/>
  <c r="L1011" i="6"/>
  <c r="N1011" i="6" s="1"/>
  <c r="L995" i="6"/>
  <c r="N995" i="6" s="1"/>
  <c r="L947" i="6"/>
  <c r="N947" i="6" s="1"/>
  <c r="L968" i="6"/>
  <c r="N968" i="6" s="1"/>
  <c r="L1022" i="6"/>
  <c r="N1022" i="6" s="1"/>
  <c r="L1006" i="6"/>
  <c r="N1006" i="6" s="1"/>
  <c r="L987" i="6"/>
  <c r="N987" i="6" s="1"/>
  <c r="L979" i="6"/>
  <c r="N979" i="6" s="1"/>
  <c r="L971" i="6"/>
  <c r="N971" i="6" s="1"/>
  <c r="L933" i="6"/>
  <c r="N933" i="6" s="1"/>
  <c r="L917" i="6"/>
  <c r="N917" i="6" s="1"/>
  <c r="L897" i="6"/>
  <c r="N897" i="6" s="1"/>
  <c r="L877" i="6"/>
  <c r="N877" i="6" s="1"/>
  <c r="L861" i="6"/>
  <c r="N861" i="6" s="1"/>
  <c r="L840" i="6"/>
  <c r="N840" i="6" s="1"/>
  <c r="L824" i="6"/>
  <c r="N824" i="6" s="1"/>
  <c r="L934" i="6"/>
  <c r="N934" i="6" s="1"/>
  <c r="L918" i="6"/>
  <c r="N918" i="6" s="1"/>
  <c r="L898" i="6"/>
  <c r="N898" i="6" s="1"/>
  <c r="L878" i="6"/>
  <c r="N878" i="6" s="1"/>
  <c r="L862" i="6"/>
  <c r="N862" i="6" s="1"/>
  <c r="L835" i="6"/>
  <c r="N835" i="6" s="1"/>
  <c r="L819" i="6"/>
  <c r="N819" i="6" s="1"/>
  <c r="L799" i="6"/>
  <c r="N799" i="6" s="1"/>
  <c r="L802" i="6"/>
  <c r="N802" i="6" s="1"/>
  <c r="L786" i="6"/>
  <c r="N786" i="6" s="1"/>
  <c r="L766" i="6"/>
  <c r="N766" i="6" s="1"/>
  <c r="L745" i="6"/>
  <c r="N745" i="6" s="1"/>
  <c r="L729" i="6"/>
  <c r="N729" i="6" s="1"/>
  <c r="L708" i="6"/>
  <c r="N708" i="6" s="1"/>
  <c r="L692" i="6"/>
  <c r="N692" i="6" s="1"/>
  <c r="L673" i="6"/>
  <c r="N673" i="6" s="1"/>
  <c r="L645" i="6"/>
  <c r="N645" i="6" s="1"/>
  <c r="L624" i="6"/>
  <c r="N624" i="6" s="1"/>
  <c r="L775" i="6"/>
  <c r="N775" i="6" s="1"/>
  <c r="L759" i="6"/>
  <c r="N759" i="6" s="1"/>
  <c r="L740" i="6"/>
  <c r="N740" i="6" s="1"/>
  <c r="L713" i="6"/>
  <c r="N713" i="6" s="1"/>
  <c r="L697" i="6"/>
  <c r="N697" i="6" s="1"/>
  <c r="L676" i="6"/>
  <c r="N676" i="6" s="1"/>
  <c r="L660" i="6"/>
  <c r="N660" i="6" s="1"/>
  <c r="L640" i="6"/>
  <c r="N640" i="6" s="1"/>
  <c r="L621" i="6"/>
  <c r="N621" i="6" s="1"/>
  <c r="L605" i="6"/>
  <c r="N605" i="6" s="1"/>
  <c r="L586" i="6"/>
  <c r="N586" i="6" s="1"/>
  <c r="L564" i="6"/>
  <c r="N564" i="6" s="1"/>
  <c r="L548" i="6"/>
  <c r="N548" i="6" s="1"/>
  <c r="L532" i="6"/>
  <c r="N532" i="6" s="1"/>
  <c r="L512" i="6"/>
  <c r="N512" i="6" s="1"/>
  <c r="L612" i="6"/>
  <c r="N612" i="6" s="1"/>
  <c r="L521" i="6"/>
  <c r="N521" i="6" s="1"/>
  <c r="L497" i="6"/>
  <c r="N497" i="6" s="1"/>
  <c r="L481" i="6"/>
  <c r="N481" i="6" s="1"/>
  <c r="L465" i="6"/>
  <c r="N465" i="6" s="1"/>
  <c r="L445" i="6"/>
  <c r="N445" i="6" s="1"/>
  <c r="L429" i="6"/>
  <c r="N429" i="6" s="1"/>
  <c r="L409" i="6"/>
  <c r="N409" i="6" s="1"/>
  <c r="L393" i="6"/>
  <c r="N393" i="6" s="1"/>
  <c r="L365" i="6"/>
  <c r="N365" i="6" s="1"/>
  <c r="L595" i="6"/>
  <c r="N595" i="6" s="1"/>
  <c r="L579" i="6"/>
  <c r="N579" i="6" s="1"/>
  <c r="L559" i="6"/>
  <c r="N559" i="6" s="1"/>
  <c r="L543" i="6"/>
  <c r="N543" i="6" s="1"/>
  <c r="L500" i="6"/>
  <c r="N500" i="6" s="1"/>
  <c r="L484" i="6"/>
  <c r="N484" i="6" s="1"/>
  <c r="L468" i="6"/>
  <c r="N468" i="6" s="1"/>
  <c r="L448" i="6"/>
  <c r="N448" i="6" s="1"/>
  <c r="L432" i="6"/>
  <c r="N432" i="6" s="1"/>
  <c r="L412" i="6"/>
  <c r="N412" i="6" s="1"/>
  <c r="L396" i="6"/>
  <c r="N396" i="6" s="1"/>
  <c r="L376" i="6"/>
  <c r="N376" i="6" s="1"/>
  <c r="L356" i="6"/>
  <c r="N356" i="6" s="1"/>
  <c r="L336" i="6"/>
  <c r="N336" i="6" s="1"/>
  <c r="L320" i="6"/>
  <c r="N320" i="6" s="1"/>
  <c r="L301" i="6"/>
  <c r="N301" i="6" s="1"/>
  <c r="L280" i="6"/>
  <c r="N280" i="6" s="1"/>
  <c r="L264" i="6"/>
  <c r="N264" i="6" s="1"/>
  <c r="L245" i="6"/>
  <c r="N245" i="6" s="1"/>
  <c r="L359" i="6"/>
  <c r="N359" i="6" s="1"/>
  <c r="L267" i="6"/>
  <c r="N267" i="6" s="1"/>
  <c r="L246" i="6"/>
  <c r="N246" i="6" s="1"/>
  <c r="L329" i="6"/>
  <c r="N329" i="6" s="1"/>
  <c r="L308" i="6"/>
  <c r="N308" i="6" s="1"/>
  <c r="L292" i="6"/>
  <c r="N292" i="6" s="1"/>
  <c r="L212" i="6"/>
  <c r="N212" i="6" s="1"/>
  <c r="L219" i="6"/>
  <c r="N219" i="6" s="1"/>
  <c r="L203" i="6"/>
  <c r="N203" i="6" s="1"/>
  <c r="L208" i="6"/>
  <c r="N208" i="6" s="1"/>
  <c r="L182" i="6"/>
  <c r="N182" i="6" s="1"/>
  <c r="L189" i="6"/>
  <c r="N189" i="6" s="1"/>
  <c r="L173" i="6"/>
  <c r="N173" i="6" s="1"/>
  <c r="L157" i="6"/>
  <c r="N157" i="6" s="1"/>
  <c r="L141" i="6"/>
  <c r="N141" i="6" s="1"/>
  <c r="L113" i="6"/>
  <c r="N113" i="6" s="1"/>
  <c r="L97" i="6"/>
  <c r="N97" i="6" s="1"/>
  <c r="L73" i="6"/>
  <c r="N73" i="6" s="1"/>
  <c r="L55" i="6"/>
  <c r="N55" i="6" s="1"/>
  <c r="L150" i="6"/>
  <c r="N150" i="6" s="1"/>
  <c r="L134" i="6"/>
  <c r="N134" i="6" s="1"/>
  <c r="L114" i="6"/>
  <c r="N114" i="6" s="1"/>
  <c r="L98" i="6"/>
  <c r="N98" i="6" s="1"/>
  <c r="L74" i="6"/>
  <c r="N74" i="6" s="1"/>
  <c r="L58" i="6"/>
  <c r="N58" i="6" s="1"/>
  <c r="L39" i="6"/>
  <c r="N39" i="6" s="1"/>
  <c r="L30" i="6"/>
  <c r="N30" i="6" s="1"/>
  <c r="L151" i="6"/>
  <c r="N151" i="6" s="1"/>
  <c r="L115" i="6"/>
  <c r="N115" i="6" s="1"/>
  <c r="L83" i="6"/>
  <c r="N83" i="6" s="1"/>
  <c r="L53" i="6"/>
  <c r="N53" i="6" s="1"/>
  <c r="L140" i="6"/>
  <c r="N140" i="6" s="1"/>
  <c r="L104" i="6"/>
  <c r="N104" i="6" s="1"/>
  <c r="L68" i="6"/>
  <c r="N68" i="6" s="1"/>
  <c r="L38" i="6"/>
  <c r="N38" i="6" s="1"/>
  <c r="L31" i="6"/>
  <c r="N31" i="6" s="1"/>
  <c r="L24" i="6"/>
  <c r="L46" i="6"/>
  <c r="L52" i="6"/>
  <c r="L82" i="6"/>
  <c r="L93" i="6"/>
  <c r="L125" i="6"/>
  <c r="L166" i="6"/>
  <c r="L197" i="6"/>
  <c r="L229" i="6"/>
  <c r="L260" i="6"/>
  <c r="L287" i="6"/>
  <c r="L316" i="6"/>
  <c r="L342" i="6"/>
  <c r="L374" i="6"/>
  <c r="L389" i="6"/>
  <c r="L425" i="6"/>
  <c r="L462" i="6"/>
  <c r="L506" i="6"/>
  <c r="L529" i="6"/>
  <c r="L572" i="6"/>
  <c r="L601" i="6"/>
  <c r="L630" i="6"/>
  <c r="L657" i="6"/>
  <c r="L682" i="6"/>
  <c r="L724" i="6"/>
  <c r="L753" i="6"/>
  <c r="L815" i="6"/>
  <c r="L854" i="6"/>
  <c r="L885" i="6"/>
  <c r="L912" i="6"/>
  <c r="L939" i="6"/>
  <c r="L958" i="6"/>
  <c r="L993" i="6"/>
  <c r="L785" i="6"/>
  <c r="L1021" i="6"/>
  <c r="N1021" i="6" s="1"/>
  <c r="L1005" i="6"/>
  <c r="N1005" i="6" s="1"/>
  <c r="L952" i="6"/>
  <c r="N952" i="6" s="1"/>
  <c r="L944" i="6"/>
  <c r="N944" i="6" s="1"/>
  <c r="L962" i="6"/>
  <c r="N962" i="6" s="1"/>
  <c r="L1016" i="6"/>
  <c r="N1016" i="6" s="1"/>
  <c r="L1000" i="6"/>
  <c r="N1000" i="6" s="1"/>
  <c r="L984" i="6"/>
  <c r="N984" i="6" s="1"/>
  <c r="L976" i="6"/>
  <c r="N976" i="6" s="1"/>
  <c r="L965" i="6"/>
  <c r="N965" i="6" s="1"/>
  <c r="L927" i="6"/>
  <c r="N927" i="6" s="1"/>
  <c r="L907" i="6"/>
  <c r="N907" i="6" s="1"/>
  <c r="L891" i="6"/>
  <c r="N891" i="6" s="1"/>
  <c r="L871" i="6"/>
  <c r="N871" i="6" s="1"/>
  <c r="L855" i="6"/>
  <c r="N855" i="6" s="1"/>
  <c r="L834" i="6"/>
  <c r="N834" i="6" s="1"/>
  <c r="L818" i="6"/>
  <c r="N818" i="6" s="1"/>
  <c r="L920" i="6"/>
  <c r="N920" i="6" s="1"/>
  <c r="L892" i="6"/>
  <c r="N892" i="6" s="1"/>
  <c r="L872" i="6"/>
  <c r="N872" i="6" s="1"/>
  <c r="L856" i="6"/>
  <c r="N856" i="6" s="1"/>
  <c r="L837" i="6"/>
  <c r="N837" i="6" s="1"/>
  <c r="L821" i="6"/>
  <c r="N821" i="6" s="1"/>
  <c r="L801" i="6"/>
  <c r="N801" i="6" s="1"/>
  <c r="L804" i="6"/>
  <c r="N804" i="6" s="1"/>
  <c r="L788" i="6"/>
  <c r="N788" i="6" s="1"/>
  <c r="L768" i="6"/>
  <c r="N768" i="6" s="1"/>
  <c r="L747" i="6"/>
  <c r="N747" i="6" s="1"/>
  <c r="L731" i="6"/>
  <c r="N731" i="6" s="1"/>
  <c r="L710" i="6"/>
  <c r="N710" i="6" s="1"/>
  <c r="L694" i="6"/>
  <c r="N694" i="6" s="1"/>
  <c r="L675" i="6"/>
  <c r="N675" i="6" s="1"/>
  <c r="L659" i="6"/>
  <c r="N659" i="6" s="1"/>
  <c r="L639" i="6"/>
  <c r="N639" i="6" s="1"/>
  <c r="L618" i="6"/>
  <c r="N618" i="6" s="1"/>
  <c r="L769" i="6"/>
  <c r="N769" i="6" s="1"/>
  <c r="L742" i="6"/>
  <c r="N742" i="6" s="1"/>
  <c r="L726" i="6"/>
  <c r="N726" i="6" s="1"/>
  <c r="L707" i="6"/>
  <c r="N707" i="6" s="1"/>
  <c r="L691" i="6"/>
  <c r="N691" i="6" s="1"/>
  <c r="L670" i="6"/>
  <c r="N670" i="6" s="1"/>
  <c r="L650" i="6"/>
  <c r="N650" i="6" s="1"/>
  <c r="L634" i="6"/>
  <c r="N634" i="6" s="1"/>
  <c r="L615" i="6"/>
  <c r="N615" i="6" s="1"/>
  <c r="L596" i="6"/>
  <c r="N596" i="6" s="1"/>
  <c r="L580" i="6"/>
  <c r="N580" i="6" s="1"/>
  <c r="L558" i="6"/>
  <c r="N558" i="6" s="1"/>
  <c r="L542" i="6"/>
  <c r="N542" i="6" s="1"/>
  <c r="L522" i="6"/>
  <c r="N522" i="6" s="1"/>
  <c r="L614" i="6"/>
  <c r="N614" i="6" s="1"/>
  <c r="L523" i="6"/>
  <c r="N523" i="6" s="1"/>
  <c r="L507" i="6"/>
  <c r="N507" i="6" s="1"/>
  <c r="L483" i="6"/>
  <c r="N483" i="6" s="1"/>
  <c r="L467" i="6"/>
  <c r="N467" i="6" s="1"/>
  <c r="L447" i="6"/>
  <c r="N447" i="6" s="1"/>
  <c r="L431" i="6"/>
  <c r="N431" i="6" s="1"/>
  <c r="L411" i="6"/>
  <c r="N411" i="6" s="1"/>
  <c r="L395" i="6"/>
  <c r="N395" i="6" s="1"/>
  <c r="L367" i="6"/>
  <c r="N367" i="6" s="1"/>
  <c r="L337" i="6"/>
  <c r="N337" i="6" s="1"/>
  <c r="L581" i="6"/>
  <c r="N581" i="6" s="1"/>
  <c r="L561" i="6"/>
  <c r="N561" i="6" s="1"/>
  <c r="L545" i="6"/>
  <c r="N545" i="6" s="1"/>
  <c r="L494" i="6"/>
  <c r="N494" i="6" s="1"/>
  <c r="L478" i="6"/>
  <c r="N478" i="6" s="1"/>
  <c r="L450" i="6"/>
  <c r="N450" i="6" s="1"/>
  <c r="L434" i="6"/>
  <c r="N434" i="6" s="1"/>
  <c r="L414" i="6"/>
  <c r="N414" i="6" s="1"/>
  <c r="L398" i="6"/>
  <c r="N398" i="6" s="1"/>
  <c r="L378" i="6"/>
  <c r="N378" i="6" s="1"/>
  <c r="L358" i="6"/>
  <c r="N358" i="6" s="1"/>
  <c r="L330" i="6"/>
  <c r="N330" i="6" s="1"/>
  <c r="L311" i="6"/>
  <c r="N311" i="6" s="1"/>
  <c r="L295" i="6"/>
  <c r="N295" i="6" s="1"/>
  <c r="L274" i="6"/>
  <c r="N274" i="6" s="1"/>
  <c r="L255" i="6"/>
  <c r="N255" i="6" s="1"/>
  <c r="L239" i="6"/>
  <c r="N239" i="6" s="1"/>
  <c r="L361" i="6"/>
  <c r="N361" i="6" s="1"/>
  <c r="L277" i="6"/>
  <c r="N277" i="6" s="1"/>
  <c r="L261" i="6"/>
  <c r="N261" i="6" s="1"/>
  <c r="L240" i="6"/>
  <c r="N240" i="6" s="1"/>
  <c r="L323" i="6"/>
  <c r="N323" i="6" s="1"/>
  <c r="L302" i="6"/>
  <c r="N302" i="6" s="1"/>
  <c r="L237" i="6"/>
  <c r="N237" i="6" s="1"/>
  <c r="L204" i="6"/>
  <c r="N204" i="6" s="1"/>
  <c r="L213" i="6"/>
  <c r="N213" i="6" s="1"/>
  <c r="L222" i="6"/>
  <c r="N222" i="6" s="1"/>
  <c r="L192" i="6"/>
  <c r="N192" i="6" s="1"/>
  <c r="L176" i="6"/>
  <c r="N176" i="6" s="1"/>
  <c r="L183" i="6"/>
  <c r="N183" i="6" s="1"/>
  <c r="L167" i="6"/>
  <c r="N167" i="6" s="1"/>
  <c r="L147" i="6"/>
  <c r="N147" i="6" s="1"/>
  <c r="L111" i="6"/>
  <c r="N111" i="6" s="1"/>
  <c r="L57" i="6"/>
  <c r="N57" i="6" s="1"/>
  <c r="L128" i="6"/>
  <c r="N128" i="6" s="1"/>
  <c r="L84" i="6"/>
  <c r="N84" i="6" s="1"/>
  <c r="L40" i="6"/>
  <c r="N40" i="6" s="1"/>
  <c r="L1023" i="6"/>
  <c r="N1023" i="6" s="1"/>
  <c r="L1007" i="6"/>
  <c r="N1007" i="6" s="1"/>
  <c r="L953" i="6"/>
  <c r="N953" i="6" s="1"/>
  <c r="L945" i="6"/>
  <c r="N945" i="6" s="1"/>
  <c r="L966" i="6"/>
  <c r="N966" i="6" s="1"/>
  <c r="L1018" i="6"/>
  <c r="N1018" i="6" s="1"/>
  <c r="L1002" i="6"/>
  <c r="N1002" i="6" s="1"/>
  <c r="L985" i="6"/>
  <c r="N985" i="6" s="1"/>
  <c r="L977" i="6"/>
  <c r="N977" i="6" s="1"/>
  <c r="L969" i="6"/>
  <c r="N969" i="6" s="1"/>
  <c r="L929" i="6"/>
  <c r="N929" i="6" s="1"/>
  <c r="L913" i="6"/>
  <c r="N913" i="6" s="1"/>
  <c r="L893" i="6"/>
  <c r="N893" i="6" s="1"/>
  <c r="L865" i="6"/>
  <c r="N865" i="6" s="1"/>
  <c r="L844" i="6"/>
  <c r="N844" i="6" s="1"/>
  <c r="L828" i="6"/>
  <c r="N828" i="6" s="1"/>
  <c r="L808" i="6"/>
  <c r="N808" i="6" s="1"/>
  <c r="L922" i="6"/>
  <c r="N922" i="6" s="1"/>
  <c r="L902" i="6"/>
  <c r="N902" i="6" s="1"/>
  <c r="L886" i="6"/>
  <c r="N886" i="6" s="1"/>
  <c r="L866" i="6"/>
  <c r="N866" i="6" s="1"/>
  <c r="L847" i="6"/>
  <c r="N847" i="6" s="1"/>
  <c r="L831" i="6"/>
  <c r="N831" i="6" s="1"/>
  <c r="L803" i="6"/>
  <c r="N803" i="6" s="1"/>
  <c r="L806" i="6"/>
  <c r="N806" i="6" s="1"/>
  <c r="L790" i="6"/>
  <c r="N790" i="6" s="1"/>
  <c r="L770" i="6"/>
  <c r="N770" i="6" s="1"/>
  <c r="L754" i="6"/>
  <c r="N754" i="6" s="1"/>
  <c r="L733" i="6"/>
  <c r="N733" i="6" s="1"/>
  <c r="L712" i="6"/>
  <c r="N712" i="6" s="1"/>
  <c r="L696" i="6"/>
  <c r="N696" i="6" s="1"/>
  <c r="L677" i="6"/>
  <c r="N677" i="6" s="1"/>
  <c r="L661" i="6"/>
  <c r="N661" i="6" s="1"/>
  <c r="L641" i="6"/>
  <c r="N641" i="6" s="1"/>
  <c r="L620" i="6"/>
  <c r="N620" i="6" s="1"/>
  <c r="L771" i="6"/>
  <c r="N771" i="6" s="1"/>
  <c r="L755" i="6"/>
  <c r="N755" i="6" s="1"/>
  <c r="L736" i="6"/>
  <c r="N736" i="6" s="1"/>
  <c r="L717" i="6"/>
  <c r="N717" i="6" s="1"/>
  <c r="L701" i="6"/>
  <c r="N701" i="6" s="1"/>
  <c r="L685" i="6"/>
  <c r="N685" i="6" s="1"/>
  <c r="L664" i="6"/>
  <c r="N664" i="6" s="1"/>
  <c r="L644" i="6"/>
  <c r="N644" i="6" s="1"/>
  <c r="L625" i="6"/>
  <c r="N625" i="6" s="1"/>
  <c r="L609" i="6"/>
  <c r="N609" i="6" s="1"/>
  <c r="L582" i="6"/>
  <c r="N582" i="6" s="1"/>
  <c r="L560" i="6"/>
  <c r="N560" i="6" s="1"/>
  <c r="L544" i="6"/>
  <c r="N544" i="6" s="1"/>
  <c r="L524" i="6"/>
  <c r="N524" i="6" s="1"/>
  <c r="L508" i="6"/>
  <c r="N508" i="6" s="1"/>
  <c r="L608" i="6"/>
  <c r="N608" i="6" s="1"/>
  <c r="L509" i="6"/>
  <c r="N509" i="6" s="1"/>
  <c r="L485" i="6"/>
  <c r="N485" i="6" s="1"/>
  <c r="L469" i="6"/>
  <c r="N469" i="6" s="1"/>
  <c r="L449" i="6"/>
  <c r="N449" i="6" s="1"/>
  <c r="L433" i="6"/>
  <c r="N433" i="6" s="1"/>
  <c r="L405" i="6"/>
  <c r="N405" i="6" s="1"/>
  <c r="L369" i="6"/>
  <c r="N369" i="6" s="1"/>
  <c r="L345" i="6"/>
  <c r="N345" i="6" s="1"/>
  <c r="L583" i="6"/>
  <c r="N583" i="6" s="1"/>
  <c r="L563" i="6"/>
  <c r="N563" i="6" s="1"/>
  <c r="L547" i="6"/>
  <c r="N547" i="6" s="1"/>
  <c r="L531" i="6"/>
  <c r="N531" i="6" s="1"/>
  <c r="L488" i="6"/>
  <c r="N488" i="6" s="1"/>
  <c r="L472" i="6"/>
  <c r="N472" i="6" s="1"/>
  <c r="L452" i="6"/>
  <c r="N452" i="6" s="1"/>
  <c r="L436" i="6"/>
  <c r="N436" i="6" s="1"/>
  <c r="L416" i="6"/>
  <c r="N416" i="6" s="1"/>
  <c r="L400" i="6"/>
  <c r="N400" i="6" s="1"/>
  <c r="L380" i="6"/>
  <c r="N380" i="6" s="1"/>
  <c r="L360" i="6"/>
  <c r="N360" i="6" s="1"/>
  <c r="L344" i="6"/>
  <c r="N344" i="6" s="1"/>
  <c r="L324" i="6"/>
  <c r="N324" i="6" s="1"/>
  <c r="L297" i="6"/>
  <c r="N297" i="6" s="1"/>
  <c r="L276" i="6"/>
  <c r="N276" i="6" s="1"/>
  <c r="L249" i="6"/>
  <c r="N249" i="6" s="1"/>
  <c r="L232" i="6"/>
  <c r="N232" i="6" s="1"/>
  <c r="L349" i="6"/>
  <c r="N349" i="6" s="1"/>
  <c r="L271" i="6"/>
  <c r="N271" i="6" s="1"/>
  <c r="L250" i="6"/>
  <c r="N250" i="6" s="1"/>
  <c r="L333" i="6"/>
  <c r="N333" i="6" s="1"/>
  <c r="L317" i="6"/>
  <c r="N317" i="6" s="1"/>
  <c r="L296" i="6"/>
  <c r="N296" i="6" s="1"/>
  <c r="L231" i="6"/>
  <c r="N231" i="6" s="1"/>
  <c r="L223" i="6"/>
  <c r="N223" i="6" s="1"/>
  <c r="L207" i="6"/>
  <c r="N207" i="6" s="1"/>
  <c r="L216" i="6"/>
  <c r="N216" i="6" s="1"/>
  <c r="L186" i="6"/>
  <c r="N186" i="6" s="1"/>
  <c r="L185" i="6"/>
  <c r="N185" i="6" s="1"/>
  <c r="L169" i="6"/>
  <c r="N169" i="6" s="1"/>
  <c r="L153" i="6"/>
  <c r="N153" i="6" s="1"/>
  <c r="L137" i="6"/>
  <c r="N137" i="6" s="1"/>
  <c r="L117" i="6"/>
  <c r="N117" i="6" s="1"/>
  <c r="L101" i="6"/>
  <c r="N101" i="6" s="1"/>
  <c r="L69" i="6"/>
  <c r="N69" i="6" s="1"/>
  <c r="L47" i="6"/>
  <c r="N47" i="6" s="1"/>
  <c r="L146" i="6"/>
  <c r="N146" i="6" s="1"/>
  <c r="L130" i="6"/>
  <c r="N130" i="6" s="1"/>
  <c r="L110" i="6"/>
  <c r="N110" i="6" s="1"/>
  <c r="L94" i="6"/>
  <c r="N94" i="6" s="1"/>
  <c r="L62" i="6"/>
  <c r="N62" i="6" s="1"/>
  <c r="L41" i="6"/>
  <c r="N41" i="6" s="1"/>
  <c r="L33" i="6"/>
  <c r="N33" i="6" s="1"/>
  <c r="L25" i="6"/>
  <c r="N25" i="6" s="1"/>
  <c r="L127" i="6"/>
  <c r="N127" i="6" s="1"/>
  <c r="L95" i="6"/>
  <c r="N95" i="6" s="1"/>
  <c r="L63" i="6"/>
  <c r="N63" i="6" s="1"/>
  <c r="L144" i="6"/>
  <c r="N144" i="6" s="1"/>
  <c r="L112" i="6"/>
  <c r="N112" i="6" s="1"/>
  <c r="L76" i="6"/>
  <c r="N76" i="6" s="1"/>
  <c r="L36" i="6"/>
  <c r="N36" i="6" s="1"/>
  <c r="L1017" i="6"/>
  <c r="N1017" i="6" s="1"/>
  <c r="L1001" i="6"/>
  <c r="N1001" i="6" s="1"/>
  <c r="L946" i="6"/>
  <c r="N946" i="6" s="1"/>
  <c r="L967" i="6"/>
  <c r="N967" i="6" s="1"/>
  <c r="L1012" i="6"/>
  <c r="N1012" i="6" s="1"/>
  <c r="L996" i="6"/>
  <c r="N996" i="6" s="1"/>
  <c r="L982" i="6"/>
  <c r="N982" i="6" s="1"/>
  <c r="L974" i="6"/>
  <c r="N974" i="6" s="1"/>
  <c r="L963" i="6"/>
  <c r="N963" i="6" s="1"/>
  <c r="L923" i="6"/>
  <c r="N923" i="6" s="1"/>
  <c r="L903" i="6"/>
  <c r="N903" i="6" s="1"/>
  <c r="L887" i="6"/>
  <c r="N887" i="6" s="1"/>
  <c r="L867" i="6"/>
  <c r="N867" i="6" s="1"/>
  <c r="L846" i="6"/>
  <c r="N846" i="6" s="1"/>
  <c r="L830" i="6"/>
  <c r="N830" i="6" s="1"/>
  <c r="L810" i="6"/>
  <c r="N810" i="6" s="1"/>
  <c r="L924" i="6"/>
  <c r="N924" i="6" s="1"/>
  <c r="L904" i="6"/>
  <c r="N904" i="6" s="1"/>
  <c r="L888" i="6"/>
  <c r="N888" i="6" s="1"/>
  <c r="L868" i="6"/>
  <c r="N868" i="6" s="1"/>
  <c r="L849" i="6"/>
  <c r="N849" i="6" s="1"/>
  <c r="L833" i="6"/>
  <c r="N833" i="6" s="1"/>
  <c r="L817" i="6"/>
  <c r="N817" i="6" s="1"/>
  <c r="L797" i="6"/>
  <c r="N797" i="6" s="1"/>
  <c r="L800" i="6"/>
  <c r="N800" i="6" s="1"/>
  <c r="L780" i="6"/>
  <c r="N780" i="6" s="1"/>
  <c r="L764" i="6"/>
  <c r="N764" i="6" s="1"/>
  <c r="L743" i="6"/>
  <c r="N743" i="6" s="1"/>
  <c r="L727" i="6"/>
  <c r="N727" i="6" s="1"/>
  <c r="L706" i="6"/>
  <c r="N706" i="6" s="1"/>
  <c r="L690" i="6"/>
  <c r="N690" i="6" s="1"/>
  <c r="L663" i="6"/>
  <c r="N663" i="6" s="1"/>
  <c r="L643" i="6"/>
  <c r="N643" i="6" s="1"/>
  <c r="L622" i="6"/>
  <c r="N622" i="6" s="1"/>
  <c r="L765" i="6"/>
  <c r="N765" i="6" s="1"/>
  <c r="L746" i="6"/>
  <c r="N746" i="6" s="1"/>
  <c r="L730" i="6"/>
  <c r="N730" i="6" s="1"/>
  <c r="L711" i="6"/>
  <c r="N711" i="6" s="1"/>
  <c r="L695" i="6"/>
  <c r="N695" i="6" s="1"/>
  <c r="L674" i="6"/>
  <c r="N674" i="6" s="1"/>
  <c r="L658" i="6"/>
  <c r="N658" i="6" s="1"/>
  <c r="L638" i="6"/>
  <c r="N638" i="6" s="1"/>
  <c r="L611" i="6"/>
  <c r="N611" i="6" s="1"/>
  <c r="L592" i="6"/>
  <c r="N592" i="6" s="1"/>
  <c r="L576" i="6"/>
  <c r="N576" i="6" s="1"/>
  <c r="L554" i="6"/>
  <c r="N554" i="6" s="1"/>
  <c r="L538" i="6"/>
  <c r="N538" i="6" s="1"/>
  <c r="L518" i="6"/>
  <c r="N518" i="6" s="1"/>
  <c r="L499" i="6"/>
  <c r="N499" i="6" s="1"/>
  <c r="L602" i="6"/>
  <c r="N602" i="6" s="1"/>
  <c r="L511" i="6"/>
  <c r="N511" i="6" s="1"/>
  <c r="L487" i="6"/>
  <c r="N487" i="6" s="1"/>
  <c r="L471" i="6"/>
  <c r="N471" i="6" s="1"/>
  <c r="L451" i="6"/>
  <c r="N451" i="6" s="1"/>
  <c r="L435" i="6"/>
  <c r="N435" i="6" s="1"/>
  <c r="L415" i="6"/>
  <c r="N415" i="6" s="1"/>
  <c r="L399" i="6"/>
  <c r="N399" i="6" s="1"/>
  <c r="L379" i="6"/>
  <c r="N379" i="6" s="1"/>
  <c r="L347" i="6"/>
  <c r="N347" i="6" s="1"/>
  <c r="L585" i="6"/>
  <c r="N585" i="6" s="1"/>
  <c r="L565" i="6"/>
  <c r="N565" i="6" s="1"/>
  <c r="L549" i="6"/>
  <c r="N549" i="6" s="1"/>
  <c r="L533" i="6"/>
  <c r="N533" i="6" s="1"/>
  <c r="L490" i="6"/>
  <c r="N490" i="6" s="1"/>
  <c r="L474" i="6"/>
  <c r="N474" i="6" s="1"/>
  <c r="L454" i="6"/>
  <c r="N454" i="6" s="1"/>
  <c r="L438" i="6"/>
  <c r="N438" i="6" s="1"/>
  <c r="L418" i="6"/>
  <c r="N418" i="6" s="1"/>
  <c r="L402" i="6"/>
  <c r="N402" i="6" s="1"/>
  <c r="L382" i="6"/>
  <c r="N382" i="6" s="1"/>
  <c r="L354" i="6"/>
  <c r="N354" i="6" s="1"/>
  <c r="L334" i="6"/>
  <c r="N334" i="6" s="1"/>
  <c r="L318" i="6"/>
  <c r="N318" i="6" s="1"/>
  <c r="L299" i="6"/>
  <c r="N299" i="6" s="1"/>
  <c r="L278" i="6"/>
  <c r="N278" i="6" s="1"/>
  <c r="L262" i="6"/>
  <c r="N262" i="6" s="1"/>
  <c r="L243" i="6"/>
  <c r="N243" i="6" s="1"/>
  <c r="L377" i="6"/>
  <c r="N377" i="6" s="1"/>
  <c r="L281" i="6"/>
  <c r="N281" i="6" s="1"/>
  <c r="L265" i="6"/>
  <c r="N265" i="6" s="1"/>
  <c r="L244" i="6"/>
  <c r="N244" i="6" s="1"/>
  <c r="L327" i="6"/>
  <c r="N327" i="6" s="1"/>
  <c r="L306" i="6"/>
  <c r="N306" i="6" s="1"/>
  <c r="L290" i="6"/>
  <c r="N290" i="6" s="1"/>
  <c r="L210" i="6"/>
  <c r="N210" i="6" s="1"/>
  <c r="L209" i="6"/>
  <c r="N209" i="6" s="1"/>
  <c r="L218" i="6"/>
  <c r="N218" i="6" s="1"/>
  <c r="L188" i="6"/>
  <c r="N188" i="6" s="1"/>
  <c r="L170" i="6"/>
  <c r="N170" i="6" s="1"/>
  <c r="L179" i="6"/>
  <c r="N179" i="6" s="1"/>
  <c r="L168" i="6"/>
  <c r="N168" i="6" s="1"/>
  <c r="L139" i="6"/>
  <c r="N139" i="6" s="1"/>
  <c r="L99" i="6"/>
  <c r="N99" i="6" s="1"/>
  <c r="L156" i="6"/>
  <c r="N156" i="6" s="1"/>
  <c r="L116" i="6"/>
  <c r="N116" i="6" s="1"/>
  <c r="L72" i="6"/>
  <c r="N72" i="6" s="1"/>
  <c r="L1019" i="6"/>
  <c r="N1019" i="6" s="1"/>
  <c r="L1003" i="6"/>
  <c r="N1003" i="6" s="1"/>
  <c r="L951" i="6"/>
  <c r="N951" i="6" s="1"/>
  <c r="L943" i="6"/>
  <c r="N943" i="6" s="1"/>
  <c r="L961" i="6"/>
  <c r="N961" i="6" s="1"/>
  <c r="L1014" i="6"/>
  <c r="N1014" i="6" s="1"/>
  <c r="L998" i="6"/>
  <c r="N998" i="6" s="1"/>
  <c r="L983" i="6"/>
  <c r="N983" i="6" s="1"/>
  <c r="L975" i="6"/>
  <c r="N975" i="6" s="1"/>
  <c r="L964" i="6"/>
  <c r="N964" i="6" s="1"/>
  <c r="L925" i="6"/>
  <c r="N925" i="6" s="1"/>
  <c r="L905" i="6"/>
  <c r="N905" i="6" s="1"/>
  <c r="L889" i="6"/>
  <c r="N889" i="6" s="1"/>
  <c r="L869" i="6"/>
  <c r="N869" i="6" s="1"/>
  <c r="L848" i="6"/>
  <c r="N848" i="6" s="1"/>
  <c r="L832" i="6"/>
  <c r="N832" i="6" s="1"/>
  <c r="L816" i="6"/>
  <c r="N816" i="6" s="1"/>
  <c r="L926" i="6"/>
  <c r="N926" i="6" s="1"/>
  <c r="L906" i="6"/>
  <c r="N906" i="6" s="1"/>
  <c r="L890" i="6"/>
  <c r="N890" i="6" s="1"/>
  <c r="L870" i="6"/>
  <c r="N870" i="6" s="1"/>
  <c r="L843" i="6"/>
  <c r="N843" i="6" s="1"/>
  <c r="L827" i="6"/>
  <c r="N827" i="6" s="1"/>
  <c r="L807" i="6"/>
  <c r="N807" i="6" s="1"/>
  <c r="L791" i="6"/>
  <c r="N791" i="6" s="1"/>
  <c r="L794" i="6"/>
  <c r="N794" i="6" s="1"/>
  <c r="L774" i="6"/>
  <c r="N774" i="6" s="1"/>
  <c r="L758" i="6"/>
  <c r="N758" i="6" s="1"/>
  <c r="L737" i="6"/>
  <c r="N737" i="6" s="1"/>
  <c r="L716" i="6"/>
  <c r="N716" i="6" s="1"/>
  <c r="L700" i="6"/>
  <c r="N700" i="6" s="1"/>
  <c r="L684" i="6"/>
  <c r="N684" i="6" s="1"/>
  <c r="L665" i="6"/>
  <c r="N665" i="6" s="1"/>
  <c r="L637" i="6"/>
  <c r="N637" i="6" s="1"/>
  <c r="L787" i="6"/>
  <c r="N787" i="6" s="1"/>
  <c r="L767" i="6"/>
  <c r="N767" i="6" s="1"/>
  <c r="L748" i="6"/>
  <c r="N748" i="6" s="1"/>
  <c r="L732" i="6"/>
  <c r="N732" i="6" s="1"/>
  <c r="L705" i="6"/>
  <c r="N705" i="6" s="1"/>
  <c r="L689" i="6"/>
  <c r="N689" i="6" s="1"/>
  <c r="L668" i="6"/>
  <c r="N668" i="6" s="1"/>
  <c r="L648" i="6"/>
  <c r="N648" i="6" s="1"/>
  <c r="L632" i="6"/>
  <c r="N632" i="6" s="1"/>
  <c r="L613" i="6"/>
  <c r="N613" i="6" s="1"/>
  <c r="L594" i="6"/>
  <c r="N594" i="6" s="1"/>
  <c r="L578" i="6"/>
  <c r="N578" i="6" s="1"/>
  <c r="L556" i="6"/>
  <c r="N556" i="6" s="1"/>
  <c r="L540" i="6"/>
  <c r="N540" i="6" s="1"/>
  <c r="L520" i="6"/>
  <c r="N520" i="6" s="1"/>
  <c r="L501" i="6"/>
  <c r="N501" i="6" s="1"/>
  <c r="L604" i="6"/>
  <c r="N604" i="6" s="1"/>
  <c r="L513" i="6"/>
  <c r="N513" i="6" s="1"/>
  <c r="L489" i="6"/>
  <c r="N489" i="6" s="1"/>
  <c r="L473" i="6"/>
  <c r="N473" i="6" s="1"/>
  <c r="L453" i="6"/>
  <c r="N453" i="6" s="1"/>
  <c r="L437" i="6"/>
  <c r="N437" i="6" s="1"/>
  <c r="L417" i="6"/>
  <c r="N417" i="6" s="1"/>
  <c r="L401" i="6"/>
  <c r="N401" i="6" s="1"/>
  <c r="L381" i="6"/>
  <c r="N381" i="6" s="1"/>
  <c r="L351" i="6"/>
  <c r="N351" i="6" s="1"/>
  <c r="L587" i="6"/>
  <c r="N587" i="6" s="1"/>
  <c r="L567" i="6"/>
  <c r="N567" i="6" s="1"/>
  <c r="L551" i="6"/>
  <c r="N551" i="6" s="1"/>
  <c r="L535" i="6"/>
  <c r="N535" i="6" s="1"/>
  <c r="L492" i="6"/>
  <c r="N492" i="6" s="1"/>
  <c r="L476" i="6"/>
  <c r="N476" i="6" s="1"/>
  <c r="L456" i="6"/>
  <c r="N456" i="6" s="1"/>
  <c r="L440" i="6"/>
  <c r="N440" i="6" s="1"/>
  <c r="L420" i="6"/>
  <c r="N420" i="6" s="1"/>
  <c r="L404" i="6"/>
  <c r="N404" i="6" s="1"/>
  <c r="L384" i="6"/>
  <c r="N384" i="6" s="1"/>
  <c r="L364" i="6"/>
  <c r="N364" i="6" s="1"/>
  <c r="L348" i="6"/>
  <c r="N348" i="6" s="1"/>
  <c r="L328" i="6"/>
  <c r="N328" i="6" s="1"/>
  <c r="L309" i="6"/>
  <c r="N309" i="6" s="1"/>
  <c r="L293" i="6"/>
  <c r="N293" i="6" s="1"/>
  <c r="L272" i="6"/>
  <c r="N272" i="6" s="1"/>
  <c r="L253" i="6"/>
  <c r="N253" i="6" s="1"/>
  <c r="L236" i="6"/>
  <c r="N236" i="6" s="1"/>
  <c r="L275" i="6"/>
  <c r="N275" i="6" s="1"/>
  <c r="L254" i="6"/>
  <c r="N254" i="6" s="1"/>
  <c r="L238" i="6"/>
  <c r="N238" i="6" s="1"/>
  <c r="L321" i="6"/>
  <c r="N321" i="6" s="1"/>
  <c r="L300" i="6"/>
  <c r="N300" i="6" s="1"/>
  <c r="L235" i="6"/>
  <c r="N235" i="6" s="1"/>
  <c r="L202" i="6"/>
  <c r="N202" i="6" s="1"/>
  <c r="L211" i="6"/>
  <c r="N211" i="6" s="1"/>
  <c r="L220" i="6"/>
  <c r="N220" i="6" s="1"/>
  <c r="L190" i="6"/>
  <c r="N190" i="6" s="1"/>
  <c r="L174" i="6"/>
  <c r="N174" i="6" s="1"/>
  <c r="L181" i="6"/>
  <c r="N181" i="6" s="1"/>
  <c r="L172" i="6"/>
  <c r="N172" i="6" s="1"/>
  <c r="L149" i="6"/>
  <c r="N149" i="6" s="1"/>
  <c r="L133" i="6"/>
  <c r="N133" i="6" s="1"/>
  <c r="L105" i="6"/>
  <c r="N105" i="6" s="1"/>
  <c r="L85" i="6"/>
  <c r="N85" i="6" s="1"/>
  <c r="L65" i="6"/>
  <c r="N65" i="6" s="1"/>
  <c r="L158" i="6"/>
  <c r="N158" i="6" s="1"/>
  <c r="L142" i="6"/>
  <c r="N142" i="6" s="1"/>
  <c r="L126" i="6"/>
  <c r="N126" i="6" s="1"/>
  <c r="L106" i="6"/>
  <c r="N106" i="6" s="1"/>
  <c r="L86" i="6"/>
  <c r="N86" i="6" s="1"/>
  <c r="L66" i="6"/>
  <c r="N66" i="6" s="1"/>
  <c r="L61" i="6"/>
  <c r="N61" i="6" s="1"/>
  <c r="L35" i="6"/>
  <c r="N35" i="6" s="1"/>
  <c r="L27" i="6"/>
  <c r="N27" i="6" s="1"/>
  <c r="L135" i="6"/>
  <c r="N135" i="6" s="1"/>
  <c r="L103" i="6"/>
  <c r="N103" i="6" s="1"/>
  <c r="L67" i="6"/>
  <c r="N67" i="6" s="1"/>
  <c r="L152" i="6"/>
  <c r="N152" i="6" s="1"/>
  <c r="L120" i="6"/>
  <c r="N120" i="6" s="1"/>
  <c r="L88" i="6"/>
  <c r="N88" i="6" s="1"/>
  <c r="L56" i="6"/>
  <c r="N56" i="6" s="1"/>
  <c r="L34" i="6"/>
  <c r="N34" i="6" s="1"/>
  <c r="M51" i="6"/>
  <c r="M81" i="6"/>
  <c r="M92" i="6"/>
  <c r="M124" i="6"/>
  <c r="M165" i="6"/>
  <c r="M196" i="6"/>
  <c r="M228" i="6"/>
  <c r="M259" i="6"/>
  <c r="M286" i="6"/>
  <c r="M315" i="6"/>
  <c r="M341" i="6"/>
  <c r="M373" i="6"/>
  <c r="M388" i="6"/>
  <c r="M424" i="6"/>
  <c r="M461" i="6"/>
  <c r="M505" i="6"/>
  <c r="M528" i="6"/>
  <c r="M571" i="6"/>
  <c r="M600" i="6"/>
  <c r="M629" i="6"/>
  <c r="M656" i="6"/>
  <c r="M681" i="6"/>
  <c r="M723" i="6"/>
  <c r="M752" i="6"/>
  <c r="M814" i="6"/>
  <c r="M853" i="6"/>
  <c r="M884" i="6"/>
  <c r="M911" i="6"/>
  <c r="M938" i="6"/>
  <c r="M957" i="6"/>
  <c r="M992" i="6"/>
  <c r="M784" i="6"/>
  <c r="M955" i="6" l="1"/>
  <c r="N955" i="6" s="1"/>
  <c r="N957" i="6"/>
  <c r="M909" i="6"/>
  <c r="N909" i="6" s="1"/>
  <c r="N911" i="6"/>
  <c r="M750" i="6"/>
  <c r="N750" i="6" s="1"/>
  <c r="N752" i="6"/>
  <c r="M627" i="6"/>
  <c r="N627" i="6" s="1"/>
  <c r="N629" i="6"/>
  <c r="M503" i="6"/>
  <c r="N503" i="6" s="1"/>
  <c r="N505" i="6"/>
  <c r="M371" i="6"/>
  <c r="N371" i="6" s="1"/>
  <c r="N373" i="6"/>
  <c r="M257" i="6"/>
  <c r="N257" i="6" s="1"/>
  <c r="N259" i="6"/>
  <c r="M194" i="6"/>
  <c r="N194" i="6" s="1"/>
  <c r="N196" i="6"/>
  <c r="M79" i="6"/>
  <c r="N79" i="6" s="1"/>
  <c r="N81" i="6"/>
  <c r="M990" i="6"/>
  <c r="N990" i="6" s="1"/>
  <c r="N992" i="6"/>
  <c r="M936" i="6"/>
  <c r="N936" i="6" s="1"/>
  <c r="N938" i="6"/>
  <c r="M882" i="6"/>
  <c r="N882" i="6" s="1"/>
  <c r="N884" i="6"/>
  <c r="M812" i="6"/>
  <c r="N812" i="6" s="1"/>
  <c r="N814" i="6"/>
  <c r="M721" i="6"/>
  <c r="N721" i="6" s="1"/>
  <c r="N723" i="6"/>
  <c r="M654" i="6"/>
  <c r="N654" i="6" s="1"/>
  <c r="N656" i="6"/>
  <c r="M598" i="6"/>
  <c r="N598" i="6" s="1"/>
  <c r="N600" i="6"/>
  <c r="M526" i="6"/>
  <c r="N526" i="6" s="1"/>
  <c r="N528" i="6"/>
  <c r="M459" i="6"/>
  <c r="N459" i="6" s="1"/>
  <c r="N461" i="6"/>
  <c r="M386" i="6"/>
  <c r="N386" i="6" s="1"/>
  <c r="N388" i="6"/>
  <c r="M339" i="6"/>
  <c r="N339" i="6" s="1"/>
  <c r="N341" i="6"/>
  <c r="M284" i="6"/>
  <c r="N284" i="6" s="1"/>
  <c r="N286" i="6"/>
  <c r="M226" i="6"/>
  <c r="N226" i="6" s="1"/>
  <c r="N228" i="6"/>
  <c r="M163" i="6"/>
  <c r="N163" i="6" s="1"/>
  <c r="N165" i="6"/>
  <c r="M90" i="6"/>
  <c r="N90" i="6" s="1"/>
  <c r="N92" i="6"/>
  <c r="M49" i="6"/>
  <c r="N51" i="6"/>
  <c r="L991" i="6"/>
  <c r="N991" i="6" s="1"/>
  <c r="N993" i="6"/>
  <c r="L937" i="6"/>
  <c r="N937" i="6" s="1"/>
  <c r="N939" i="6"/>
  <c r="L883" i="6"/>
  <c r="N883" i="6" s="1"/>
  <c r="N885" i="6"/>
  <c r="L813" i="6"/>
  <c r="N813" i="6" s="1"/>
  <c r="N815" i="6"/>
  <c r="L722" i="6"/>
  <c r="N722" i="6" s="1"/>
  <c r="N724" i="6"/>
  <c r="L655" i="6"/>
  <c r="N655" i="6" s="1"/>
  <c r="N657" i="6"/>
  <c r="L599" i="6"/>
  <c r="N599" i="6" s="1"/>
  <c r="N601" i="6"/>
  <c r="L527" i="6"/>
  <c r="N527" i="6" s="1"/>
  <c r="N529" i="6"/>
  <c r="L460" i="6"/>
  <c r="N460" i="6" s="1"/>
  <c r="N462" i="6"/>
  <c r="L387" i="6"/>
  <c r="N387" i="6" s="1"/>
  <c r="N389" i="6"/>
  <c r="L340" i="6"/>
  <c r="N340" i="6" s="1"/>
  <c r="N342" i="6"/>
  <c r="L285" i="6"/>
  <c r="N285" i="6" s="1"/>
  <c r="N287" i="6"/>
  <c r="L227" i="6"/>
  <c r="N227" i="6" s="1"/>
  <c r="N229" i="6"/>
  <c r="L164" i="6"/>
  <c r="N164" i="6" s="1"/>
  <c r="N166" i="6"/>
  <c r="L91" i="6"/>
  <c r="N91" i="6" s="1"/>
  <c r="N93" i="6"/>
  <c r="L50" i="6"/>
  <c r="N50" i="6" s="1"/>
  <c r="N52" i="6"/>
  <c r="L22" i="6"/>
  <c r="N24" i="6"/>
  <c r="M782" i="6"/>
  <c r="N782" i="6" s="1"/>
  <c r="N784" i="6"/>
  <c r="M851" i="6"/>
  <c r="N851" i="6" s="1"/>
  <c r="N853" i="6"/>
  <c r="M679" i="6"/>
  <c r="N679" i="6" s="1"/>
  <c r="N681" i="6"/>
  <c r="M569" i="6"/>
  <c r="N569" i="6" s="1"/>
  <c r="N571" i="6"/>
  <c r="M422" i="6"/>
  <c r="N422" i="6" s="1"/>
  <c r="N424" i="6"/>
  <c r="M313" i="6"/>
  <c r="N313" i="6" s="1"/>
  <c r="N315" i="6"/>
  <c r="M122" i="6"/>
  <c r="N122" i="6" s="1"/>
  <c r="N124" i="6"/>
  <c r="L783" i="6"/>
  <c r="N783" i="6" s="1"/>
  <c r="N785" i="6"/>
  <c r="L956" i="6"/>
  <c r="N956" i="6" s="1"/>
  <c r="N958" i="6"/>
  <c r="L910" i="6"/>
  <c r="N910" i="6" s="1"/>
  <c r="N912" i="6"/>
  <c r="L852" i="6"/>
  <c r="N852" i="6" s="1"/>
  <c r="N854" i="6"/>
  <c r="L751" i="6"/>
  <c r="N751" i="6" s="1"/>
  <c r="N753" i="6"/>
  <c r="L680" i="6"/>
  <c r="N680" i="6" s="1"/>
  <c r="N682" i="6"/>
  <c r="L628" i="6"/>
  <c r="N628" i="6" s="1"/>
  <c r="N630" i="6"/>
  <c r="L570" i="6"/>
  <c r="N570" i="6" s="1"/>
  <c r="N572" i="6"/>
  <c r="L504" i="6"/>
  <c r="N504" i="6" s="1"/>
  <c r="N506" i="6"/>
  <c r="L423" i="6"/>
  <c r="N423" i="6" s="1"/>
  <c r="N425" i="6"/>
  <c r="L372" i="6"/>
  <c r="N372" i="6" s="1"/>
  <c r="N374" i="6"/>
  <c r="L314" i="6"/>
  <c r="N314" i="6" s="1"/>
  <c r="N316" i="6"/>
  <c r="L258" i="6"/>
  <c r="N258" i="6" s="1"/>
  <c r="N260" i="6"/>
  <c r="L195" i="6"/>
  <c r="N195" i="6" s="1"/>
  <c r="N197" i="6"/>
  <c r="L123" i="6"/>
  <c r="N123" i="6" s="1"/>
  <c r="N125" i="6"/>
  <c r="L80" i="6"/>
  <c r="N80" i="6" s="1"/>
  <c r="N82" i="6"/>
  <c r="L44" i="6"/>
  <c r="N44" i="6" s="1"/>
  <c r="N46" i="6"/>
  <c r="N22" i="6" l="1"/>
  <c r="L19" i="6"/>
  <c r="M18" i="6"/>
  <c r="N49" i="6"/>
  <c r="N18" i="6" l="1"/>
  <c r="M17" i="6"/>
  <c r="L17" i="6"/>
  <c r="N19" i="6"/>
  <c r="N17" i="6" l="1"/>
  <c r="K1011" i="7"/>
  <c r="K19" i="7" s="1"/>
  <c r="I44" i="7"/>
  <c r="I750" i="7"/>
  <c r="I569" i="7"/>
  <c r="I339" i="7"/>
  <c r="I51" i="7"/>
  <c r="I49" i="7" s="1"/>
  <c r="I783" i="7"/>
  <c r="I751" i="7"/>
  <c r="I782" i="7"/>
  <c r="I570" i="7"/>
  <c r="I340" i="7"/>
  <c r="I196" i="7"/>
  <c r="I194" i="7" s="1"/>
  <c r="I259" i="7"/>
  <c r="I257" i="7" s="1"/>
  <c r="I81" i="7"/>
  <c r="I79" i="7" s="1"/>
  <c r="I92" i="7"/>
  <c r="I90" i="7" s="1"/>
  <c r="I124" i="7"/>
  <c r="I122" i="7" s="1"/>
  <c r="I165" i="7"/>
  <c r="I163" i="7" s="1"/>
  <c r="I228" i="7"/>
  <c r="I226" i="7" s="1"/>
  <c r="I286" i="7"/>
  <c r="I284" i="7" s="1"/>
  <c r="I373" i="7"/>
  <c r="I371" i="7" s="1"/>
  <c r="I388" i="7"/>
  <c r="I386" i="7" s="1"/>
  <c r="I424" i="7"/>
  <c r="I422" i="7" s="1"/>
  <c r="I461" i="7"/>
  <c r="I459" i="7" s="1"/>
  <c r="I505" i="7"/>
  <c r="I503" i="7" s="1"/>
  <c r="I528" i="7"/>
  <c r="I526" i="7" s="1"/>
  <c r="I315" i="7"/>
  <c r="I313" i="7" s="1"/>
  <c r="I600" i="7"/>
  <c r="I598" i="7" s="1"/>
  <c r="I629" i="7"/>
  <c r="I627" i="7" s="1"/>
  <c r="I656" i="7"/>
  <c r="I654" i="7" s="1"/>
  <c r="I681" i="7"/>
  <c r="I679" i="7" s="1"/>
  <c r="I723" i="7"/>
  <c r="I721" i="7" s="1"/>
  <c r="I814" i="7"/>
  <c r="I812" i="7" s="1"/>
  <c r="I884" i="7"/>
  <c r="I882" i="7" s="1"/>
  <c r="I938" i="7"/>
  <c r="I936" i="7" s="1"/>
  <c r="I853" i="7"/>
  <c r="I851" i="7" s="1"/>
  <c r="I911" i="7"/>
  <c r="I909" i="7" s="1"/>
  <c r="I957" i="7"/>
  <c r="I955" i="7" s="1"/>
  <c r="I992" i="7"/>
  <c r="I990" i="7" s="1"/>
  <c r="I19" i="7" l="1"/>
  <c r="I18" i="7"/>
  <c r="I17" i="7" l="1"/>
  <c r="J7" i="7" l="1"/>
  <c r="L389" i="7" l="1"/>
  <c r="L854" i="7"/>
  <c r="N854" i="7" s="1"/>
  <c r="L634" i="7"/>
  <c r="N634" i="7" s="1"/>
  <c r="L360" i="7"/>
  <c r="N360" i="7" s="1"/>
  <c r="L817" i="7"/>
  <c r="N817" i="7" s="1"/>
  <c r="L174" i="7"/>
  <c r="N174" i="7" s="1"/>
  <c r="L100" i="7"/>
  <c r="N100" i="7" s="1"/>
  <c r="L337" i="7"/>
  <c r="N337" i="7" s="1"/>
  <c r="L176" i="7"/>
  <c r="N176" i="7" s="1"/>
  <c r="L402" i="7"/>
  <c r="N402" i="7" s="1"/>
  <c r="L734" i="7"/>
  <c r="N734" i="7" s="1"/>
  <c r="L511" i="7"/>
  <c r="N511" i="7" s="1"/>
  <c r="L255" i="7"/>
  <c r="N255" i="7" s="1"/>
  <c r="L553" i="7"/>
  <c r="N553" i="7" s="1"/>
  <c r="L944" i="7"/>
  <c r="N944" i="7" s="1"/>
  <c r="L566" i="7"/>
  <c r="N566" i="7" s="1"/>
  <c r="L819" i="7"/>
  <c r="N819" i="7" s="1"/>
  <c r="L736" i="7"/>
  <c r="N736" i="7" s="1"/>
  <c r="L351" i="7"/>
  <c r="N351" i="7" s="1"/>
  <c r="L152" i="7"/>
  <c r="N152" i="7" s="1"/>
  <c r="L877" i="7"/>
  <c r="N877" i="7" s="1"/>
  <c r="L33" i="7"/>
  <c r="N33" i="7" s="1"/>
  <c r="L411" i="7"/>
  <c r="N411" i="7" s="1"/>
  <c r="L861" i="7"/>
  <c r="N861" i="7" s="1"/>
  <c r="L978" i="7"/>
  <c r="N978" i="7" s="1"/>
  <c r="L606" i="7"/>
  <c r="N606" i="7" s="1"/>
  <c r="L52" i="7"/>
  <c r="N52" i="7" s="1"/>
  <c r="L486" i="7"/>
  <c r="N486" i="7" s="1"/>
  <c r="L449" i="7"/>
  <c r="N449" i="7" s="1"/>
  <c r="L733" i="7"/>
  <c r="N733" i="7" s="1"/>
  <c r="L112" i="7"/>
  <c r="N112" i="7" s="1"/>
  <c r="L769" i="7"/>
  <c r="N769" i="7" s="1"/>
  <c r="L508" i="7"/>
  <c r="N508" i="7" s="1"/>
  <c r="L666" i="7"/>
  <c r="N666" i="7" s="1"/>
  <c r="L181" i="7"/>
  <c r="N181" i="7" s="1"/>
  <c r="L250" i="7"/>
  <c r="N250" i="7" s="1"/>
  <c r="L621" i="7"/>
  <c r="N621" i="7" s="1"/>
  <c r="L838" i="7"/>
  <c r="N838" i="7" s="1"/>
  <c r="L895" i="7"/>
  <c r="N895" i="7" s="1"/>
  <c r="L28" i="7"/>
  <c r="N28" i="7" s="1"/>
  <c r="L541" i="7"/>
  <c r="N541" i="7" s="1"/>
  <c r="L951" i="7"/>
  <c r="N951" i="7" s="1"/>
  <c r="L61" i="7"/>
  <c r="N61" i="7" s="1"/>
  <c r="L968" i="7"/>
  <c r="N968" i="7" s="1"/>
  <c r="L332" i="7"/>
  <c r="N332" i="7" s="1"/>
  <c r="L712" i="7"/>
  <c r="N712" i="7" s="1"/>
  <c r="L927" i="7"/>
  <c r="N927" i="7" s="1"/>
  <c r="L584" i="7"/>
  <c r="N584" i="7" s="1"/>
  <c r="L342" i="7"/>
  <c r="N342" i="7" s="1"/>
  <c r="L575" i="7"/>
  <c r="N575" i="7" s="1"/>
  <c r="L557" i="7"/>
  <c r="N557" i="7" s="1"/>
  <c r="L272" i="7"/>
  <c r="N272" i="7" s="1"/>
  <c r="L849" i="7"/>
  <c r="N849" i="7" s="1"/>
  <c r="L477" i="7"/>
  <c r="N477" i="7" s="1"/>
  <c r="L740" i="7"/>
  <c r="N740" i="7" s="1"/>
  <c r="L916" i="7"/>
  <c r="N916" i="7" s="1"/>
  <c r="L268" i="7"/>
  <c r="N268" i="7" s="1"/>
  <c r="L1015" i="7"/>
  <c r="N1015" i="7" s="1"/>
  <c r="L264" i="7"/>
  <c r="N264" i="7" s="1"/>
  <c r="L917" i="7"/>
  <c r="N917" i="7" s="1"/>
  <c r="L886" i="7"/>
  <c r="N886" i="7" s="1"/>
  <c r="L809" i="7"/>
  <c r="N809" i="7" s="1"/>
  <c r="L207" i="7"/>
  <c r="N207" i="7" s="1"/>
  <c r="L891" i="7"/>
  <c r="N891" i="7" s="1"/>
  <c r="L31" i="7"/>
  <c r="N31" i="7" s="1"/>
  <c r="L622" i="7"/>
  <c r="N622" i="7" s="1"/>
  <c r="L709" i="7"/>
  <c r="N709" i="7" s="1"/>
  <c r="L36" i="7"/>
  <c r="N36" i="7" s="1"/>
  <c r="L210" i="7"/>
  <c r="N210" i="7" s="1"/>
  <c r="L77" i="7"/>
  <c r="N77" i="7" s="1"/>
  <c r="L170" i="7"/>
  <c r="N170" i="7" s="1"/>
  <c r="L576" i="7"/>
  <c r="N576" i="7" s="1"/>
  <c r="L38" i="7"/>
  <c r="N38" i="7" s="1"/>
  <c r="L841" i="7"/>
  <c r="N841" i="7" s="1"/>
  <c r="L168" i="7"/>
  <c r="N168" i="7" s="1"/>
  <c r="L706" i="7"/>
  <c r="N706" i="7" s="1"/>
  <c r="L224" i="7"/>
  <c r="N224" i="7" s="1"/>
  <c r="L683" i="7"/>
  <c r="N683" i="7" s="1"/>
  <c r="L294" i="7"/>
  <c r="N294" i="7" s="1"/>
  <c r="L364" i="7"/>
  <c r="N364" i="7" s="1"/>
  <c r="L595" i="7"/>
  <c r="N595" i="7" s="1"/>
  <c r="L93" i="7"/>
  <c r="N93" i="7" s="1"/>
  <c r="L238" i="7"/>
  <c r="N238" i="7" s="1"/>
  <c r="L456" i="7"/>
  <c r="N456" i="7" s="1"/>
  <c r="L273" i="7"/>
  <c r="N273" i="7" s="1"/>
  <c r="L767" i="7"/>
  <c r="N767" i="7" s="1"/>
  <c r="L271" i="7"/>
  <c r="N271" i="7" s="1"/>
  <c r="L561" i="7"/>
  <c r="N561" i="7" s="1"/>
  <c r="L643" i="7"/>
  <c r="N643" i="7" s="1"/>
  <c r="L563" i="7"/>
  <c r="N563" i="7" s="1"/>
  <c r="L947" i="7"/>
  <c r="N947" i="7" s="1"/>
  <c r="L632" i="7"/>
  <c r="N632" i="7" s="1"/>
  <c r="L130" i="7"/>
  <c r="N130" i="7" s="1"/>
  <c r="L469" i="7"/>
  <c r="N469" i="7" s="1"/>
  <c r="L847" i="7"/>
  <c r="N847" i="7" s="1"/>
  <c r="L777" i="7"/>
  <c r="N777" i="7" s="1"/>
  <c r="L793" i="7"/>
  <c r="N793" i="7" s="1"/>
  <c r="L278" i="7"/>
  <c r="N278" i="7" s="1"/>
  <c r="L309" i="7"/>
  <c r="N309" i="7" s="1"/>
  <c r="L665" i="7"/>
  <c r="N665" i="7" s="1"/>
  <c r="L353" i="7"/>
  <c r="N353" i="7" s="1"/>
  <c r="L871" i="7"/>
  <c r="N871" i="7" s="1"/>
  <c r="L320" i="7"/>
  <c r="N320" i="7" s="1"/>
  <c r="L844" i="7"/>
  <c r="N844" i="7" s="1"/>
  <c r="L304" i="7"/>
  <c r="N304" i="7" s="1"/>
  <c r="L800" i="7"/>
  <c r="N800" i="7" s="1"/>
  <c r="L37" i="7"/>
  <c r="N37" i="7" s="1"/>
  <c r="L464" i="7"/>
  <c r="N464" i="7" s="1"/>
  <c r="L880" i="7"/>
  <c r="N880" i="7" s="1"/>
  <c r="L971" i="7"/>
  <c r="N971" i="7" s="1"/>
  <c r="L982" i="7"/>
  <c r="N982" i="7" s="1"/>
  <c r="L685" i="7"/>
  <c r="N685" i="7" s="1"/>
  <c r="L275" i="7"/>
  <c r="N275" i="7" s="1"/>
  <c r="L615" i="7"/>
  <c r="N615" i="7" s="1"/>
  <c r="L494" i="7"/>
  <c r="N494" i="7" s="1"/>
  <c r="L328" i="7"/>
  <c r="N328" i="7" s="1"/>
  <c r="L964" i="7"/>
  <c r="N964" i="7" s="1"/>
  <c r="L669" i="7"/>
  <c r="N669" i="7" s="1"/>
  <c r="L261" i="7"/>
  <c r="N261" i="7" s="1"/>
  <c r="L961" i="7"/>
  <c r="N961" i="7" s="1"/>
  <c r="L550" i="7"/>
  <c r="N550" i="7" s="1"/>
  <c r="L230" i="7"/>
  <c r="N230" i="7" s="1"/>
  <c r="L999" i="7"/>
  <c r="N999" i="7" s="1"/>
  <c r="L358" i="7"/>
  <c r="N358" i="7" s="1"/>
  <c r="L32" i="7"/>
  <c r="N32" i="7" s="1"/>
  <c r="L501" i="7"/>
  <c r="N501" i="7" s="1"/>
  <c r="L672" i="7"/>
  <c r="N672" i="7" s="1"/>
  <c r="L846" i="7"/>
  <c r="N846" i="7" s="1"/>
  <c r="L205" i="7"/>
  <c r="N205" i="7" s="1"/>
  <c r="L651" i="7"/>
  <c r="N651" i="7" s="1"/>
  <c r="L1006" i="7"/>
  <c r="N1006" i="7" s="1"/>
  <c r="L96" i="7"/>
  <c r="N96" i="7" s="1"/>
  <c r="L375" i="7"/>
  <c r="N375" i="7" s="1"/>
  <c r="L374" i="7"/>
  <c r="N374" i="7" s="1"/>
  <c r="L963" i="7"/>
  <c r="N963" i="7" s="1"/>
  <c r="L323" i="7"/>
  <c r="N323" i="7" s="1"/>
  <c r="L934" i="7"/>
  <c r="N934" i="7" s="1"/>
  <c r="L394" i="7"/>
  <c r="N394" i="7" s="1"/>
  <c r="L931" i="7"/>
  <c r="N931" i="7" s="1"/>
  <c r="L959" i="7"/>
  <c r="N959" i="7" s="1"/>
  <c r="L467" i="7"/>
  <c r="N467" i="7" s="1"/>
  <c r="L699" i="7"/>
  <c r="N699" i="7" s="1"/>
  <c r="L1021" i="7"/>
  <c r="N1021" i="7" s="1"/>
  <c r="L159" i="7"/>
  <c r="N159" i="7" s="1"/>
  <c r="L287" i="7"/>
  <c r="N287" i="7" s="1"/>
  <c r="L797" i="7"/>
  <c r="N797" i="7" s="1"/>
  <c r="L331" i="7"/>
  <c r="N331" i="7" s="1"/>
  <c r="L453" i="7"/>
  <c r="N453" i="7" s="1"/>
  <c r="L902" i="7"/>
  <c r="N902" i="7" s="1"/>
  <c r="L134" i="7"/>
  <c r="N134" i="7" s="1"/>
  <c r="L47" i="7"/>
  <c r="N47" i="7" s="1"/>
  <c r="L301" i="7"/>
  <c r="N301" i="7" s="1"/>
  <c r="L795" i="7"/>
  <c r="N795" i="7" s="1"/>
  <c r="L321" i="7"/>
  <c r="N321" i="7" s="1"/>
  <c r="L281" i="7"/>
  <c r="N281" i="7" s="1"/>
  <c r="L768" i="7"/>
  <c r="N768" i="7" s="1"/>
  <c r="L139" i="7"/>
  <c r="N139" i="7" s="1"/>
  <c r="L548" i="7"/>
  <c r="N548" i="7" s="1"/>
  <c r="L367" i="7"/>
  <c r="N367" i="7" s="1"/>
  <c r="L898" i="7"/>
  <c r="N898" i="7" s="1"/>
  <c r="L244" i="7"/>
  <c r="N244" i="7" s="1"/>
  <c r="L198" i="7"/>
  <c r="N198" i="7" s="1"/>
  <c r="L200" i="7"/>
  <c r="N200" i="7" s="1"/>
  <c r="L470" i="7"/>
  <c r="N470" i="7" s="1"/>
  <c r="L607" i="7"/>
  <c r="N607" i="7" s="1"/>
  <c r="L878" i="7"/>
  <c r="N878" i="7" s="1"/>
  <c r="L397" i="7"/>
  <c r="N397" i="7" s="1"/>
  <c r="L703" i="7"/>
  <c r="N703" i="7" s="1"/>
  <c r="L115" i="7"/>
  <c r="N115" i="7" s="1"/>
  <c r="L291" i="7"/>
  <c r="N291" i="7" s="1"/>
  <c r="L663" i="7"/>
  <c r="N663" i="7" s="1"/>
  <c r="L765" i="7"/>
  <c r="N765" i="7" s="1"/>
  <c r="L1013" i="7"/>
  <c r="N1013" i="7" s="1"/>
  <c r="L409" i="7"/>
  <c r="N409" i="7" s="1"/>
  <c r="L620" i="7"/>
  <c r="N620" i="7" s="1"/>
  <c r="L821" i="7"/>
  <c r="N821" i="7" s="1"/>
  <c r="L215" i="7"/>
  <c r="N215" i="7" s="1"/>
  <c r="L127" i="7"/>
  <c r="N127" i="7" s="1"/>
  <c r="L443" i="7"/>
  <c r="N443" i="7" s="1"/>
  <c r="L617" i="7"/>
  <c r="N617" i="7" s="1"/>
  <c r="L711" i="7"/>
  <c r="N711" i="7" s="1"/>
  <c r="L690" i="7"/>
  <c r="N690" i="7" s="1"/>
  <c r="L74" i="7"/>
  <c r="N74" i="7" s="1"/>
  <c r="L660" i="7"/>
  <c r="N660" i="7" s="1"/>
  <c r="L266" i="7"/>
  <c r="N266" i="7" s="1"/>
  <c r="L906" i="7"/>
  <c r="N906" i="7" s="1"/>
  <c r="L209" i="7"/>
  <c r="N209" i="7" s="1"/>
  <c r="L441" i="7"/>
  <c r="N441" i="7" s="1"/>
  <c r="L113" i="7"/>
  <c r="N113" i="7" s="1"/>
  <c r="L232" i="7"/>
  <c r="N232" i="7" s="1"/>
  <c r="L742" i="7"/>
  <c r="N742" i="7" s="1"/>
  <c r="L216" i="7"/>
  <c r="N216" i="7" s="1"/>
  <c r="L798" i="7"/>
  <c r="N798" i="7" s="1"/>
  <c r="L590" i="7"/>
  <c r="N590" i="7" s="1"/>
  <c r="L403" i="7"/>
  <c r="N403" i="7" s="1"/>
  <c r="L1011" i="7"/>
  <c r="N1011" i="7" s="1"/>
  <c r="L776" i="7"/>
  <c r="N776" i="7" s="1"/>
  <c r="L932" i="7"/>
  <c r="N932" i="7" s="1"/>
  <c r="L234" i="7"/>
  <c r="N234" i="7" s="1"/>
  <c r="L120" i="7"/>
  <c r="N120" i="7" s="1"/>
  <c r="L346" i="7"/>
  <c r="N346" i="7" s="1"/>
  <c r="L552" i="7"/>
  <c r="N552" i="7" s="1"/>
  <c r="L832" i="7"/>
  <c r="N832" i="7" s="1"/>
  <c r="L450" i="7"/>
  <c r="N450" i="7" s="1"/>
  <c r="L876" i="7"/>
  <c r="N876" i="7" s="1"/>
  <c r="L439" i="7"/>
  <c r="N439" i="7" s="1"/>
  <c r="L132" i="7"/>
  <c r="N132" i="7" s="1"/>
  <c r="L97" i="7"/>
  <c r="N97" i="7" s="1"/>
  <c r="L400" i="7"/>
  <c r="N400" i="7" s="1"/>
  <c r="L885" i="7"/>
  <c r="N885" i="7" s="1"/>
  <c r="L522" i="7"/>
  <c r="N522" i="7" s="1"/>
  <c r="L671" i="7"/>
  <c r="N671" i="7" s="1"/>
  <c r="L299" i="7"/>
  <c r="N299" i="7" s="1"/>
  <c r="L269" i="7"/>
  <c r="N269" i="7" s="1"/>
  <c r="L300" i="7"/>
  <c r="N300" i="7" s="1"/>
  <c r="L326" i="7"/>
  <c r="N326" i="7" s="1"/>
  <c r="L137" i="7"/>
  <c r="N137" i="7" s="1"/>
  <c r="L949" i="7"/>
  <c r="N949" i="7" s="1"/>
  <c r="L591" i="7"/>
  <c r="N591" i="7" s="1"/>
  <c r="L432" i="7"/>
  <c r="N432" i="7" s="1"/>
  <c r="L34" i="7"/>
  <c r="N34" i="7" s="1"/>
  <c r="L810" i="7"/>
  <c r="N810" i="7" s="1"/>
  <c r="L708" i="7"/>
  <c r="N708" i="7" s="1"/>
  <c r="L405" i="7"/>
  <c r="N405" i="7" s="1"/>
  <c r="L772" i="7"/>
  <c r="N772" i="7" s="1"/>
  <c r="L306" i="7"/>
  <c r="N306" i="7" s="1"/>
  <c r="L792" i="7"/>
  <c r="N792" i="7" s="1"/>
  <c r="L1016" i="7"/>
  <c r="N1016" i="7" s="1"/>
  <c r="L150" i="7"/>
  <c r="N150" i="7" s="1"/>
  <c r="L70" i="7"/>
  <c r="N70" i="7" s="1"/>
  <c r="L186" i="7"/>
  <c r="N186" i="7" s="1"/>
  <c r="L396" i="7"/>
  <c r="N396" i="7" s="1"/>
  <c r="L544" i="7"/>
  <c r="N544" i="7" s="1"/>
  <c r="L644" i="7"/>
  <c r="N644" i="7" s="1"/>
  <c r="L816" i="7"/>
  <c r="N816" i="7" s="1"/>
  <c r="L156" i="7"/>
  <c r="N156" i="7" s="1"/>
  <c r="L545" i="7"/>
  <c r="N545" i="7" s="1"/>
  <c r="L762" i="7"/>
  <c r="N762" i="7" s="1"/>
  <c r="L239" i="7"/>
  <c r="N239" i="7" s="1"/>
  <c r="L94" i="7"/>
  <c r="N94" i="7" s="1"/>
  <c r="L431" i="7"/>
  <c r="N431" i="7" s="1"/>
  <c r="L801" i="7"/>
  <c r="N801" i="7" s="1"/>
  <c r="L729" i="7"/>
  <c r="N729" i="7" s="1"/>
  <c r="L942" i="7"/>
  <c r="N942" i="7" s="1"/>
  <c r="L105" i="7"/>
  <c r="N105" i="7" s="1"/>
  <c r="L430" i="7"/>
  <c r="N430" i="7" s="1"/>
  <c r="L587" i="7"/>
  <c r="N587" i="7" s="1"/>
  <c r="L758" i="7"/>
  <c r="N758" i="7" s="1"/>
  <c r="L867" i="7"/>
  <c r="N867" i="7" s="1"/>
  <c r="L107" i="7"/>
  <c r="N107" i="7" s="1"/>
  <c r="L85" i="7"/>
  <c r="N85" i="7" s="1"/>
  <c r="L348" i="7"/>
  <c r="N348" i="7" s="1"/>
  <c r="L496" i="7"/>
  <c r="N496" i="7" s="1"/>
  <c r="L659" i="7"/>
  <c r="N659" i="7" s="1"/>
  <c r="L834" i="7"/>
  <c r="N834" i="7" s="1"/>
  <c r="L1019" i="7"/>
  <c r="N1019" i="7" s="1"/>
  <c r="L179" i="7"/>
  <c r="N179" i="7" s="1"/>
  <c r="L611" i="7"/>
  <c r="N611" i="7" s="1"/>
  <c r="L220" i="7"/>
  <c r="N220" i="7" s="1"/>
  <c r="L1010" i="7"/>
  <c r="N1010" i="7" s="1"/>
  <c r="L697" i="7"/>
  <c r="N697" i="7" s="1"/>
  <c r="L551" i="7"/>
  <c r="N551" i="7" s="1"/>
  <c r="L343" i="7"/>
  <c r="N343" i="7" s="1"/>
  <c r="L664" i="7"/>
  <c r="N664" i="7" s="1"/>
  <c r="L823" i="7"/>
  <c r="N823" i="7" s="1"/>
  <c r="L1023" i="7"/>
  <c r="N1023" i="7" s="1"/>
  <c r="L288" i="7"/>
  <c r="N288" i="7" s="1"/>
  <c r="L141" i="7"/>
  <c r="N141" i="7" s="1"/>
  <c r="L420" i="7"/>
  <c r="N420" i="7" s="1"/>
  <c r="L565" i="7"/>
  <c r="N565" i="7" s="1"/>
  <c r="L899" i="7"/>
  <c r="N899" i="7" s="1"/>
  <c r="L730" i="7"/>
  <c r="N730" i="7" s="1"/>
  <c r="L608" i="7"/>
  <c r="N608" i="7" s="1"/>
  <c r="L413" i="7"/>
  <c r="N413" i="7" s="1"/>
  <c r="L925" i="7"/>
  <c r="N925" i="7" s="1"/>
  <c r="L694" i="7"/>
  <c r="N694" i="7" s="1"/>
  <c r="L330" i="7"/>
  <c r="N330" i="7" s="1"/>
  <c r="L478" i="7"/>
  <c r="N478" i="7" s="1"/>
  <c r="L362" i="7"/>
  <c r="N362" i="7" s="1"/>
  <c r="L229" i="7"/>
  <c r="N229" i="7" s="1"/>
  <c r="L104" i="7"/>
  <c r="N104" i="7" s="1"/>
  <c r="L35" i="7"/>
  <c r="N35" i="7" s="1"/>
  <c r="L101" i="7"/>
  <c r="N101" i="7" s="1"/>
  <c r="L998" i="7"/>
  <c r="N998" i="7" s="1"/>
  <c r="L953" i="7"/>
  <c r="N953" i="7" s="1"/>
  <c r="L802" i="7"/>
  <c r="N802" i="7" s="1"/>
  <c r="L717" i="7"/>
  <c r="N717" i="7" s="1"/>
  <c r="L246" i="7"/>
  <c r="N246" i="7" s="1"/>
  <c r="L298" i="7"/>
  <c r="N298" i="7" s="1"/>
  <c r="L419" i="7"/>
  <c r="N419" i="7" s="1"/>
  <c r="L535" i="7"/>
  <c r="N535" i="7" s="1"/>
  <c r="L564" i="7"/>
  <c r="N564" i="7" s="1"/>
  <c r="L596" i="7"/>
  <c r="N596" i="7" s="1"/>
  <c r="L928" i="7"/>
  <c r="N928" i="7" s="1"/>
  <c r="L158" i="7"/>
  <c r="N158" i="7" s="1"/>
  <c r="L116" i="7"/>
  <c r="N116" i="7" s="1"/>
  <c r="L416" i="7"/>
  <c r="N416" i="7" s="1"/>
  <c r="L506" i="7"/>
  <c r="N506" i="7" s="1"/>
  <c r="L824" i="7"/>
  <c r="N824" i="7" s="1"/>
  <c r="L442" i="7"/>
  <c r="N442" i="7" s="1"/>
  <c r="L770" i="7"/>
  <c r="N770" i="7" s="1"/>
  <c r="L981" i="7"/>
  <c r="N981" i="7" s="1"/>
  <c r="L901" i="7"/>
  <c r="N901" i="7" s="1"/>
  <c r="L771" i="7"/>
  <c r="N771" i="7" s="1"/>
  <c r="L696" i="7"/>
  <c r="N696" i="7" s="1"/>
  <c r="L581" i="7"/>
  <c r="N581" i="7" s="1"/>
  <c r="L517" i="7"/>
  <c r="N517" i="7" s="1"/>
  <c r="L427" i="7"/>
  <c r="N427" i="7" s="1"/>
  <c r="L282" i="7"/>
  <c r="N282" i="7" s="1"/>
  <c r="L143" i="7"/>
  <c r="N143" i="7" s="1"/>
  <c r="L245" i="7"/>
  <c r="N245" i="7" s="1"/>
  <c r="L173" i="7"/>
  <c r="N173" i="7" s="1"/>
  <c r="L46" i="7"/>
  <c r="L930" i="7"/>
  <c r="N930" i="7" s="1"/>
  <c r="L837" i="7"/>
  <c r="N837" i="7" s="1"/>
  <c r="L738" i="7"/>
  <c r="N738" i="7" s="1"/>
  <c r="L662" i="7"/>
  <c r="N662" i="7" s="1"/>
  <c r="L319" i="7"/>
  <c r="N319" i="7" s="1"/>
  <c r="L483" i="7"/>
  <c r="N483" i="7" s="1"/>
  <c r="L393" i="7"/>
  <c r="N393" i="7" s="1"/>
  <c r="L146" i="7"/>
  <c r="N146" i="7" s="1"/>
  <c r="L1003" i="7"/>
  <c r="N1003" i="7" s="1"/>
  <c r="L874" i="7"/>
  <c r="N874" i="7" s="1"/>
  <c r="L807" i="7"/>
  <c r="N807" i="7" s="1"/>
  <c r="L787" i="7"/>
  <c r="N787" i="7" s="1"/>
  <c r="L868" i="7"/>
  <c r="N868" i="7" s="1"/>
  <c r="L700" i="7"/>
  <c r="N700" i="7" s="1"/>
  <c r="L542" i="7"/>
  <c r="N542" i="7" s="1"/>
  <c r="L352" i="7"/>
  <c r="N352" i="7" s="1"/>
  <c r="L131" i="7"/>
  <c r="N131" i="7" s="1"/>
  <c r="L25" i="7"/>
  <c r="N25" i="7" s="1"/>
  <c r="L1025" i="7"/>
  <c r="N1025" i="7" s="1"/>
  <c r="L912" i="7"/>
  <c r="N912" i="7" s="1"/>
  <c r="L726" i="7"/>
  <c r="N726" i="7" s="1"/>
  <c r="L558" i="7"/>
  <c r="N558" i="7" s="1"/>
  <c r="L471" i="7"/>
  <c r="N471" i="7" s="1"/>
  <c r="L290" i="7"/>
  <c r="N290" i="7" s="1"/>
  <c r="L1017" i="7"/>
  <c r="N1017" i="7" s="1"/>
  <c r="L848" i="7"/>
  <c r="N848" i="7" s="1"/>
  <c r="L710" i="7"/>
  <c r="N710" i="7" s="1"/>
  <c r="L623" i="7"/>
  <c r="N623" i="7" s="1"/>
  <c r="L322" i="7"/>
  <c r="N322" i="7" s="1"/>
  <c r="L507" i="7"/>
  <c r="N507" i="7" s="1"/>
  <c r="L433" i="7"/>
  <c r="N433" i="7" s="1"/>
  <c r="L354" i="7"/>
  <c r="N354" i="7" s="1"/>
  <c r="L237" i="7"/>
  <c r="N237" i="7" s="1"/>
  <c r="L133" i="7"/>
  <c r="N133" i="7" s="1"/>
  <c r="L254" i="7"/>
  <c r="N254" i="7" s="1"/>
  <c r="L27" i="7"/>
  <c r="N27" i="7" s="1"/>
  <c r="L117" i="7"/>
  <c r="N117" i="7" s="1"/>
  <c r="L26" i="7"/>
  <c r="N26" i="7" s="1"/>
  <c r="L962" i="7"/>
  <c r="N962" i="7" s="1"/>
  <c r="L831" i="7"/>
  <c r="N831" i="7" s="1"/>
  <c r="L693" i="7"/>
  <c r="N693" i="7" s="1"/>
  <c r="L197" i="7"/>
  <c r="N197" i="7" s="1"/>
  <c r="L485" i="7"/>
  <c r="N485" i="7" s="1"/>
  <c r="L994" i="7"/>
  <c r="N994" i="7" s="1"/>
  <c r="L487" i="7"/>
  <c r="N487" i="7" s="1"/>
  <c r="L1007" i="7"/>
  <c r="N1007" i="7" s="1"/>
  <c r="L673" i="7"/>
  <c r="N673" i="7" s="1"/>
  <c r="L515" i="7"/>
  <c r="N515" i="7" s="1"/>
  <c r="L404" i="7"/>
  <c r="N404" i="7" s="1"/>
  <c r="L178" i="7"/>
  <c r="N178" i="7" s="1"/>
  <c r="L243" i="7"/>
  <c r="N243" i="7" s="1"/>
  <c r="L136" i="7"/>
  <c r="N136" i="7" s="1"/>
  <c r="L970" i="7"/>
  <c r="N970" i="7" s="1"/>
  <c r="L890" i="7"/>
  <c r="N890" i="7" s="1"/>
  <c r="L682" i="7"/>
  <c r="N682" i="7" s="1"/>
  <c r="L95" i="7"/>
  <c r="N95" i="7" s="1"/>
  <c r="L382" i="7"/>
  <c r="N382" i="7" s="1"/>
  <c r="L493" i="7"/>
  <c r="N493" i="7" s="1"/>
  <c r="L614" i="7"/>
  <c r="N614" i="7" s="1"/>
  <c r="L835" i="7"/>
  <c r="N835" i="7" s="1"/>
  <c r="L88" i="7"/>
  <c r="N88" i="7" s="1"/>
  <c r="L190" i="7"/>
  <c r="N190" i="7" s="1"/>
  <c r="L490" i="7"/>
  <c r="N490" i="7" s="1"/>
  <c r="L741" i="7"/>
  <c r="N741" i="7" s="1"/>
  <c r="L516" i="7"/>
  <c r="N516" i="7" s="1"/>
  <c r="L1009" i="7"/>
  <c r="N1009" i="7" s="1"/>
  <c r="L864" i="7"/>
  <c r="N864" i="7" s="1"/>
  <c r="L755" i="7"/>
  <c r="N755" i="7" s="1"/>
  <c r="L638" i="7"/>
  <c r="N638" i="7" s="1"/>
  <c r="L538" i="7"/>
  <c r="N538" i="7" s="1"/>
  <c r="L390" i="7"/>
  <c r="N390" i="7" s="1"/>
  <c r="L231" i="7"/>
  <c r="N231" i="7" s="1"/>
  <c r="L64" i="7"/>
  <c r="N64" i="7" s="1"/>
  <c r="L140" i="7"/>
  <c r="N140" i="7" s="1"/>
  <c r="L984" i="7"/>
  <c r="N984" i="7" s="1"/>
  <c r="L904" i="7"/>
  <c r="N904" i="7" s="1"/>
  <c r="L630" i="7"/>
  <c r="N630" i="7" s="1"/>
  <c r="L604" i="7"/>
  <c r="N604" i="7" s="1"/>
  <c r="L499" i="7"/>
  <c r="N499" i="7" s="1"/>
  <c r="L349" i="7"/>
  <c r="N349" i="7" s="1"/>
  <c r="L277" i="7"/>
  <c r="N277" i="7" s="1"/>
  <c r="L921" i="7"/>
  <c r="N921" i="7" s="1"/>
  <c r="L786" i="7"/>
  <c r="N786" i="7" s="1"/>
  <c r="L985" i="7"/>
  <c r="N985" i="7" s="1"/>
  <c r="L759" i="7"/>
  <c r="N759" i="7" s="1"/>
  <c r="L500" i="7"/>
  <c r="N500" i="7" s="1"/>
  <c r="L235" i="7"/>
  <c r="N235" i="7" s="1"/>
  <c r="L125" i="7"/>
  <c r="N125" i="7" s="1"/>
  <c r="L988" i="7"/>
  <c r="N988" i="7" s="1"/>
  <c r="L804" i="7"/>
  <c r="N804" i="7" s="1"/>
  <c r="L624" i="7"/>
  <c r="N624" i="7" s="1"/>
  <c r="L434" i="7"/>
  <c r="N434" i="7" s="1"/>
  <c r="L71" i="7"/>
  <c r="N71" i="7" s="1"/>
  <c r="L946" i="7"/>
  <c r="N946" i="7" s="1"/>
  <c r="L686" i="7"/>
  <c r="N686" i="7" s="1"/>
  <c r="L593" i="7"/>
  <c r="N593" i="7" s="1"/>
  <c r="L523" i="7"/>
  <c r="N523" i="7" s="1"/>
  <c r="L412" i="7"/>
  <c r="N412" i="7" s="1"/>
  <c r="L293" i="7"/>
  <c r="N293" i="7" s="1"/>
  <c r="L149" i="7"/>
  <c r="N149" i="7" s="1"/>
  <c r="L219" i="7"/>
  <c r="N219" i="7" s="1"/>
  <c r="L185" i="7"/>
  <c r="N185" i="7" s="1"/>
  <c r="L62" i="7"/>
  <c r="N62" i="7" s="1"/>
  <c r="L924" i="7"/>
  <c r="N924" i="7" s="1"/>
  <c r="L748" i="7"/>
  <c r="N748" i="7" s="1"/>
  <c r="L111" i="7"/>
  <c r="N111" i="7" s="1"/>
  <c r="L574" i="7"/>
  <c r="N574" i="7" s="1"/>
  <c r="L297" i="7"/>
  <c r="N297" i="7" s="1"/>
  <c r="L674" i="7"/>
  <c r="N674" i="7" s="1"/>
  <c r="L513" i="7"/>
  <c r="N513" i="7" s="1"/>
  <c r="L945" i="7"/>
  <c r="N945" i="7" s="1"/>
  <c r="L732" i="7"/>
  <c r="N732" i="7" s="1"/>
  <c r="L67" i="7"/>
  <c r="N67" i="7" s="1"/>
  <c r="L395" i="7"/>
  <c r="N395" i="7" s="1"/>
  <c r="L543" i="7"/>
  <c r="N543" i="7" s="1"/>
  <c r="L676" i="7"/>
  <c r="N676" i="7" s="1"/>
  <c r="L966" i="7"/>
  <c r="N966" i="7" s="1"/>
  <c r="L267" i="7"/>
  <c r="N267" i="7" s="1"/>
  <c r="L437" i="7"/>
  <c r="N437" i="7" s="1"/>
  <c r="L718" i="7"/>
  <c r="N718" i="7" s="1"/>
  <c r="L479" i="7"/>
  <c r="N479" i="7" s="1"/>
  <c r="L1018" i="7"/>
  <c r="N1018" i="7" s="1"/>
  <c r="L102" i="7"/>
  <c r="N102" i="7" s="1"/>
  <c r="L476" i="7"/>
  <c r="N476" i="7" s="1"/>
  <c r="L731" i="7"/>
  <c r="N731" i="7" s="1"/>
  <c r="L448" i="7"/>
  <c r="N448" i="7" s="1"/>
  <c r="L713" i="7"/>
  <c r="N713" i="7" s="1"/>
  <c r="L191" i="7"/>
  <c r="N191" i="7" s="1"/>
  <c r="L474" i="7"/>
  <c r="N474" i="7" s="1"/>
  <c r="L687" i="7"/>
  <c r="N687" i="7" s="1"/>
  <c r="L592" i="7"/>
  <c r="N592" i="7" s="1"/>
  <c r="L636" i="7"/>
  <c r="N636" i="7" s="1"/>
  <c r="L794" i="7"/>
  <c r="N794" i="7" s="1"/>
  <c r="L979" i="7"/>
  <c r="N979" i="7" s="1"/>
  <c r="L308" i="7"/>
  <c r="N308" i="7" s="1"/>
  <c r="L578" i="7"/>
  <c r="N578" i="7" s="1"/>
  <c r="L719" i="7"/>
  <c r="N719" i="7" s="1"/>
  <c r="L892" i="7"/>
  <c r="N892" i="7" s="1"/>
  <c r="L825" i="7"/>
  <c r="N825" i="7" s="1"/>
  <c r="L855" i="7"/>
  <c r="N855" i="7" s="1"/>
  <c r="L972" i="7"/>
  <c r="N972" i="7" s="1"/>
  <c r="L1000" i="7"/>
  <c r="N1000" i="7" s="1"/>
  <c r="L68" i="7"/>
  <c r="N68" i="7" s="1"/>
  <c r="L147" i="7"/>
  <c r="N147" i="7" s="1"/>
  <c r="L642" i="7"/>
  <c r="N642" i="7" s="1"/>
  <c r="L913" i="7"/>
  <c r="N913" i="7" s="1"/>
  <c r="L915" i="7"/>
  <c r="N915" i="7" s="1"/>
  <c r="L995" i="7"/>
  <c r="N995" i="7" s="1"/>
  <c r="L475" i="7"/>
  <c r="N475" i="7" s="1"/>
  <c r="L549" i="7"/>
  <c r="N549" i="7" s="1"/>
  <c r="L58" i="7"/>
  <c r="N58" i="7" s="1"/>
  <c r="L368" i="7"/>
  <c r="N368" i="7" s="1"/>
  <c r="L714" i="7"/>
  <c r="N714" i="7" s="1"/>
  <c r="L84" i="7"/>
  <c r="N84" i="7" s="1"/>
  <c r="L670" i="7"/>
  <c r="N670" i="7" s="1"/>
  <c r="L41" i="7"/>
  <c r="N41" i="7" s="1"/>
  <c r="L521" i="7"/>
  <c r="N521" i="7" s="1"/>
  <c r="L773" i="7"/>
  <c r="N773" i="7" s="1"/>
  <c r="L401" i="7"/>
  <c r="N401" i="7" s="1"/>
  <c r="L1005" i="7"/>
  <c r="N1005" i="7" s="1"/>
  <c r="L562" i="7"/>
  <c r="N562" i="7" s="1"/>
  <c r="L296" i="7"/>
  <c r="N296" i="7" s="1"/>
  <c r="L887" i="7"/>
  <c r="N887" i="7" s="1"/>
  <c r="L775" i="7"/>
  <c r="N775" i="7" s="1"/>
  <c r="L82" i="7"/>
  <c r="N82" i="7" s="1"/>
  <c r="L148" i="7"/>
  <c r="N148" i="7" s="1"/>
  <c r="L918" i="7"/>
  <c r="N918" i="7" s="1"/>
  <c r="L778" i="7"/>
  <c r="N778" i="7" s="1"/>
  <c r="L645" i="7"/>
  <c r="N645" i="7" s="1"/>
  <c r="L524" i="7"/>
  <c r="N524" i="7" s="1"/>
  <c r="L369" i="7"/>
  <c r="N369" i="7" s="1"/>
  <c r="L218" i="7"/>
  <c r="N218" i="7" s="1"/>
  <c r="L862" i="7"/>
  <c r="N862" i="7" s="1"/>
  <c r="L753" i="7"/>
  <c r="N753" i="7" s="1"/>
  <c r="L652" i="7"/>
  <c r="N652" i="7" s="1"/>
  <c r="L577" i="7"/>
  <c r="N577" i="7" s="1"/>
  <c r="L536" i="7"/>
  <c r="N536" i="7" s="1"/>
  <c r="L457" i="7"/>
  <c r="N457" i="7" s="1"/>
  <c r="L383" i="7"/>
  <c r="N383" i="7" s="1"/>
  <c r="L280" i="7"/>
  <c r="N280" i="7" s="1"/>
  <c r="L157" i="7"/>
  <c r="N157" i="7" s="1"/>
  <c r="L83" i="7"/>
  <c r="N83" i="7" s="1"/>
  <c r="L59" i="7"/>
  <c r="N59" i="7" s="1"/>
  <c r="L169" i="7"/>
  <c r="N169" i="7" s="1"/>
  <c r="L212" i="7"/>
  <c r="N212" i="7" s="1"/>
  <c r="L986" i="7"/>
  <c r="N986" i="7" s="1"/>
  <c r="L869" i="7"/>
  <c r="N869" i="7" s="1"/>
  <c r="L839" i="7"/>
  <c r="N839" i="7" s="1"/>
  <c r="L760" i="7"/>
  <c r="N760" i="7" s="1"/>
  <c r="L701" i="7"/>
  <c r="N701" i="7" s="1"/>
  <c r="L60" i="7"/>
  <c r="N60" i="7" s="1"/>
  <c r="L175" i="7"/>
  <c r="N175" i="7" s="1"/>
  <c r="L359" i="7"/>
  <c r="N359" i="7" s="1"/>
  <c r="L440" i="7"/>
  <c r="N440" i="7" s="1"/>
  <c r="L514" i="7"/>
  <c r="N514" i="7" s="1"/>
  <c r="L329" i="7"/>
  <c r="N329" i="7" s="1"/>
  <c r="L635" i="7"/>
  <c r="N635" i="7" s="1"/>
  <c r="L756" i="7"/>
  <c r="N756" i="7" s="1"/>
  <c r="L865" i="7"/>
  <c r="N865" i="7" s="1"/>
  <c r="L204" i="7"/>
  <c r="N204" i="7" s="1"/>
  <c r="L55" i="7"/>
  <c r="N55" i="7" s="1"/>
  <c r="L153" i="7"/>
  <c r="N153" i="7" s="1"/>
  <c r="L379" i="7"/>
  <c r="N379" i="7" s="1"/>
  <c r="L532" i="7"/>
  <c r="N532" i="7" s="1"/>
  <c r="L648" i="7"/>
  <c r="N648" i="7" s="1"/>
  <c r="L815" i="7"/>
  <c r="N815" i="7" s="1"/>
  <c r="L361" i="7"/>
  <c r="N361" i="7" s="1"/>
  <c r="L637" i="7"/>
  <c r="N637" i="7" s="1"/>
  <c r="L879" i="7"/>
  <c r="N879" i="7" s="1"/>
  <c r="L965" i="7"/>
  <c r="N965" i="7" s="1"/>
  <c r="L948" i="7"/>
  <c r="N948" i="7" s="1"/>
  <c r="L818" i="7"/>
  <c r="N818" i="7" s="1"/>
  <c r="L735" i="7"/>
  <c r="N735" i="7" s="1"/>
  <c r="L675" i="7"/>
  <c r="N675" i="7" s="1"/>
  <c r="L567" i="7"/>
  <c r="N567" i="7" s="1"/>
  <c r="L554" i="7"/>
  <c r="N554" i="7" s="1"/>
  <c r="L480" i="7"/>
  <c r="N480" i="7" s="1"/>
  <c r="L406" i="7"/>
  <c r="N406" i="7" s="1"/>
  <c r="L303" i="7"/>
  <c r="N303" i="7" s="1"/>
  <c r="L180" i="7"/>
  <c r="N180" i="7" s="1"/>
  <c r="L106" i="7"/>
  <c r="N106" i="7" s="1"/>
  <c r="L211" i="7"/>
  <c r="N211" i="7" s="1"/>
  <c r="L249" i="7"/>
  <c r="N249" i="7" s="1"/>
  <c r="L65" i="7"/>
  <c r="N65" i="7" s="1"/>
  <c r="L996" i="7"/>
  <c r="N996" i="7" s="1"/>
  <c r="L914" i="7"/>
  <c r="N914" i="7" s="1"/>
  <c r="L888" i="7"/>
  <c r="N888" i="7" s="1"/>
  <c r="L774" i="7"/>
  <c r="N774" i="7" s="1"/>
  <c r="L715" i="7"/>
  <c r="N715" i="7" s="1"/>
  <c r="L641" i="7"/>
  <c r="N641" i="7" s="1"/>
  <c r="L335" i="7"/>
  <c r="N335" i="7" s="1"/>
  <c r="L520" i="7"/>
  <c r="N520" i="7" s="1"/>
  <c r="L446" i="7"/>
  <c r="N446" i="7" s="1"/>
  <c r="L365" i="7"/>
  <c r="N365" i="7" s="1"/>
  <c r="L189" i="7"/>
  <c r="N189" i="7" s="1"/>
  <c r="L206" i="7"/>
  <c r="N206" i="7" s="1"/>
  <c r="L975" i="7"/>
  <c r="N975" i="7" s="1"/>
  <c r="L858" i="7"/>
  <c r="N858" i="7" s="1"/>
  <c r="L828" i="7"/>
  <c r="N828" i="7" s="1"/>
  <c r="L745" i="7"/>
  <c r="N745" i="7" s="1"/>
  <c r="L1022" i="7"/>
  <c r="N1022" i="7" s="1"/>
  <c r="L905" i="7"/>
  <c r="N905" i="7" s="1"/>
  <c r="L657" i="7"/>
  <c r="N657" i="7" s="1"/>
  <c r="L589" i="7"/>
  <c r="N589" i="7" s="1"/>
  <c r="L468" i="7"/>
  <c r="N468" i="7" s="1"/>
  <c r="L808" i="7"/>
  <c r="N808" i="7" s="1"/>
  <c r="L943" i="7"/>
  <c r="N943" i="7" s="1"/>
  <c r="L960" i="7"/>
  <c r="N960" i="7" s="1"/>
  <c r="L126" i="7"/>
  <c r="N126" i="7" s="1"/>
  <c r="L30" i="7"/>
  <c r="N30" i="7" s="1"/>
  <c r="L263" i="7"/>
  <c r="N263" i="7" s="1"/>
  <c r="L29" i="7"/>
  <c r="N29" i="7" s="1"/>
  <c r="L135" i="7"/>
  <c r="N135" i="7" s="1"/>
  <c r="L625" i="7"/>
  <c r="N625" i="7" s="1"/>
  <c r="L763" i="7"/>
  <c r="N763" i="7" s="1"/>
  <c r="L356" i="7"/>
  <c r="N356" i="7" s="1"/>
  <c r="L993" i="7"/>
  <c r="N993" i="7" s="1"/>
  <c r="L509" i="7"/>
  <c r="N509" i="7" s="1"/>
  <c r="L705" i="7"/>
  <c r="N705" i="7" s="1"/>
  <c r="L435" i="7"/>
  <c r="N435" i="7" s="1"/>
  <c r="L704" i="7"/>
  <c r="N704" i="7" s="1"/>
  <c r="L103" i="7"/>
  <c r="N103" i="7" s="1"/>
  <c r="L1012" i="7"/>
  <c r="N1012" i="7" s="1"/>
  <c r="L407" i="7"/>
  <c r="N407" i="7" s="1"/>
  <c r="L87" i="7"/>
  <c r="N87" i="7" s="1"/>
  <c r="L251" i="7"/>
  <c r="N251" i="7" s="1"/>
  <c r="L324" i="7"/>
  <c r="N324" i="7" s="1"/>
  <c r="L872" i="7"/>
  <c r="N872" i="7" s="1"/>
  <c r="L555" i="7"/>
  <c r="N555" i="7" s="1"/>
  <c r="L796" i="7"/>
  <c r="N796" i="7" s="1"/>
  <c r="L585" i="7"/>
  <c r="N585" i="7" s="1"/>
  <c r="L830" i="7"/>
  <c r="N830" i="7" s="1"/>
  <c r="L452" i="7"/>
  <c r="N452" i="7" s="1"/>
  <c r="L481" i="7"/>
  <c r="N481" i="7" s="1"/>
  <c r="L843" i="7"/>
  <c r="N843" i="7" s="1"/>
  <c r="L289" i="7"/>
  <c r="N289" i="7" s="1"/>
  <c r="L192" i="7"/>
  <c r="N192" i="7" s="1"/>
  <c r="L462" i="7"/>
  <c r="N462" i="7" s="1"/>
  <c r="L780" i="7"/>
  <c r="N780" i="7" s="1"/>
  <c r="L842" i="7"/>
  <c r="N842" i="7" s="1"/>
  <c r="L302" i="7"/>
  <c r="N302" i="7" s="1"/>
  <c r="L602" i="7"/>
  <c r="N602" i="7" s="1"/>
  <c r="L177" i="7"/>
  <c r="N177" i="7" s="1"/>
  <c r="L252" i="7"/>
  <c r="N252" i="7" s="1"/>
  <c r="L236" i="7"/>
  <c r="N236" i="7" s="1"/>
  <c r="L69" i="7"/>
  <c r="N69" i="7" s="1"/>
  <c r="L182" i="7"/>
  <c r="N182" i="7" s="1"/>
  <c r="L556" i="7"/>
  <c r="N556" i="7" s="1"/>
  <c r="L933" i="7"/>
  <c r="N933" i="7" s="1"/>
  <c r="L695" i="7"/>
  <c r="N695" i="7" s="1"/>
  <c r="L466" i="7"/>
  <c r="N466" i="7" s="1"/>
  <c r="L537" i="7"/>
  <c r="N537" i="7" s="1"/>
  <c r="L588" i="7"/>
  <c r="N588" i="7" s="1"/>
  <c r="L376" i="7"/>
  <c r="N376" i="7" s="1"/>
  <c r="L647" i="7"/>
  <c r="N647" i="7" s="1"/>
  <c r="L213" i="7"/>
  <c r="N213" i="7" s="1"/>
  <c r="L677" i="7"/>
  <c r="N677" i="7" s="1"/>
  <c r="L76" i="7"/>
  <c r="N76" i="7" s="1"/>
  <c r="L455" i="7"/>
  <c r="N455" i="7" s="1"/>
  <c r="L761" i="7"/>
  <c r="N761" i="7" s="1"/>
  <c r="L99" i="7"/>
  <c r="N99" i="7" s="1"/>
  <c r="L223" i="7"/>
  <c r="N223" i="7" s="1"/>
  <c r="L531" i="7"/>
  <c r="N531" i="7" s="1"/>
  <c r="L920" i="7"/>
  <c r="N920" i="7" s="1"/>
  <c r="L408" i="7"/>
  <c r="N408" i="7" s="1"/>
  <c r="L426" i="7"/>
  <c r="N426" i="7" s="1"/>
  <c r="L791" i="7"/>
  <c r="N791" i="7" s="1"/>
  <c r="L980" i="7"/>
  <c r="N980" i="7" s="1"/>
  <c r="L923" i="7"/>
  <c r="N923" i="7" s="1"/>
  <c r="L650" i="7"/>
  <c r="N650" i="7" s="1"/>
  <c r="L381" i="7"/>
  <c r="N381" i="7" s="1"/>
  <c r="L57" i="7"/>
  <c r="N57" i="7" s="1"/>
  <c r="L863" i="7"/>
  <c r="N863" i="7" s="1"/>
  <c r="L616" i="7"/>
  <c r="N616" i="7" s="1"/>
  <c r="L345" i="7"/>
  <c r="N345" i="7" s="1"/>
  <c r="L907" i="7"/>
  <c r="N907" i="7" s="1"/>
  <c r="L640" i="7"/>
  <c r="N640" i="7" s="1"/>
  <c r="L519" i="7"/>
  <c r="N519" i="7" s="1"/>
  <c r="L366" i="7"/>
  <c r="N366" i="7" s="1"/>
  <c r="L145" i="7"/>
  <c r="N145" i="7" s="1"/>
  <c r="L39" i="7"/>
  <c r="N39" i="7" s="1"/>
  <c r="L54" i="7"/>
  <c r="N54" i="7" s="1"/>
  <c r="L857" i="7"/>
  <c r="N857" i="7" s="1"/>
  <c r="L744" i="7"/>
  <c r="N744" i="7" s="1"/>
  <c r="L631" i="7"/>
  <c r="N631" i="7" s="1"/>
  <c r="L325" i="7"/>
  <c r="N325" i="7" s="1"/>
  <c r="L510" i="7"/>
  <c r="N510" i="7" s="1"/>
  <c r="L436" i="7"/>
  <c r="N436" i="7" s="1"/>
  <c r="L355" i="7"/>
  <c r="N355" i="7" s="1"/>
  <c r="L167" i="7"/>
  <c r="N167" i="7" s="1"/>
  <c r="L40" i="7"/>
  <c r="N40" i="7" s="1"/>
  <c r="L747" i="7"/>
  <c r="N747" i="7" s="1"/>
  <c r="L492" i="7"/>
  <c r="N492" i="7" s="1"/>
  <c r="L118" i="7"/>
  <c r="N118" i="7" s="1"/>
  <c r="L1008" i="7"/>
  <c r="N1008" i="7" s="1"/>
  <c r="L594" i="7"/>
  <c r="N594" i="7" s="1"/>
  <c r="L463" i="7"/>
  <c r="N463" i="7" s="1"/>
  <c r="L987" i="7"/>
  <c r="N987" i="7" s="1"/>
  <c r="L702" i="7"/>
  <c r="N702" i="7" s="1"/>
  <c r="L318" i="7"/>
  <c r="N318" i="7" s="1"/>
  <c r="L429" i="7"/>
  <c r="N429" i="7" s="1"/>
  <c r="L233" i="7"/>
  <c r="N233" i="7" s="1"/>
  <c r="L247" i="7"/>
  <c r="N247" i="7" s="1"/>
  <c r="L109" i="7"/>
  <c r="N109" i="7" s="1"/>
  <c r="L958" i="7"/>
  <c r="N958" i="7" s="1"/>
  <c r="L806" i="7"/>
  <c r="N806" i="7" s="1"/>
  <c r="L668" i="7"/>
  <c r="N668" i="7" s="1"/>
  <c r="L583" i="7"/>
  <c r="N583" i="7" s="1"/>
  <c r="L539" i="7"/>
  <c r="N539" i="7" s="1"/>
  <c r="L465" i="7"/>
  <c r="N465" i="7" s="1"/>
  <c r="L391" i="7"/>
  <c r="N391" i="7" s="1"/>
  <c r="L201" i="7"/>
  <c r="N201" i="7" s="1"/>
  <c r="L265" i="7"/>
  <c r="N265" i="7" s="1"/>
  <c r="L973" i="7"/>
  <c r="N973" i="7" s="1"/>
  <c r="L856" i="7"/>
  <c r="N856" i="7" s="1"/>
  <c r="L826" i="7"/>
  <c r="N826" i="7" s="1"/>
  <c r="L743" i="7"/>
  <c r="N743" i="7" s="1"/>
  <c r="L688" i="7"/>
  <c r="N688" i="7" s="1"/>
  <c r="L609" i="7"/>
  <c r="N609" i="7" s="1"/>
  <c r="L580" i="7"/>
  <c r="N580" i="7" s="1"/>
  <c r="L488" i="7"/>
  <c r="N488" i="7" s="1"/>
  <c r="L414" i="7"/>
  <c r="N414" i="7" s="1"/>
  <c r="L311" i="7"/>
  <c r="N311" i="7" s="1"/>
  <c r="L188" i="7"/>
  <c r="N188" i="7" s="1"/>
  <c r="L114" i="7"/>
  <c r="N114" i="7" s="1"/>
  <c r="L222" i="7"/>
  <c r="N222" i="7" s="1"/>
  <c r="L199" i="7"/>
  <c r="N199" i="7" s="1"/>
  <c r="L86" i="7"/>
  <c r="N86" i="7" s="1"/>
  <c r="L1004" i="7"/>
  <c r="N1004" i="7" s="1"/>
  <c r="L922" i="7"/>
  <c r="N922" i="7" s="1"/>
  <c r="L896" i="7"/>
  <c r="N896" i="7" s="1"/>
  <c r="L788" i="7"/>
  <c r="N788" i="7" s="1"/>
  <c r="L789" i="7"/>
  <c r="N789" i="7" s="1"/>
  <c r="L649" i="7"/>
  <c r="N649" i="7" s="1"/>
  <c r="L529" i="7"/>
  <c r="N529" i="7" s="1"/>
  <c r="L533" i="7"/>
  <c r="N533" i="7" s="1"/>
  <c r="L454" i="7"/>
  <c r="N454" i="7" s="1"/>
  <c r="L378" i="7"/>
  <c r="N378" i="7" s="1"/>
  <c r="L253" i="7"/>
  <c r="N253" i="7" s="1"/>
  <c r="L241" i="7"/>
  <c r="N241" i="7" s="1"/>
  <c r="L983" i="7"/>
  <c r="N983" i="7" s="1"/>
  <c r="L866" i="7"/>
  <c r="N866" i="7" s="1"/>
  <c r="L836" i="7"/>
  <c r="N836" i="7" s="1"/>
  <c r="L757" i="7"/>
  <c r="N757" i="7" s="1"/>
  <c r="L698" i="7"/>
  <c r="N698" i="7" s="1"/>
  <c r="L952" i="7"/>
  <c r="N952" i="7" s="1"/>
  <c r="L739" i="7"/>
  <c r="N739" i="7" s="1"/>
  <c r="L605" i="7"/>
  <c r="N605" i="7" s="1"/>
  <c r="L484" i="7"/>
  <c r="N484" i="7" s="1"/>
  <c r="L307" i="7"/>
  <c r="N307" i="7" s="1"/>
  <c r="L110" i="7"/>
  <c r="N110" i="7" s="1"/>
  <c r="L270" i="7"/>
  <c r="N270" i="7" s="1"/>
  <c r="L897" i="7"/>
  <c r="N897" i="7" s="1"/>
  <c r="L573" i="7"/>
  <c r="N573" i="7" s="1"/>
  <c r="L242" i="7"/>
  <c r="N242" i="7" s="1"/>
  <c r="L160" i="7"/>
  <c r="N160" i="7" s="1"/>
  <c r="L833" i="7"/>
  <c r="N833" i="7" s="1"/>
  <c r="L260" i="7"/>
  <c r="N260" i="7" s="1"/>
  <c r="L138" i="7"/>
  <c r="N138" i="7" s="1"/>
  <c r="L803" i="7"/>
  <c r="N803" i="7" s="1"/>
  <c r="L603" i="7"/>
  <c r="N603" i="7" s="1"/>
  <c r="L482" i="7"/>
  <c r="N482" i="7" s="1"/>
  <c r="L305" i="7"/>
  <c r="N305" i="7" s="1"/>
  <c r="L108" i="7"/>
  <c r="N108" i="7" s="1"/>
  <c r="L262" i="7"/>
  <c r="N262" i="7" s="1"/>
  <c r="L1002" i="7"/>
  <c r="N1002" i="7" s="1"/>
  <c r="L894" i="7"/>
  <c r="N894" i="7" s="1"/>
  <c r="L785" i="7"/>
  <c r="N785" i="7" s="1"/>
  <c r="L610" i="7"/>
  <c r="N610" i="7" s="1"/>
  <c r="L582" i="7"/>
  <c r="N582" i="7" s="1"/>
  <c r="L489" i="7"/>
  <c r="N489" i="7" s="1"/>
  <c r="L415" i="7"/>
  <c r="N415" i="7" s="1"/>
  <c r="L310" i="7"/>
  <c r="N310" i="7" s="1"/>
  <c r="L119" i="7"/>
  <c r="N119" i="7" s="1"/>
  <c r="L977" i="7"/>
  <c r="N977" i="7" s="1"/>
  <c r="L692" i="7"/>
  <c r="N692" i="7" s="1"/>
  <c r="L418" i="7"/>
  <c r="N418" i="7" s="1"/>
  <c r="L240" i="7"/>
  <c r="N240" i="7" s="1"/>
  <c r="L926" i="7"/>
  <c r="N926" i="7" s="1"/>
  <c r="L658" i="7"/>
  <c r="N658" i="7" s="1"/>
  <c r="L384" i="7"/>
  <c r="N384" i="7" s="1"/>
  <c r="L870" i="7"/>
  <c r="N870" i="7" s="1"/>
  <c r="L661" i="7"/>
  <c r="N661" i="7" s="1"/>
  <c r="L540" i="7"/>
  <c r="N540" i="7" s="1"/>
  <c r="L392" i="7"/>
  <c r="N392" i="7" s="1"/>
  <c r="L161" i="7"/>
  <c r="N161" i="7" s="1"/>
  <c r="L63" i="7"/>
  <c r="N63" i="7" s="1"/>
  <c r="L221" i="7"/>
  <c r="N221" i="7" s="1"/>
  <c r="L873" i="7"/>
  <c r="N873" i="7" s="1"/>
  <c r="L764" i="7"/>
  <c r="N764" i="7" s="1"/>
  <c r="L639" i="7"/>
  <c r="N639" i="7" s="1"/>
  <c r="L333" i="7"/>
  <c r="N333" i="7" s="1"/>
  <c r="L518" i="7"/>
  <c r="N518" i="7" s="1"/>
  <c r="L444" i="7"/>
  <c r="N444" i="7" s="1"/>
  <c r="L363" i="7"/>
  <c r="N363" i="7" s="1"/>
  <c r="L183" i="7"/>
  <c r="N183" i="7" s="1"/>
  <c r="L202" i="7"/>
  <c r="N202" i="7" s="1"/>
  <c r="L939" i="7"/>
  <c r="N939" i="7" s="1"/>
  <c r="L940" i="7"/>
  <c r="N940" i="7" s="1"/>
  <c r="L805" i="7"/>
  <c r="N805" i="7" s="1"/>
  <c r="L727" i="7"/>
  <c r="N727" i="7" s="1"/>
  <c r="L667" i="7"/>
  <c r="N667" i="7" s="1"/>
  <c r="L559" i="7"/>
  <c r="N559" i="7" s="1"/>
  <c r="L546" i="7"/>
  <c r="N546" i="7" s="1"/>
  <c r="L472" i="7"/>
  <c r="N472" i="7" s="1"/>
  <c r="L398" i="7"/>
  <c r="N398" i="7" s="1"/>
  <c r="L295" i="7"/>
  <c r="N295" i="7" s="1"/>
  <c r="L172" i="7"/>
  <c r="N172" i="7" s="1"/>
  <c r="L98" i="7"/>
  <c r="N98" i="7" s="1"/>
  <c r="L203" i="7"/>
  <c r="N203" i="7" s="1"/>
  <c r="L187" i="7"/>
  <c r="N187" i="7" s="1"/>
  <c r="L248" i="7"/>
  <c r="N248" i="7" s="1"/>
  <c r="L1014" i="7"/>
  <c r="N1014" i="7" s="1"/>
  <c r="L875" i="7"/>
  <c r="N875" i="7" s="1"/>
  <c r="L845" i="7"/>
  <c r="N845" i="7" s="1"/>
  <c r="L766" i="7"/>
  <c r="N766" i="7" s="1"/>
  <c r="L707" i="7"/>
  <c r="N707" i="7" s="1"/>
  <c r="L633" i="7"/>
  <c r="N633" i="7" s="1"/>
  <c r="L327" i="7"/>
  <c r="N327" i="7" s="1"/>
  <c r="L512" i="7"/>
  <c r="N512" i="7" s="1"/>
  <c r="L438" i="7"/>
  <c r="N438" i="7" s="1"/>
  <c r="L357" i="7"/>
  <c r="N357" i="7" s="1"/>
  <c r="L171" i="7"/>
  <c r="N171" i="7" s="1"/>
  <c r="L56" i="7"/>
  <c r="N56" i="7" s="1"/>
  <c r="L967" i="7"/>
  <c r="N967" i="7" s="1"/>
  <c r="L950" i="7"/>
  <c r="N950" i="7" s="1"/>
  <c r="L820" i="7"/>
  <c r="N820" i="7" s="1"/>
  <c r="L737" i="7"/>
  <c r="N737" i="7" s="1"/>
  <c r="L997" i="7"/>
  <c r="N997" i="7" s="1"/>
  <c r="L889" i="7"/>
  <c r="N889" i="7" s="1"/>
  <c r="L716" i="7"/>
  <c r="N716" i="7" s="1"/>
  <c r="L336" i="7"/>
  <c r="N336" i="7" s="1"/>
  <c r="L447" i="7"/>
  <c r="N447" i="7" s="1"/>
  <c r="L790" i="7"/>
  <c r="N790" i="7" s="1"/>
  <c r="L534" i="7"/>
  <c r="N534" i="7" s="1"/>
  <c r="L155" i="7"/>
  <c r="N155" i="7" s="1"/>
  <c r="L208" i="7"/>
  <c r="N208" i="7" s="1"/>
  <c r="L754" i="7"/>
  <c r="N754" i="7" s="1"/>
  <c r="L495" i="7"/>
  <c r="N495" i="7" s="1"/>
  <c r="L1024" i="7"/>
  <c r="N1024" i="7" s="1"/>
  <c r="L725" i="7"/>
  <c r="N725" i="7" s="1"/>
  <c r="L334" i="7"/>
  <c r="N334" i="7" s="1"/>
  <c r="L445" i="7"/>
  <c r="N445" i="7" s="1"/>
  <c r="L276" i="7"/>
  <c r="N276" i="7" s="1"/>
  <c r="L66" i="7"/>
  <c r="N66" i="7" s="1"/>
  <c r="L144" i="7"/>
  <c r="N144" i="7" s="1"/>
  <c r="L974" i="7"/>
  <c r="N974" i="7" s="1"/>
  <c r="L827" i="7"/>
  <c r="N827" i="7" s="1"/>
  <c r="L689" i="7"/>
  <c r="N689" i="7" s="1"/>
  <c r="L560" i="7"/>
  <c r="N560" i="7" s="1"/>
  <c r="L547" i="7"/>
  <c r="N547" i="7" s="1"/>
  <c r="L473" i="7"/>
  <c r="N473" i="7" s="1"/>
  <c r="L399" i="7"/>
  <c r="N399" i="7" s="1"/>
  <c r="L292" i="7"/>
  <c r="N292" i="7" s="1"/>
  <c r="L75" i="7"/>
  <c r="N75" i="7" s="1"/>
  <c r="L860" i="7"/>
  <c r="N860" i="7" s="1"/>
  <c r="L613" i="7"/>
  <c r="N613" i="7" s="1"/>
  <c r="L344" i="7"/>
  <c r="N344" i="7" s="1"/>
  <c r="L279" i="7"/>
  <c r="N279" i="7" s="1"/>
  <c r="L900" i="7"/>
  <c r="N900" i="7" s="1"/>
  <c r="L579" i="7"/>
  <c r="N579" i="7" s="1"/>
  <c r="L274" i="7"/>
  <c r="N274" i="7" s="1"/>
  <c r="L840" i="7"/>
  <c r="N840" i="7" s="1"/>
  <c r="L619" i="7"/>
  <c r="N619" i="7" s="1"/>
  <c r="L498" i="7"/>
  <c r="N498" i="7" s="1"/>
  <c r="L350" i="7"/>
  <c r="N350" i="7" s="1"/>
  <c r="L129" i="7"/>
  <c r="N129" i="7" s="1"/>
  <c r="L380" i="7"/>
  <c r="N380" i="7" s="1"/>
  <c r="L24" i="7"/>
  <c r="N24" i="7" s="1"/>
  <c r="L941" i="7"/>
  <c r="N941" i="7" s="1"/>
  <c r="L728" i="7"/>
  <c r="N728" i="7" s="1"/>
  <c r="L618" i="7"/>
  <c r="N618" i="7" s="1"/>
  <c r="L317" i="7"/>
  <c r="N317" i="7" s="1"/>
  <c r="L497" i="7"/>
  <c r="N497" i="7" s="1"/>
  <c r="L428" i="7"/>
  <c r="N428" i="7" s="1"/>
  <c r="L347" i="7"/>
  <c r="N347" i="7" s="1"/>
  <c r="L142" i="7"/>
  <c r="N142" i="7" s="1"/>
  <c r="L1001" i="7"/>
  <c r="N1001" i="7" s="1"/>
  <c r="L919" i="7"/>
  <c r="N919" i="7" s="1"/>
  <c r="L893" i="7"/>
  <c r="N893" i="7" s="1"/>
  <c r="L779" i="7"/>
  <c r="N779" i="7" s="1"/>
  <c r="L724" i="7"/>
  <c r="N724" i="7" s="1"/>
  <c r="L646" i="7"/>
  <c r="N646" i="7" s="1"/>
  <c r="L425" i="7"/>
  <c r="N425" i="7" s="1"/>
  <c r="L530" i="7"/>
  <c r="N530" i="7" s="1"/>
  <c r="L451" i="7"/>
  <c r="N451" i="7" s="1"/>
  <c r="L377" i="7"/>
  <c r="N377" i="7" s="1"/>
  <c r="L214" i="7"/>
  <c r="N214" i="7" s="1"/>
  <c r="L151" i="7"/>
  <c r="N151" i="7" s="1"/>
  <c r="L72" i="7"/>
  <c r="N72" i="7" s="1"/>
  <c r="L53" i="7"/>
  <c r="N53" i="7" s="1"/>
  <c r="L154" i="7"/>
  <c r="N154" i="7" s="1"/>
  <c r="L166" i="7"/>
  <c r="N166" i="7" s="1"/>
  <c r="L976" i="7"/>
  <c r="N976" i="7" s="1"/>
  <c r="L859" i="7"/>
  <c r="N859" i="7" s="1"/>
  <c r="L829" i="7"/>
  <c r="N829" i="7" s="1"/>
  <c r="L746" i="7"/>
  <c r="N746" i="7" s="1"/>
  <c r="L691" i="7"/>
  <c r="N691" i="7" s="1"/>
  <c r="L612" i="7"/>
  <c r="N612" i="7" s="1"/>
  <c r="L586" i="7"/>
  <c r="N586" i="7" s="1"/>
  <c r="L491" i="7"/>
  <c r="N491" i="7" s="1"/>
  <c r="L417" i="7"/>
  <c r="N417" i="7" s="1"/>
  <c r="L316" i="7"/>
  <c r="L128" i="7"/>
  <c r="N128" i="7" s="1"/>
  <c r="L1020" i="7"/>
  <c r="N1020" i="7" s="1"/>
  <c r="L929" i="7"/>
  <c r="N929" i="7" s="1"/>
  <c r="L903" i="7"/>
  <c r="N903" i="7" s="1"/>
  <c r="L799" i="7"/>
  <c r="N799" i="7" s="1"/>
  <c r="L601" i="7"/>
  <c r="N601" i="7" s="1"/>
  <c r="L969" i="7"/>
  <c r="N969" i="7" s="1"/>
  <c r="L822" i="7"/>
  <c r="N822" i="7" s="1"/>
  <c r="L684" i="7"/>
  <c r="N684" i="7" s="1"/>
  <c r="L572" i="7"/>
  <c r="N572" i="7" s="1"/>
  <c r="L410" i="7"/>
  <c r="N410" i="7" s="1"/>
  <c r="L184" i="7"/>
  <c r="N184" i="7" s="1"/>
  <c r="L217" i="7"/>
  <c r="N217" i="7" s="1"/>
  <c r="L73" i="7"/>
  <c r="N73" i="7" s="1"/>
  <c r="L7" i="7"/>
  <c r="N389" i="7"/>
  <c r="L44" i="7" l="1"/>
  <c r="N44" i="7" s="1"/>
  <c r="N46" i="7"/>
  <c r="L80" i="7"/>
  <c r="N80" i="7" s="1"/>
  <c r="L852" i="7"/>
  <c r="N852" i="7" s="1"/>
  <c r="L314" i="7"/>
  <c r="N314" i="7" s="1"/>
  <c r="L22" i="7"/>
  <c r="N22" i="7" s="1"/>
  <c r="L195" i="7"/>
  <c r="N195" i="7" s="1"/>
  <c r="N316" i="7"/>
  <c r="L937" i="7"/>
  <c r="N937" i="7" s="1"/>
  <c r="L680" i="7"/>
  <c r="N680" i="7" s="1"/>
  <c r="L570" i="7"/>
  <c r="N570" i="7" s="1"/>
  <c r="L164" i="7"/>
  <c r="N164" i="7" s="1"/>
  <c r="L423" i="7"/>
  <c r="N423" i="7" s="1"/>
  <c r="L599" i="7"/>
  <c r="N599" i="7" s="1"/>
  <c r="L227" i="7"/>
  <c r="N227" i="7" s="1"/>
  <c r="L504" i="7"/>
  <c r="N504" i="7" s="1"/>
  <c r="L91" i="7"/>
  <c r="N91" i="7" s="1"/>
  <c r="L123" i="7"/>
  <c r="N123" i="7" s="1"/>
  <c r="L50" i="7"/>
  <c r="N50" i="7" s="1"/>
  <c r="L783" i="7"/>
  <c r="N783" i="7" s="1"/>
  <c r="L991" i="7"/>
  <c r="N991" i="7" s="1"/>
  <c r="L285" i="7"/>
  <c r="N285" i="7" s="1"/>
  <c r="L910" i="7"/>
  <c r="N910" i="7" s="1"/>
  <c r="L883" i="7"/>
  <c r="N883" i="7" s="1"/>
  <c r="L956" i="7"/>
  <c r="N956" i="7" s="1"/>
  <c r="L527" i="7"/>
  <c r="N527" i="7" s="1"/>
  <c r="L387" i="7"/>
  <c r="N387" i="7" s="1"/>
  <c r="L722" i="7"/>
  <c r="N722" i="7" s="1"/>
  <c r="L751" i="7"/>
  <c r="N751" i="7" s="1"/>
  <c r="L813" i="7"/>
  <c r="N813" i="7" s="1"/>
  <c r="L655" i="7"/>
  <c r="N655" i="7" s="1"/>
  <c r="L372" i="7"/>
  <c r="N372" i="7" s="1"/>
  <c r="L258" i="7"/>
  <c r="N258" i="7" s="1"/>
  <c r="L460" i="7"/>
  <c r="N460" i="7" s="1"/>
  <c r="L340" i="7"/>
  <c r="N340" i="7" s="1"/>
  <c r="L628" i="7"/>
  <c r="N628" i="7" s="1"/>
  <c r="M165" i="7"/>
  <c r="M388" i="7"/>
  <c r="M656" i="7"/>
  <c r="M938" i="7"/>
  <c r="M196" i="7"/>
  <c r="M424" i="7"/>
  <c r="M681" i="7"/>
  <c r="M957" i="7"/>
  <c r="M629" i="7"/>
  <c r="M228" i="7"/>
  <c r="M461" i="7"/>
  <c r="M723" i="7"/>
  <c r="M992" i="7"/>
  <c r="M259" i="7"/>
  <c r="M505" i="7"/>
  <c r="M752" i="7"/>
  <c r="M784" i="7"/>
  <c r="M92" i="7"/>
  <c r="M341" i="7"/>
  <c r="M600" i="7"/>
  <c r="M884" i="7"/>
  <c r="M373" i="7"/>
  <c r="M911" i="7"/>
  <c r="M51" i="7"/>
  <c r="M286" i="7"/>
  <c r="M528" i="7"/>
  <c r="M814" i="7"/>
  <c r="M81" i="7"/>
  <c r="M315" i="7"/>
  <c r="M571" i="7"/>
  <c r="M853" i="7"/>
  <c r="M124" i="7"/>
  <c r="L19" i="7" l="1"/>
  <c r="L17" i="7" s="1"/>
  <c r="M122" i="7"/>
  <c r="N122" i="7" s="1"/>
  <c r="N124" i="7"/>
  <c r="N81" i="7"/>
  <c r="M79" i="7"/>
  <c r="N79" i="7" s="1"/>
  <c r="M49" i="7"/>
  <c r="N51" i="7"/>
  <c r="N600" i="7"/>
  <c r="M598" i="7"/>
  <c r="N598" i="7" s="1"/>
  <c r="N752" i="7"/>
  <c r="M750" i="7"/>
  <c r="N750" i="7" s="1"/>
  <c r="N723" i="7"/>
  <c r="M721" i="7"/>
  <c r="N721" i="7" s="1"/>
  <c r="N957" i="7"/>
  <c r="M955" i="7"/>
  <c r="N955" i="7" s="1"/>
  <c r="M936" i="7"/>
  <c r="N936" i="7" s="1"/>
  <c r="N938" i="7"/>
  <c r="N853" i="7"/>
  <c r="M851" i="7"/>
  <c r="N851" i="7" s="1"/>
  <c r="M812" i="7"/>
  <c r="N812" i="7" s="1"/>
  <c r="N814" i="7"/>
  <c r="N911" i="7"/>
  <c r="M909" i="7"/>
  <c r="N909" i="7" s="1"/>
  <c r="M339" i="7"/>
  <c r="N339" i="7" s="1"/>
  <c r="N341" i="7"/>
  <c r="M503" i="7"/>
  <c r="N503" i="7" s="1"/>
  <c r="N505" i="7"/>
  <c r="N461" i="7"/>
  <c r="M459" i="7"/>
  <c r="N459" i="7" s="1"/>
  <c r="N681" i="7"/>
  <c r="M679" i="7"/>
  <c r="N679" i="7" s="1"/>
  <c r="N656" i="7"/>
  <c r="M654" i="7"/>
  <c r="N654" i="7" s="1"/>
  <c r="N571" i="7"/>
  <c r="M569" i="7"/>
  <c r="N569" i="7" s="1"/>
  <c r="N528" i="7"/>
  <c r="M526" i="7"/>
  <c r="N526" i="7" s="1"/>
  <c r="M371" i="7"/>
  <c r="N371" i="7" s="1"/>
  <c r="N373" i="7"/>
  <c r="M90" i="7"/>
  <c r="N90" i="7" s="1"/>
  <c r="N92" i="7"/>
  <c r="N259" i="7"/>
  <c r="M257" i="7"/>
  <c r="N257" i="7" s="1"/>
  <c r="N228" i="7"/>
  <c r="M226" i="7"/>
  <c r="N226" i="7" s="1"/>
  <c r="N424" i="7"/>
  <c r="M422" i="7"/>
  <c r="N422" i="7" s="1"/>
  <c r="N388" i="7"/>
  <c r="M386" i="7"/>
  <c r="N386" i="7" s="1"/>
  <c r="M313" i="7"/>
  <c r="N313" i="7" s="1"/>
  <c r="N315" i="7"/>
  <c r="M284" i="7"/>
  <c r="N284" i="7" s="1"/>
  <c r="N286" i="7"/>
  <c r="N884" i="7"/>
  <c r="M882" i="7"/>
  <c r="N882" i="7" s="1"/>
  <c r="N784" i="7"/>
  <c r="M782" i="7"/>
  <c r="N782" i="7" s="1"/>
  <c r="M990" i="7"/>
  <c r="N990" i="7" s="1"/>
  <c r="N992" i="7"/>
  <c r="N629" i="7"/>
  <c r="M627" i="7"/>
  <c r="N627" i="7" s="1"/>
  <c r="M194" i="7"/>
  <c r="N194" i="7" s="1"/>
  <c r="N196" i="7"/>
  <c r="M163" i="7"/>
  <c r="N163" i="7" s="1"/>
  <c r="N165" i="7"/>
  <c r="N19" i="7" l="1"/>
  <c r="M18" i="7"/>
  <c r="N49" i="7"/>
  <c r="K1025" i="5"/>
  <c r="I51" i="5"/>
  <c r="I49" i="5" s="1"/>
  <c r="I44" i="5"/>
  <c r="I19" i="5" s="1"/>
  <c r="I81" i="5"/>
  <c r="I79" i="5" s="1"/>
  <c r="I90" i="5"/>
  <c r="I124" i="5"/>
  <c r="I122" i="5" s="1"/>
  <c r="I196" i="5"/>
  <c r="I194" i="5" s="1"/>
  <c r="I259" i="5"/>
  <c r="I257" i="5" s="1"/>
  <c r="I315" i="5"/>
  <c r="I313" i="5" s="1"/>
  <c r="I341" i="5"/>
  <c r="I339" i="5" s="1"/>
  <c r="I388" i="5"/>
  <c r="I386" i="5" s="1"/>
  <c r="I286" i="5"/>
  <c r="I284" i="5" s="1"/>
  <c r="I373" i="5"/>
  <c r="I371" i="5" s="1"/>
  <c r="I424" i="5"/>
  <c r="I422" i="5" s="1"/>
  <c r="I505" i="5"/>
  <c r="I503" i="5" s="1"/>
  <c r="I528" i="5"/>
  <c r="I526" i="5" s="1"/>
  <c r="I461" i="5"/>
  <c r="I459" i="5" s="1"/>
  <c r="I600" i="5"/>
  <c r="I598" i="5" s="1"/>
  <c r="I571" i="5"/>
  <c r="I569" i="5" s="1"/>
  <c r="I656" i="5"/>
  <c r="I654" i="5" s="1"/>
  <c r="I629" i="5"/>
  <c r="I627" i="5" s="1"/>
  <c r="I681" i="5"/>
  <c r="I679" i="5" s="1"/>
  <c r="I723" i="5"/>
  <c r="I721" i="5" s="1"/>
  <c r="I752" i="5"/>
  <c r="I750" i="5" s="1"/>
  <c r="I853" i="5"/>
  <c r="I851" i="5" s="1"/>
  <c r="I784" i="5"/>
  <c r="I782" i="5" s="1"/>
  <c r="I814" i="5"/>
  <c r="I812" i="5" s="1"/>
  <c r="I884" i="5"/>
  <c r="I882" i="5" s="1"/>
  <c r="I911" i="5"/>
  <c r="I909" i="5" s="1"/>
  <c r="I938" i="5"/>
  <c r="I936" i="5" s="1"/>
  <c r="I957" i="5"/>
  <c r="I955" i="5" s="1"/>
  <c r="I992" i="5"/>
  <c r="I990" i="5" s="1"/>
  <c r="I165" i="5"/>
  <c r="I163" i="5" s="1"/>
  <c r="I228" i="5"/>
  <c r="I226" i="5" s="1"/>
  <c r="E163" i="5"/>
  <c r="E18" i="5" s="1"/>
  <c r="D18" i="5"/>
  <c r="L11" i="5" s="1"/>
  <c r="L10" i="5" l="1"/>
  <c r="I18" i="5"/>
  <c r="I17" i="5" s="1"/>
  <c r="J5" i="5" s="1"/>
  <c r="J7" i="5" s="1"/>
  <c r="N18" i="7"/>
  <c r="M17" i="7"/>
  <c r="H226" i="5"/>
  <c r="K68" i="5"/>
  <c r="K1024" i="5"/>
  <c r="K1016" i="5"/>
  <c r="K1020" i="5"/>
  <c r="K1008" i="5"/>
  <c r="K1022" i="5"/>
  <c r="K1012" i="5"/>
  <c r="K1018" i="5"/>
  <c r="K1000" i="5"/>
  <c r="K1023" i="5"/>
  <c r="K1019" i="5"/>
  <c r="K1014" i="5"/>
  <c r="K1004" i="5"/>
  <c r="K1021" i="5"/>
  <c r="K1017" i="5"/>
  <c r="K1010" i="5"/>
  <c r="K995" i="5"/>
  <c r="K1006" i="5"/>
  <c r="K998" i="5"/>
  <c r="K1002" i="5"/>
  <c r="K981" i="5"/>
  <c r="K1015" i="5"/>
  <c r="K1011" i="5"/>
  <c r="K1007" i="5"/>
  <c r="K1003" i="5"/>
  <c r="K999" i="5"/>
  <c r="K993" i="5"/>
  <c r="K1013" i="5"/>
  <c r="K1009" i="5"/>
  <c r="K1005" i="5"/>
  <c r="K1001" i="5"/>
  <c r="K997" i="5"/>
  <c r="K973" i="5"/>
  <c r="K994" i="5"/>
  <c r="K977" i="5"/>
  <c r="K996" i="5"/>
  <c r="K985" i="5"/>
  <c r="K969" i="5"/>
  <c r="K987" i="5"/>
  <c r="K979" i="5"/>
  <c r="K971" i="5"/>
  <c r="K983" i="5"/>
  <c r="K975" i="5"/>
  <c r="K965" i="5"/>
  <c r="K967" i="5"/>
  <c r="K959" i="5"/>
  <c r="K988" i="5"/>
  <c r="K984" i="5"/>
  <c r="K980" i="5"/>
  <c r="K976" i="5"/>
  <c r="K972" i="5"/>
  <c r="K968" i="5"/>
  <c r="K964" i="5"/>
  <c r="K986" i="5"/>
  <c r="K982" i="5"/>
  <c r="K978" i="5"/>
  <c r="K974" i="5"/>
  <c r="K970" i="5"/>
  <c r="K966" i="5"/>
  <c r="K947" i="5"/>
  <c r="K951" i="5"/>
  <c r="K962" i="5"/>
  <c r="K943" i="5"/>
  <c r="K963" i="5"/>
  <c r="K953" i="5"/>
  <c r="K945" i="5"/>
  <c r="K961" i="5"/>
  <c r="K949" i="5"/>
  <c r="K939" i="5"/>
  <c r="K941" i="5"/>
  <c r="K932" i="5"/>
  <c r="K958" i="5"/>
  <c r="K950" i="5"/>
  <c r="K946" i="5"/>
  <c r="K942" i="5"/>
  <c r="K934" i="5"/>
  <c r="K960" i="5"/>
  <c r="K952" i="5"/>
  <c r="K948" i="5"/>
  <c r="K944" i="5"/>
  <c r="K940" i="5"/>
  <c r="K928" i="5"/>
  <c r="K930" i="5"/>
  <c r="K924" i="5"/>
  <c r="K931" i="5"/>
  <c r="K926" i="5"/>
  <c r="K933" i="5"/>
  <c r="K929" i="5"/>
  <c r="K920" i="5"/>
  <c r="K927" i="5"/>
  <c r="K922" i="5"/>
  <c r="K925" i="5"/>
  <c r="K916" i="5"/>
  <c r="K918" i="5"/>
  <c r="K912" i="5"/>
  <c r="K923" i="5"/>
  <c r="K919" i="5"/>
  <c r="K914" i="5"/>
  <c r="K921" i="5"/>
  <c r="K917" i="5"/>
  <c r="K906" i="5"/>
  <c r="K915" i="5"/>
  <c r="K907" i="5"/>
  <c r="K913" i="5"/>
  <c r="K902" i="5"/>
  <c r="K904" i="5"/>
  <c r="K900" i="5"/>
  <c r="K905" i="5"/>
  <c r="K901" i="5"/>
  <c r="K903" i="5"/>
  <c r="K898" i="5"/>
  <c r="K899" i="5"/>
  <c r="K896" i="5"/>
  <c r="K888" i="5"/>
  <c r="K892" i="5"/>
  <c r="K880" i="5"/>
  <c r="K894" i="5"/>
  <c r="K886" i="5"/>
  <c r="K897" i="5"/>
  <c r="K890" i="5"/>
  <c r="K872" i="5"/>
  <c r="K895" i="5"/>
  <c r="K891" i="5"/>
  <c r="K887" i="5"/>
  <c r="K876" i="5"/>
  <c r="K893" i="5"/>
  <c r="K889" i="5"/>
  <c r="K885" i="5"/>
  <c r="K867" i="5"/>
  <c r="K878" i="5"/>
  <c r="K870" i="5"/>
  <c r="K874" i="5"/>
  <c r="K859" i="5"/>
  <c r="K879" i="5"/>
  <c r="K875" i="5"/>
  <c r="K871" i="5"/>
  <c r="K863" i="5"/>
  <c r="K877" i="5"/>
  <c r="K873" i="5"/>
  <c r="K869" i="5"/>
  <c r="K855" i="5"/>
  <c r="K865" i="5"/>
  <c r="K857" i="5"/>
  <c r="K861" i="5"/>
  <c r="K847" i="5"/>
  <c r="K866" i="5"/>
  <c r="K862" i="5"/>
  <c r="K858" i="5"/>
  <c r="K854" i="5"/>
  <c r="K868" i="5"/>
  <c r="K864" i="5"/>
  <c r="K860" i="5"/>
  <c r="K856" i="5"/>
  <c r="K839" i="5"/>
  <c r="K845" i="5"/>
  <c r="K849" i="5"/>
  <c r="K831" i="5"/>
  <c r="K846" i="5"/>
  <c r="K835" i="5"/>
  <c r="K848" i="5"/>
  <c r="K843" i="5"/>
  <c r="K824" i="5"/>
  <c r="K844" i="5"/>
  <c r="K837" i="5"/>
  <c r="K828" i="5"/>
  <c r="K841" i="5"/>
  <c r="K833" i="5"/>
  <c r="K818" i="5"/>
  <c r="K842" i="5"/>
  <c r="K838" i="5"/>
  <c r="K834" i="5"/>
  <c r="K830" i="5"/>
  <c r="K822" i="5"/>
  <c r="K840" i="5"/>
  <c r="K836" i="5"/>
  <c r="K832" i="5"/>
  <c r="K826" i="5"/>
  <c r="K810" i="5"/>
  <c r="K827" i="5"/>
  <c r="K823" i="5"/>
  <c r="K816" i="5"/>
  <c r="K829" i="5"/>
  <c r="K825" i="5"/>
  <c r="K820" i="5"/>
  <c r="K804" i="5"/>
  <c r="K821" i="5"/>
  <c r="K817" i="5"/>
  <c r="K808" i="5"/>
  <c r="K819" i="5"/>
  <c r="K815" i="5"/>
  <c r="K798" i="5"/>
  <c r="K809" i="5"/>
  <c r="K802" i="5"/>
  <c r="K806" i="5"/>
  <c r="K794" i="5"/>
  <c r="K807" i="5"/>
  <c r="K803" i="5"/>
  <c r="K796" i="5"/>
  <c r="K805" i="5"/>
  <c r="K800" i="5"/>
  <c r="K787" i="5"/>
  <c r="K801" i="5"/>
  <c r="K797" i="5"/>
  <c r="K791" i="5"/>
  <c r="K799" i="5"/>
  <c r="K795" i="5"/>
  <c r="K779" i="5"/>
  <c r="K793" i="5"/>
  <c r="K785" i="5"/>
  <c r="K789" i="5"/>
  <c r="K774" i="5"/>
  <c r="K777" i="5"/>
  <c r="K770" i="5"/>
  <c r="K790" i="5"/>
  <c r="K786" i="5"/>
  <c r="K778" i="5"/>
  <c r="K772" i="5"/>
  <c r="K792" i="5"/>
  <c r="K788" i="5"/>
  <c r="K780" i="5"/>
  <c r="K776" i="5"/>
  <c r="K766" i="5"/>
  <c r="K768" i="5"/>
  <c r="K761" i="5"/>
  <c r="K764" i="5"/>
  <c r="K757" i="5"/>
  <c r="K773" i="5"/>
  <c r="K769" i="5"/>
  <c r="K765" i="5"/>
  <c r="K759" i="5"/>
  <c r="K775" i="5"/>
  <c r="K771" i="5"/>
  <c r="K767" i="5"/>
  <c r="K763" i="5"/>
  <c r="K755" i="5"/>
  <c r="K760" i="5"/>
  <c r="K756" i="5"/>
  <c r="K762" i="5"/>
  <c r="K758" i="5"/>
  <c r="K753" i="5"/>
  <c r="K754" i="5"/>
  <c r="K747" i="5"/>
  <c r="K748" i="5"/>
  <c r="K743" i="5"/>
  <c r="K745" i="5"/>
  <c r="K740" i="5"/>
  <c r="K746" i="5"/>
  <c r="K742" i="5"/>
  <c r="K744" i="5"/>
  <c r="K737" i="5"/>
  <c r="K739" i="5"/>
  <c r="K741" i="5"/>
  <c r="K732" i="5"/>
  <c r="K734" i="5"/>
  <c r="K726" i="5"/>
  <c r="K736" i="5"/>
  <c r="K730" i="5"/>
  <c r="K738" i="5"/>
  <c r="K733" i="5"/>
  <c r="K718" i="5"/>
  <c r="K735" i="5"/>
  <c r="K731" i="5"/>
  <c r="K724" i="5"/>
  <c r="K728" i="5"/>
  <c r="K716" i="5"/>
  <c r="K729" i="5"/>
  <c r="K725" i="5"/>
  <c r="K717" i="5"/>
  <c r="K727" i="5"/>
  <c r="K719" i="5"/>
  <c r="K714" i="5"/>
  <c r="K715" i="5"/>
  <c r="K711" i="5"/>
  <c r="K713" i="5"/>
  <c r="K707" i="5"/>
  <c r="K709" i="5"/>
  <c r="K703" i="5"/>
  <c r="K705" i="5"/>
  <c r="K700" i="5"/>
  <c r="K710" i="5"/>
  <c r="K706" i="5"/>
  <c r="K702" i="5"/>
  <c r="K712" i="5"/>
  <c r="K708" i="5"/>
  <c r="K704" i="5"/>
  <c r="K698" i="5"/>
  <c r="K699" i="5"/>
  <c r="K701" i="5"/>
  <c r="K696" i="5"/>
  <c r="K697" i="5"/>
  <c r="K690" i="5"/>
  <c r="K694" i="5"/>
  <c r="K684" i="5"/>
  <c r="K695" i="5"/>
  <c r="K687" i="5"/>
  <c r="K692" i="5"/>
  <c r="K674" i="5"/>
  <c r="K693" i="5"/>
  <c r="K688" i="5"/>
  <c r="K682" i="5"/>
  <c r="K691" i="5"/>
  <c r="K686" i="5"/>
  <c r="K670" i="5"/>
  <c r="K683" i="5"/>
  <c r="K672" i="5"/>
  <c r="K689" i="5"/>
  <c r="K685" i="5"/>
  <c r="K676" i="5"/>
  <c r="K662" i="5"/>
  <c r="K677" i="5"/>
  <c r="K673" i="5"/>
  <c r="K666" i="5"/>
  <c r="K675" i="5"/>
  <c r="K671" i="5"/>
  <c r="K658" i="5"/>
  <c r="K668" i="5"/>
  <c r="K660" i="5"/>
  <c r="K664" i="5"/>
  <c r="K652" i="5"/>
  <c r="K669" i="5"/>
  <c r="K665" i="5"/>
  <c r="K661" i="5"/>
  <c r="K657" i="5"/>
  <c r="K667" i="5"/>
  <c r="K663" i="5"/>
  <c r="K659" i="5"/>
  <c r="K650" i="5"/>
  <c r="K651" i="5"/>
  <c r="K647" i="5"/>
  <c r="K649" i="5"/>
  <c r="K643" i="5"/>
  <c r="K645" i="5"/>
  <c r="K648" i="5"/>
  <c r="K641" i="5"/>
  <c r="K646" i="5"/>
  <c r="K642" i="5"/>
  <c r="K644" i="5"/>
  <c r="K637" i="5"/>
  <c r="K639" i="5"/>
  <c r="K633" i="5"/>
  <c r="K640" i="5"/>
  <c r="K635" i="5"/>
  <c r="K638" i="5"/>
  <c r="K625" i="5"/>
  <c r="K636" i="5"/>
  <c r="K631" i="5"/>
  <c r="K634" i="5"/>
  <c r="K621" i="5"/>
  <c r="K623" i="5"/>
  <c r="K614" i="5"/>
  <c r="K632" i="5"/>
  <c r="K624" i="5"/>
  <c r="K618" i="5"/>
  <c r="K630" i="5"/>
  <c r="K622" i="5"/>
  <c r="K609" i="5"/>
  <c r="K620" i="5"/>
  <c r="K612" i="5"/>
  <c r="K616" i="5"/>
  <c r="K605" i="5"/>
  <c r="K617" i="5"/>
  <c r="K613" i="5"/>
  <c r="K608" i="5"/>
  <c r="K619" i="5"/>
  <c r="K615" i="5"/>
  <c r="K610" i="5"/>
  <c r="K601" i="5"/>
  <c r="K603" i="5"/>
  <c r="K611" i="5"/>
  <c r="K607" i="5"/>
  <c r="K593" i="5"/>
  <c r="K604" i="5"/>
  <c r="K595" i="5"/>
  <c r="K606" i="5"/>
  <c r="K602" i="5"/>
  <c r="K589" i="5"/>
  <c r="K591" i="5"/>
  <c r="K577" i="5"/>
  <c r="K596" i="5"/>
  <c r="K592" i="5"/>
  <c r="K585" i="5"/>
  <c r="K594" i="5"/>
  <c r="K590" i="5"/>
  <c r="K564" i="5"/>
  <c r="K588" i="5"/>
  <c r="K573" i="5"/>
  <c r="K581" i="5"/>
  <c r="K556" i="5"/>
  <c r="K583" i="5"/>
  <c r="K575" i="5"/>
  <c r="K560" i="5"/>
  <c r="K587" i="5"/>
  <c r="K579" i="5"/>
  <c r="K567" i="5"/>
  <c r="K550" i="5"/>
  <c r="K584" i="5"/>
  <c r="K580" i="5"/>
  <c r="K576" i="5"/>
  <c r="K572" i="5"/>
  <c r="K562" i="5"/>
  <c r="K554" i="5"/>
  <c r="K586" i="5"/>
  <c r="K582" i="5"/>
  <c r="K578" i="5"/>
  <c r="K574" i="5"/>
  <c r="K566" i="5"/>
  <c r="K558" i="5"/>
  <c r="K544" i="5"/>
  <c r="K563" i="5"/>
  <c r="K559" i="5"/>
  <c r="K555" i="5"/>
  <c r="K548" i="5"/>
  <c r="K565" i="5"/>
  <c r="K561" i="5"/>
  <c r="K557" i="5"/>
  <c r="K552" i="5"/>
  <c r="K536" i="5"/>
  <c r="K553" i="5"/>
  <c r="K549" i="5"/>
  <c r="K540" i="5"/>
  <c r="K551" i="5"/>
  <c r="K546" i="5"/>
  <c r="K531" i="5"/>
  <c r="K547" i="5"/>
  <c r="K542" i="5"/>
  <c r="K534" i="5"/>
  <c r="K545" i="5"/>
  <c r="K538" i="5"/>
  <c r="K521" i="5"/>
  <c r="K543" i="5"/>
  <c r="K539" i="5"/>
  <c r="K535" i="5"/>
  <c r="K529" i="5"/>
  <c r="K541" i="5"/>
  <c r="K537" i="5"/>
  <c r="K533" i="5"/>
  <c r="K513" i="5"/>
  <c r="K517" i="5"/>
  <c r="K508" i="5"/>
  <c r="K530" i="5"/>
  <c r="K519" i="5"/>
  <c r="K511" i="5"/>
  <c r="K532" i="5"/>
  <c r="K523" i="5"/>
  <c r="K515" i="5"/>
  <c r="K500" i="5"/>
  <c r="K524" i="5"/>
  <c r="K520" i="5"/>
  <c r="K516" i="5"/>
  <c r="K512" i="5"/>
  <c r="K506" i="5"/>
  <c r="K522" i="5"/>
  <c r="K518" i="5"/>
  <c r="K514" i="5"/>
  <c r="K510" i="5"/>
  <c r="K492" i="5"/>
  <c r="K507" i="5"/>
  <c r="K496" i="5"/>
  <c r="K509" i="5"/>
  <c r="K501" i="5"/>
  <c r="K482" i="5"/>
  <c r="K498" i="5"/>
  <c r="K489" i="5"/>
  <c r="K494" i="5"/>
  <c r="K474" i="5"/>
  <c r="K499" i="5"/>
  <c r="K495" i="5"/>
  <c r="K491" i="5"/>
  <c r="K478" i="5"/>
  <c r="K497" i="5"/>
  <c r="K493" i="5"/>
  <c r="K486" i="5"/>
  <c r="K467" i="5"/>
  <c r="K488" i="5"/>
  <c r="K480" i="5"/>
  <c r="K471" i="5"/>
  <c r="K490" i="5"/>
  <c r="K484" i="5"/>
  <c r="K476" i="5"/>
  <c r="K463" i="5"/>
  <c r="K485" i="5"/>
  <c r="K481" i="5"/>
  <c r="K477" i="5"/>
  <c r="K473" i="5"/>
  <c r="K465" i="5"/>
  <c r="K487" i="5"/>
  <c r="K483" i="5"/>
  <c r="K479" i="5"/>
  <c r="K475" i="5"/>
  <c r="K469" i="5"/>
  <c r="K449" i="5"/>
  <c r="K457" i="5"/>
  <c r="K441" i="5"/>
  <c r="K470" i="5"/>
  <c r="K466" i="5"/>
  <c r="K462" i="5"/>
  <c r="K445" i="5"/>
  <c r="K472" i="5"/>
  <c r="K468" i="5"/>
  <c r="K464" i="5"/>
  <c r="K453" i="5"/>
  <c r="K434" i="5"/>
  <c r="K455" i="5"/>
  <c r="K447" i="5"/>
  <c r="K439" i="5"/>
  <c r="K451" i="5"/>
  <c r="K443" i="5"/>
  <c r="K426" i="5"/>
  <c r="K456" i="5"/>
  <c r="K452" i="5"/>
  <c r="K448" i="5"/>
  <c r="K444" i="5"/>
  <c r="K440" i="5"/>
  <c r="K430" i="5"/>
  <c r="K454" i="5"/>
  <c r="K450" i="5"/>
  <c r="K446" i="5"/>
  <c r="K442" i="5"/>
  <c r="K437" i="5"/>
  <c r="K416" i="5"/>
  <c r="K438" i="5"/>
  <c r="K432" i="5"/>
  <c r="K420" i="5"/>
  <c r="K436" i="5"/>
  <c r="K428" i="5"/>
  <c r="K409" i="5"/>
  <c r="K433" i="5"/>
  <c r="K429" i="5"/>
  <c r="K425" i="5"/>
  <c r="K413" i="5"/>
  <c r="K435" i="5"/>
  <c r="K431" i="5"/>
  <c r="K427" i="5"/>
  <c r="K418" i="5"/>
  <c r="K404" i="5"/>
  <c r="K419" i="5"/>
  <c r="K415" i="5"/>
  <c r="K406" i="5"/>
  <c r="K417" i="5"/>
  <c r="K411" i="5"/>
  <c r="K400" i="5"/>
  <c r="K412" i="5"/>
  <c r="K408" i="5"/>
  <c r="K402" i="5"/>
  <c r="K414" i="5"/>
  <c r="K410" i="5"/>
  <c r="K405" i="5"/>
  <c r="K398" i="5"/>
  <c r="K407" i="5"/>
  <c r="K403" i="5"/>
  <c r="K399" i="5"/>
  <c r="K401" i="5"/>
  <c r="K395" i="5"/>
  <c r="K397" i="5"/>
  <c r="K393" i="5"/>
  <c r="K394" i="5"/>
  <c r="K396" i="5"/>
  <c r="K391" i="5"/>
  <c r="K392" i="5"/>
  <c r="K382" i="5"/>
  <c r="K390" i="5"/>
  <c r="K378" i="5"/>
  <c r="K380" i="5"/>
  <c r="K384" i="5"/>
  <c r="K374" i="5"/>
  <c r="K389" i="5"/>
  <c r="K381" i="5"/>
  <c r="K376" i="5"/>
  <c r="K383" i="5"/>
  <c r="K379" i="5"/>
  <c r="K364" i="5"/>
  <c r="K377" i="5"/>
  <c r="K368" i="5"/>
  <c r="K375" i="5"/>
  <c r="K360" i="5"/>
  <c r="K369" i="5"/>
  <c r="K362" i="5"/>
  <c r="K366" i="5"/>
  <c r="K352" i="5"/>
  <c r="K367" i="5"/>
  <c r="K363" i="5"/>
  <c r="K356" i="5"/>
  <c r="K365" i="5"/>
  <c r="K361" i="5"/>
  <c r="K348" i="5"/>
  <c r="K358" i="5"/>
  <c r="K350" i="5"/>
  <c r="K354" i="5"/>
  <c r="K346" i="5"/>
  <c r="K359" i="5"/>
  <c r="K355" i="5"/>
  <c r="K351" i="5"/>
  <c r="K347" i="5"/>
  <c r="K357" i="5"/>
  <c r="K353" i="5"/>
  <c r="K349" i="5"/>
  <c r="K343" i="5"/>
  <c r="K345" i="5"/>
  <c r="K334" i="5"/>
  <c r="K342" i="5"/>
  <c r="K344" i="5"/>
  <c r="K328" i="5"/>
  <c r="K331" i="5"/>
  <c r="K336" i="5"/>
  <c r="K324" i="5"/>
  <c r="K337" i="5"/>
  <c r="K332" i="5"/>
  <c r="K326" i="5"/>
  <c r="K335" i="5"/>
  <c r="K330" i="5"/>
  <c r="K320" i="5"/>
  <c r="K327" i="5"/>
  <c r="K323" i="5"/>
  <c r="K333" i="5"/>
  <c r="K329" i="5"/>
  <c r="K325" i="5"/>
  <c r="K317" i="5"/>
  <c r="K319" i="5"/>
  <c r="K321" i="5"/>
  <c r="K311" i="5"/>
  <c r="K316" i="5"/>
  <c r="K322" i="5"/>
  <c r="K318" i="5"/>
  <c r="K308" i="5"/>
  <c r="K310" i="5"/>
  <c r="K305" i="5"/>
  <c r="K307" i="5"/>
  <c r="K309" i="5"/>
  <c r="K299" i="5"/>
  <c r="K302" i="5"/>
  <c r="K293" i="5"/>
  <c r="K303" i="5"/>
  <c r="K297" i="5"/>
  <c r="K306" i="5"/>
  <c r="K301" i="5"/>
  <c r="K287" i="5"/>
  <c r="K298" i="5"/>
  <c r="K291" i="5"/>
  <c r="K304" i="5"/>
  <c r="K300" i="5"/>
  <c r="K295" i="5"/>
  <c r="K276" i="5"/>
  <c r="K296" i="5"/>
  <c r="K292" i="5"/>
  <c r="K280" i="5"/>
  <c r="K294" i="5"/>
  <c r="K289" i="5"/>
  <c r="K271" i="5"/>
  <c r="K290" i="5"/>
  <c r="K282" i="5"/>
  <c r="K274" i="5"/>
  <c r="K288" i="5"/>
  <c r="K278" i="5"/>
  <c r="K265" i="5"/>
  <c r="K279" i="5"/>
  <c r="K275" i="5"/>
  <c r="K269" i="5"/>
  <c r="K281" i="5"/>
  <c r="K277" i="5"/>
  <c r="K273" i="5"/>
  <c r="K253" i="5"/>
  <c r="K270" i="5"/>
  <c r="K263" i="5"/>
  <c r="K272" i="5"/>
  <c r="K267" i="5"/>
  <c r="K244" i="5"/>
  <c r="K268" i="5"/>
  <c r="K264" i="5"/>
  <c r="K249" i="5"/>
  <c r="K266" i="5"/>
  <c r="K261" i="5"/>
  <c r="K236" i="5"/>
  <c r="K251" i="5"/>
  <c r="K240" i="5"/>
  <c r="K255" i="5"/>
  <c r="K247" i="5"/>
  <c r="K224" i="5"/>
  <c r="K260" i="5"/>
  <c r="K252" i="5"/>
  <c r="K248" i="5"/>
  <c r="K242" i="5"/>
  <c r="K232" i="5"/>
  <c r="K262" i="5"/>
  <c r="K254" i="5"/>
  <c r="K250" i="5"/>
  <c r="K246" i="5"/>
  <c r="K238" i="5"/>
  <c r="K219" i="5"/>
  <c r="K234" i="5"/>
  <c r="K222" i="5"/>
  <c r="K230" i="5"/>
  <c r="K213" i="5"/>
  <c r="K243" i="5"/>
  <c r="K239" i="5"/>
  <c r="K235" i="5"/>
  <c r="K231" i="5"/>
  <c r="K223" i="5"/>
  <c r="K217" i="5"/>
  <c r="K245" i="5"/>
  <c r="K241" i="5"/>
  <c r="K237" i="5"/>
  <c r="K233" i="5"/>
  <c r="K229" i="5"/>
  <c r="K221" i="5"/>
  <c r="K208" i="5"/>
  <c r="K218" i="5"/>
  <c r="K211" i="5"/>
  <c r="K220" i="5"/>
  <c r="K215" i="5"/>
  <c r="K204" i="5"/>
  <c r="K216" i="5"/>
  <c r="K212" i="5"/>
  <c r="K207" i="5"/>
  <c r="K214" i="5"/>
  <c r="K210" i="5"/>
  <c r="K199" i="5"/>
  <c r="K202" i="5"/>
  <c r="K206" i="5"/>
  <c r="K189" i="5"/>
  <c r="K203" i="5"/>
  <c r="K197" i="5"/>
  <c r="K209" i="5"/>
  <c r="K205" i="5"/>
  <c r="K201" i="5"/>
  <c r="K184" i="5"/>
  <c r="K198" i="5"/>
  <c r="K187" i="5"/>
  <c r="K200" i="5"/>
  <c r="K191" i="5"/>
  <c r="K178" i="5"/>
  <c r="K192" i="5"/>
  <c r="K188" i="5"/>
  <c r="K182" i="5"/>
  <c r="K190" i="5"/>
  <c r="K186" i="5"/>
  <c r="K172" i="5"/>
  <c r="K176" i="5"/>
  <c r="K180" i="5"/>
  <c r="K160" i="5"/>
  <c r="K168" i="5"/>
  <c r="K174" i="5"/>
  <c r="K153" i="5"/>
  <c r="K170" i="5"/>
  <c r="K157" i="5"/>
  <c r="K166" i="5"/>
  <c r="K147" i="5"/>
  <c r="K183" i="5"/>
  <c r="K179" i="5"/>
  <c r="K175" i="5"/>
  <c r="K171" i="5"/>
  <c r="K167" i="5"/>
  <c r="K159" i="5"/>
  <c r="K151" i="5"/>
  <c r="K185" i="5"/>
  <c r="K181" i="5"/>
  <c r="K177" i="5"/>
  <c r="K173" i="5"/>
  <c r="K169" i="5"/>
  <c r="K161" i="5"/>
  <c r="K155" i="5"/>
  <c r="K141" i="5"/>
  <c r="K145" i="5"/>
  <c r="K149" i="5"/>
  <c r="K135" i="5"/>
  <c r="K158" i="5"/>
  <c r="K154" i="5"/>
  <c r="K150" i="5"/>
  <c r="K146" i="5"/>
  <c r="K139" i="5"/>
  <c r="K156" i="5"/>
  <c r="K152" i="5"/>
  <c r="K148" i="5"/>
  <c r="K143" i="5"/>
  <c r="K129" i="5"/>
  <c r="K144" i="5"/>
  <c r="K140" i="5"/>
  <c r="K133" i="5"/>
  <c r="K142" i="5"/>
  <c r="K137" i="5"/>
  <c r="K125" i="5"/>
  <c r="K138" i="5"/>
  <c r="K134" i="5"/>
  <c r="K127" i="5"/>
  <c r="K136" i="5"/>
  <c r="K131" i="5"/>
  <c r="K113" i="5"/>
  <c r="K132" i="5"/>
  <c r="K128" i="5"/>
  <c r="K117" i="5"/>
  <c r="K130" i="5"/>
  <c r="K126" i="5"/>
  <c r="K105" i="5"/>
  <c r="K119" i="5"/>
  <c r="K109" i="5"/>
  <c r="K115" i="5"/>
  <c r="K98" i="5"/>
  <c r="K120" i="5"/>
  <c r="K116" i="5"/>
  <c r="K111" i="5"/>
  <c r="K102" i="5"/>
  <c r="K118" i="5"/>
  <c r="K114" i="5"/>
  <c r="K107" i="5"/>
  <c r="K94" i="5"/>
  <c r="K112" i="5"/>
  <c r="K108" i="5"/>
  <c r="K104" i="5"/>
  <c r="K96" i="5"/>
  <c r="K110" i="5"/>
  <c r="K106" i="5"/>
  <c r="K100" i="5"/>
  <c r="K86" i="5"/>
  <c r="K101" i="5"/>
  <c r="K97" i="5"/>
  <c r="K88" i="5"/>
  <c r="K103" i="5"/>
  <c r="K99" i="5"/>
  <c r="K95" i="5"/>
  <c r="K82" i="5"/>
  <c r="K93" i="5"/>
  <c r="K84" i="5"/>
  <c r="K87" i="5"/>
  <c r="K76" i="5"/>
  <c r="K32" i="5"/>
  <c r="K72" i="5"/>
  <c r="K62" i="5"/>
  <c r="K83" i="5"/>
  <c r="K74" i="5"/>
  <c r="K66" i="5"/>
  <c r="K85" i="5"/>
  <c r="K77" i="5"/>
  <c r="K70" i="5"/>
  <c r="K55" i="5"/>
  <c r="K75" i="5"/>
  <c r="K71" i="5"/>
  <c r="K67" i="5"/>
  <c r="K59" i="5"/>
  <c r="K73" i="5"/>
  <c r="K69" i="5"/>
  <c r="K64" i="5"/>
  <c r="K41" i="5"/>
  <c r="K65" i="5"/>
  <c r="K61" i="5"/>
  <c r="K53" i="5"/>
  <c r="K63" i="5"/>
  <c r="K57" i="5"/>
  <c r="K37" i="5"/>
  <c r="K58" i="5"/>
  <c r="K54" i="5"/>
  <c r="K39" i="5"/>
  <c r="K60" i="5"/>
  <c r="K56" i="5"/>
  <c r="K47" i="5"/>
  <c r="K35" i="5"/>
  <c r="K52" i="5"/>
  <c r="K40" i="5"/>
  <c r="K36" i="5"/>
  <c r="K38" i="5"/>
  <c r="K34" i="5"/>
  <c r="K30" i="5"/>
  <c r="K33" i="5"/>
  <c r="K31" i="5"/>
  <c r="H163" i="5"/>
  <c r="K29" i="5"/>
  <c r="K19" i="5" s="1"/>
  <c r="N17" i="7" l="1"/>
  <c r="H18" i="5"/>
  <c r="H17" i="5" s="1"/>
  <c r="L24" i="5" l="1"/>
  <c r="L25" i="5"/>
  <c r="N25" i="5" s="1"/>
  <c r="L7" i="5"/>
  <c r="M51" i="5" s="1"/>
  <c r="L52" i="5"/>
  <c r="L27" i="5"/>
  <c r="N27" i="5" s="1"/>
  <c r="L29" i="5"/>
  <c r="N29" i="5" s="1"/>
  <c r="L26" i="5"/>
  <c r="N26" i="5" s="1"/>
  <c r="L28" i="5"/>
  <c r="N28" i="5" s="1"/>
  <c r="L30" i="5"/>
  <c r="N30" i="5" s="1"/>
  <c r="L32" i="5"/>
  <c r="N32" i="5" s="1"/>
  <c r="L34" i="5"/>
  <c r="N34" i="5" s="1"/>
  <c r="L36" i="5"/>
  <c r="N36" i="5" s="1"/>
  <c r="L38" i="5"/>
  <c r="N38" i="5" s="1"/>
  <c r="L40" i="5"/>
  <c r="N40" i="5" s="1"/>
  <c r="L47" i="5"/>
  <c r="N47" i="5" s="1"/>
  <c r="L54" i="5"/>
  <c r="N54" i="5" s="1"/>
  <c r="L56" i="5"/>
  <c r="N56" i="5" s="1"/>
  <c r="L58" i="5"/>
  <c r="N58" i="5" s="1"/>
  <c r="L60" i="5"/>
  <c r="N60" i="5" s="1"/>
  <c r="L62" i="5"/>
  <c r="N62" i="5" s="1"/>
  <c r="L64" i="5"/>
  <c r="N64" i="5" s="1"/>
  <c r="L66" i="5"/>
  <c r="N66" i="5" s="1"/>
  <c r="L68" i="5"/>
  <c r="N68" i="5" s="1"/>
  <c r="L70" i="5"/>
  <c r="N70" i="5" s="1"/>
  <c r="L72" i="5"/>
  <c r="N72" i="5" s="1"/>
  <c r="L74" i="5"/>
  <c r="N74" i="5" s="1"/>
  <c r="L76" i="5"/>
  <c r="N76" i="5" s="1"/>
  <c r="L83" i="5"/>
  <c r="N83" i="5" s="1"/>
  <c r="L85" i="5"/>
  <c r="N85" i="5" s="1"/>
  <c r="L87" i="5"/>
  <c r="N87" i="5" s="1"/>
  <c r="L94" i="5"/>
  <c r="N94" i="5" s="1"/>
  <c r="L96" i="5"/>
  <c r="N96" i="5" s="1"/>
  <c r="L98" i="5"/>
  <c r="N98" i="5" s="1"/>
  <c r="L100" i="5"/>
  <c r="N100" i="5" s="1"/>
  <c r="L102" i="5"/>
  <c r="N102" i="5" s="1"/>
  <c r="L104" i="5"/>
  <c r="N104" i="5" s="1"/>
  <c r="L106" i="5"/>
  <c r="N106" i="5" s="1"/>
  <c r="L108" i="5"/>
  <c r="N108" i="5" s="1"/>
  <c r="L110" i="5"/>
  <c r="N110" i="5" s="1"/>
  <c r="L112" i="5"/>
  <c r="N112" i="5" s="1"/>
  <c r="L114" i="5"/>
  <c r="N114" i="5" s="1"/>
  <c r="L116" i="5"/>
  <c r="N116" i="5" s="1"/>
  <c r="L118" i="5"/>
  <c r="N118" i="5" s="1"/>
  <c r="L120" i="5"/>
  <c r="N120" i="5" s="1"/>
  <c r="L125" i="5"/>
  <c r="L127" i="5"/>
  <c r="N127" i="5" s="1"/>
  <c r="L129" i="5"/>
  <c r="N129" i="5" s="1"/>
  <c r="L131" i="5"/>
  <c r="N131" i="5" s="1"/>
  <c r="L133" i="5"/>
  <c r="N133" i="5" s="1"/>
  <c r="L135" i="5"/>
  <c r="N135" i="5" s="1"/>
  <c r="L137" i="5"/>
  <c r="N137" i="5" s="1"/>
  <c r="L139" i="5"/>
  <c r="N139" i="5" s="1"/>
  <c r="L141" i="5"/>
  <c r="N141" i="5" s="1"/>
  <c r="L143" i="5"/>
  <c r="N143" i="5" s="1"/>
  <c r="L145" i="5"/>
  <c r="N145" i="5" s="1"/>
  <c r="L147" i="5"/>
  <c r="N147" i="5" s="1"/>
  <c r="L149" i="5"/>
  <c r="N149" i="5" s="1"/>
  <c r="L151" i="5"/>
  <c r="N151" i="5" s="1"/>
  <c r="L153" i="5"/>
  <c r="N153" i="5" s="1"/>
  <c r="L155" i="5"/>
  <c r="N155" i="5" s="1"/>
  <c r="L157" i="5"/>
  <c r="N157" i="5" s="1"/>
  <c r="L159" i="5"/>
  <c r="N159" i="5" s="1"/>
  <c r="L161" i="5"/>
  <c r="N161" i="5" s="1"/>
  <c r="L166" i="5"/>
  <c r="L168" i="5"/>
  <c r="N168" i="5" s="1"/>
  <c r="L170" i="5"/>
  <c r="N170" i="5" s="1"/>
  <c r="L172" i="5"/>
  <c r="N172" i="5" s="1"/>
  <c r="L174" i="5"/>
  <c r="N174" i="5" s="1"/>
  <c r="L176" i="5"/>
  <c r="N176" i="5" s="1"/>
  <c r="L178" i="5"/>
  <c r="N178" i="5" s="1"/>
  <c r="L180" i="5"/>
  <c r="N180" i="5" s="1"/>
  <c r="L182" i="5"/>
  <c r="N182" i="5" s="1"/>
  <c r="L184" i="5"/>
  <c r="N184" i="5" s="1"/>
  <c r="L186" i="5"/>
  <c r="N186" i="5" s="1"/>
  <c r="L188" i="5"/>
  <c r="N188" i="5" s="1"/>
  <c r="L190" i="5"/>
  <c r="N190" i="5" s="1"/>
  <c r="L192" i="5"/>
  <c r="N192" i="5" s="1"/>
  <c r="L197" i="5"/>
  <c r="L199" i="5"/>
  <c r="N199" i="5" s="1"/>
  <c r="L201" i="5"/>
  <c r="N201" i="5" s="1"/>
  <c r="L203" i="5"/>
  <c r="N203" i="5" s="1"/>
  <c r="L205" i="5"/>
  <c r="N205" i="5" s="1"/>
  <c r="L207" i="5"/>
  <c r="N207" i="5" s="1"/>
  <c r="L209" i="5"/>
  <c r="N209" i="5" s="1"/>
  <c r="L211" i="5"/>
  <c r="N211" i="5" s="1"/>
  <c r="L213" i="5"/>
  <c r="N213" i="5" s="1"/>
  <c r="L215" i="5"/>
  <c r="N215" i="5" s="1"/>
  <c r="L217" i="5"/>
  <c r="N217" i="5" s="1"/>
  <c r="L219" i="5"/>
  <c r="N219" i="5" s="1"/>
  <c r="L221" i="5"/>
  <c r="N221" i="5" s="1"/>
  <c r="L223" i="5"/>
  <c r="N223" i="5" s="1"/>
  <c r="L230" i="5"/>
  <c r="N230" i="5" s="1"/>
  <c r="L232" i="5"/>
  <c r="N232" i="5" s="1"/>
  <c r="L234" i="5"/>
  <c r="N234" i="5" s="1"/>
  <c r="L236" i="5"/>
  <c r="N236" i="5" s="1"/>
  <c r="L238" i="5"/>
  <c r="N238" i="5" s="1"/>
  <c r="L240" i="5"/>
  <c r="N240" i="5" s="1"/>
  <c r="L242" i="5"/>
  <c r="N242" i="5" s="1"/>
  <c r="L244" i="5"/>
  <c r="N244" i="5" s="1"/>
  <c r="L246" i="5"/>
  <c r="N246" i="5" s="1"/>
  <c r="L248" i="5"/>
  <c r="N248" i="5" s="1"/>
  <c r="L250" i="5"/>
  <c r="N250" i="5" s="1"/>
  <c r="L252" i="5"/>
  <c r="N252" i="5" s="1"/>
  <c r="L254" i="5"/>
  <c r="N254" i="5" s="1"/>
  <c r="L261" i="5"/>
  <c r="N261" i="5" s="1"/>
  <c r="L263" i="5"/>
  <c r="N263" i="5" s="1"/>
  <c r="L265" i="5"/>
  <c r="N265" i="5" s="1"/>
  <c r="L267" i="5"/>
  <c r="N267" i="5" s="1"/>
  <c r="L269" i="5"/>
  <c r="N269" i="5" s="1"/>
  <c r="L271" i="5"/>
  <c r="N271" i="5" s="1"/>
  <c r="L273" i="5"/>
  <c r="N273" i="5" s="1"/>
  <c r="L275" i="5"/>
  <c r="N275" i="5" s="1"/>
  <c r="L277" i="5"/>
  <c r="N277" i="5" s="1"/>
  <c r="L279" i="5"/>
  <c r="N279" i="5" s="1"/>
  <c r="L281" i="5"/>
  <c r="N281" i="5" s="1"/>
  <c r="L288" i="5"/>
  <c r="N288" i="5" s="1"/>
  <c r="L290" i="5"/>
  <c r="N290" i="5" s="1"/>
  <c r="L292" i="5"/>
  <c r="N292" i="5" s="1"/>
  <c r="L294" i="5"/>
  <c r="N294" i="5" s="1"/>
  <c r="L296" i="5"/>
  <c r="N296" i="5" s="1"/>
  <c r="L298" i="5"/>
  <c r="N298" i="5" s="1"/>
  <c r="L300" i="5"/>
  <c r="N300" i="5" s="1"/>
  <c r="L302" i="5"/>
  <c r="N302" i="5" s="1"/>
  <c r="L304" i="5"/>
  <c r="N304" i="5" s="1"/>
  <c r="L306" i="5"/>
  <c r="N306" i="5" s="1"/>
  <c r="L308" i="5"/>
  <c r="N308" i="5" s="1"/>
  <c r="L310" i="5"/>
  <c r="N310" i="5" s="1"/>
  <c r="L317" i="5"/>
  <c r="N317" i="5" s="1"/>
  <c r="L319" i="5"/>
  <c r="N319" i="5" s="1"/>
  <c r="L321" i="5"/>
  <c r="N321" i="5" s="1"/>
  <c r="L323" i="5"/>
  <c r="N323" i="5" s="1"/>
  <c r="L325" i="5"/>
  <c r="N325" i="5" s="1"/>
  <c r="L327" i="5"/>
  <c r="N327" i="5" s="1"/>
  <c r="L329" i="5"/>
  <c r="N329" i="5" s="1"/>
  <c r="L331" i="5"/>
  <c r="N331" i="5" s="1"/>
  <c r="L333" i="5"/>
  <c r="N333" i="5" s="1"/>
  <c r="L335" i="5"/>
  <c r="N335" i="5" s="1"/>
  <c r="L337" i="5"/>
  <c r="N337" i="5" s="1"/>
  <c r="L342" i="5"/>
  <c r="L344" i="5"/>
  <c r="N344" i="5" s="1"/>
  <c r="L346" i="5"/>
  <c r="N346" i="5" s="1"/>
  <c r="L348" i="5"/>
  <c r="N348" i="5" s="1"/>
  <c r="L350" i="5"/>
  <c r="N350" i="5" s="1"/>
  <c r="L352" i="5"/>
  <c r="N352" i="5" s="1"/>
  <c r="L354" i="5"/>
  <c r="N354" i="5" s="1"/>
  <c r="L356" i="5"/>
  <c r="N356" i="5" s="1"/>
  <c r="L358" i="5"/>
  <c r="N358" i="5" s="1"/>
  <c r="L360" i="5"/>
  <c r="N360" i="5" s="1"/>
  <c r="L362" i="5"/>
  <c r="N362" i="5" s="1"/>
  <c r="L364" i="5"/>
  <c r="N364" i="5" s="1"/>
  <c r="L366" i="5"/>
  <c r="N366" i="5" s="1"/>
  <c r="L368" i="5"/>
  <c r="N368" i="5" s="1"/>
  <c r="L375" i="5"/>
  <c r="N375" i="5" s="1"/>
  <c r="L377" i="5"/>
  <c r="N377" i="5" s="1"/>
  <c r="L379" i="5"/>
  <c r="N379" i="5" s="1"/>
  <c r="L381" i="5"/>
  <c r="N381" i="5" s="1"/>
  <c r="L383" i="5"/>
  <c r="N383" i="5" s="1"/>
  <c r="L390" i="5"/>
  <c r="N390" i="5" s="1"/>
  <c r="L392" i="5"/>
  <c r="N392" i="5" s="1"/>
  <c r="L394" i="5"/>
  <c r="N394" i="5" s="1"/>
  <c r="L396" i="5"/>
  <c r="N396" i="5" s="1"/>
  <c r="L398" i="5"/>
  <c r="N398" i="5" s="1"/>
  <c r="L400" i="5"/>
  <c r="N400" i="5" s="1"/>
  <c r="L402" i="5"/>
  <c r="N402" i="5" s="1"/>
  <c r="L404" i="5"/>
  <c r="N404" i="5" s="1"/>
  <c r="L406" i="5"/>
  <c r="N406" i="5" s="1"/>
  <c r="L408" i="5"/>
  <c r="N408" i="5" s="1"/>
  <c r="L410" i="5"/>
  <c r="N410" i="5" s="1"/>
  <c r="L412" i="5"/>
  <c r="N412" i="5" s="1"/>
  <c r="L414" i="5"/>
  <c r="N414" i="5" s="1"/>
  <c r="L31" i="5"/>
  <c r="N31" i="5" s="1"/>
  <c r="L33" i="5"/>
  <c r="N33" i="5" s="1"/>
  <c r="L35" i="5"/>
  <c r="N35" i="5" s="1"/>
  <c r="L37" i="5"/>
  <c r="N37" i="5" s="1"/>
  <c r="L39" i="5"/>
  <c r="N39" i="5" s="1"/>
  <c r="L41" i="5"/>
  <c r="N41" i="5" s="1"/>
  <c r="L46" i="5"/>
  <c r="L53" i="5"/>
  <c r="N53" i="5" s="1"/>
  <c r="L55" i="5"/>
  <c r="N55" i="5" s="1"/>
  <c r="L57" i="5"/>
  <c r="N57" i="5" s="1"/>
  <c r="L59" i="5"/>
  <c r="N59" i="5" s="1"/>
  <c r="L61" i="5"/>
  <c r="N61" i="5" s="1"/>
  <c r="L63" i="5"/>
  <c r="N63" i="5" s="1"/>
  <c r="L65" i="5"/>
  <c r="N65" i="5" s="1"/>
  <c r="L67" i="5"/>
  <c r="N67" i="5" s="1"/>
  <c r="L69" i="5"/>
  <c r="N69" i="5" s="1"/>
  <c r="L71" i="5"/>
  <c r="N71" i="5" s="1"/>
  <c r="L73" i="5"/>
  <c r="N73" i="5" s="1"/>
  <c r="L75" i="5"/>
  <c r="N75" i="5" s="1"/>
  <c r="L77" i="5"/>
  <c r="N77" i="5" s="1"/>
  <c r="L82" i="5"/>
  <c r="L84" i="5"/>
  <c r="N84" i="5" s="1"/>
  <c r="L86" i="5"/>
  <c r="N86" i="5" s="1"/>
  <c r="L88" i="5"/>
  <c r="N88" i="5" s="1"/>
  <c r="L93" i="5"/>
  <c r="L95" i="5"/>
  <c r="N95" i="5" s="1"/>
  <c r="L97" i="5"/>
  <c r="N97" i="5" s="1"/>
  <c r="L99" i="5"/>
  <c r="N99" i="5" s="1"/>
  <c r="L101" i="5"/>
  <c r="N101" i="5" s="1"/>
  <c r="L103" i="5"/>
  <c r="N103" i="5" s="1"/>
  <c r="L105" i="5"/>
  <c r="N105" i="5" s="1"/>
  <c r="L107" i="5"/>
  <c r="N107" i="5" s="1"/>
  <c r="L109" i="5"/>
  <c r="N109" i="5" s="1"/>
  <c r="L111" i="5"/>
  <c r="N111" i="5" s="1"/>
  <c r="L113" i="5"/>
  <c r="N113" i="5" s="1"/>
  <c r="L115" i="5"/>
  <c r="N115" i="5" s="1"/>
  <c r="L117" i="5"/>
  <c r="N117" i="5" s="1"/>
  <c r="L119" i="5"/>
  <c r="N119" i="5" s="1"/>
  <c r="L126" i="5"/>
  <c r="N126" i="5" s="1"/>
  <c r="L128" i="5"/>
  <c r="N128" i="5" s="1"/>
  <c r="L130" i="5"/>
  <c r="N130" i="5" s="1"/>
  <c r="L132" i="5"/>
  <c r="N132" i="5" s="1"/>
  <c r="L134" i="5"/>
  <c r="N134" i="5" s="1"/>
  <c r="L136" i="5"/>
  <c r="N136" i="5" s="1"/>
  <c r="L138" i="5"/>
  <c r="N138" i="5" s="1"/>
  <c r="L140" i="5"/>
  <c r="N140" i="5" s="1"/>
  <c r="L142" i="5"/>
  <c r="N142" i="5" s="1"/>
  <c r="L144" i="5"/>
  <c r="N144" i="5" s="1"/>
  <c r="L146" i="5"/>
  <c r="N146" i="5" s="1"/>
  <c r="L148" i="5"/>
  <c r="N148" i="5" s="1"/>
  <c r="L150" i="5"/>
  <c r="N150" i="5" s="1"/>
  <c r="L152" i="5"/>
  <c r="N152" i="5" s="1"/>
  <c r="L154" i="5"/>
  <c r="N154" i="5" s="1"/>
  <c r="L156" i="5"/>
  <c r="N156" i="5" s="1"/>
  <c r="L158" i="5"/>
  <c r="N158" i="5" s="1"/>
  <c r="L160" i="5"/>
  <c r="N160" i="5" s="1"/>
  <c r="L167" i="5"/>
  <c r="N167" i="5" s="1"/>
  <c r="L169" i="5"/>
  <c r="N169" i="5" s="1"/>
  <c r="L171" i="5"/>
  <c r="N171" i="5" s="1"/>
  <c r="L173" i="5"/>
  <c r="N173" i="5" s="1"/>
  <c r="L175" i="5"/>
  <c r="N175" i="5" s="1"/>
  <c r="L177" i="5"/>
  <c r="N177" i="5" s="1"/>
  <c r="L179" i="5"/>
  <c r="N179" i="5" s="1"/>
  <c r="L181" i="5"/>
  <c r="N181" i="5" s="1"/>
  <c r="L183" i="5"/>
  <c r="N183" i="5" s="1"/>
  <c r="L185" i="5"/>
  <c r="N185" i="5" s="1"/>
  <c r="L187" i="5"/>
  <c r="N187" i="5" s="1"/>
  <c r="L189" i="5"/>
  <c r="N189" i="5" s="1"/>
  <c r="L191" i="5"/>
  <c r="N191" i="5" s="1"/>
  <c r="L198" i="5"/>
  <c r="N198" i="5" s="1"/>
  <c r="L200" i="5"/>
  <c r="N200" i="5" s="1"/>
  <c r="L202" i="5"/>
  <c r="N202" i="5" s="1"/>
  <c r="L204" i="5"/>
  <c r="N204" i="5" s="1"/>
  <c r="L206" i="5"/>
  <c r="N206" i="5" s="1"/>
  <c r="L208" i="5"/>
  <c r="N208" i="5" s="1"/>
  <c r="L210" i="5"/>
  <c r="N210" i="5" s="1"/>
  <c r="L212" i="5"/>
  <c r="N212" i="5" s="1"/>
  <c r="L214" i="5"/>
  <c r="N214" i="5" s="1"/>
  <c r="L216" i="5"/>
  <c r="N216" i="5" s="1"/>
  <c r="L218" i="5"/>
  <c r="N218" i="5" s="1"/>
  <c r="L220" i="5"/>
  <c r="N220" i="5" s="1"/>
  <c r="L222" i="5"/>
  <c r="N222" i="5" s="1"/>
  <c r="L224" i="5"/>
  <c r="N224" i="5" s="1"/>
  <c r="L229" i="5"/>
  <c r="L231" i="5"/>
  <c r="N231" i="5" s="1"/>
  <c r="L233" i="5"/>
  <c r="N233" i="5" s="1"/>
  <c r="L235" i="5"/>
  <c r="N235" i="5" s="1"/>
  <c r="L237" i="5"/>
  <c r="N237" i="5" s="1"/>
  <c r="L239" i="5"/>
  <c r="N239" i="5" s="1"/>
  <c r="L241" i="5"/>
  <c r="N241" i="5" s="1"/>
  <c r="L243" i="5"/>
  <c r="N243" i="5" s="1"/>
  <c r="L245" i="5"/>
  <c r="N245" i="5" s="1"/>
  <c r="L247" i="5"/>
  <c r="N247" i="5" s="1"/>
  <c r="L249" i="5"/>
  <c r="N249" i="5" s="1"/>
  <c r="L251" i="5"/>
  <c r="N251" i="5" s="1"/>
  <c r="L253" i="5"/>
  <c r="N253" i="5" s="1"/>
  <c r="L255" i="5"/>
  <c r="N255" i="5" s="1"/>
  <c r="L260" i="5"/>
  <c r="L262" i="5"/>
  <c r="N262" i="5" s="1"/>
  <c r="L264" i="5"/>
  <c r="N264" i="5" s="1"/>
  <c r="L266" i="5"/>
  <c r="N266" i="5" s="1"/>
  <c r="L268" i="5"/>
  <c r="N268" i="5" s="1"/>
  <c r="L270" i="5"/>
  <c r="N270" i="5" s="1"/>
  <c r="L272" i="5"/>
  <c r="N272" i="5" s="1"/>
  <c r="L274" i="5"/>
  <c r="N274" i="5" s="1"/>
  <c r="L276" i="5"/>
  <c r="N276" i="5" s="1"/>
  <c r="L278" i="5"/>
  <c r="N278" i="5" s="1"/>
  <c r="L280" i="5"/>
  <c r="N280" i="5" s="1"/>
  <c r="L282" i="5"/>
  <c r="N282" i="5" s="1"/>
  <c r="L287" i="5"/>
  <c r="L289" i="5"/>
  <c r="N289" i="5" s="1"/>
  <c r="L291" i="5"/>
  <c r="N291" i="5" s="1"/>
  <c r="L293" i="5"/>
  <c r="N293" i="5" s="1"/>
  <c r="L295" i="5"/>
  <c r="N295" i="5" s="1"/>
  <c r="L297" i="5"/>
  <c r="N297" i="5" s="1"/>
  <c r="L299" i="5"/>
  <c r="N299" i="5" s="1"/>
  <c r="L301" i="5"/>
  <c r="N301" i="5" s="1"/>
  <c r="L303" i="5"/>
  <c r="N303" i="5" s="1"/>
  <c r="L305" i="5"/>
  <c r="N305" i="5" s="1"/>
  <c r="L307" i="5"/>
  <c r="N307" i="5" s="1"/>
  <c r="L309" i="5"/>
  <c r="N309" i="5" s="1"/>
  <c r="L311" i="5"/>
  <c r="N311" i="5" s="1"/>
  <c r="L316" i="5"/>
  <c r="L318" i="5"/>
  <c r="N318" i="5" s="1"/>
  <c r="L320" i="5"/>
  <c r="N320" i="5" s="1"/>
  <c r="L322" i="5"/>
  <c r="N322" i="5" s="1"/>
  <c r="L324" i="5"/>
  <c r="N324" i="5" s="1"/>
  <c r="L326" i="5"/>
  <c r="N326" i="5" s="1"/>
  <c r="L328" i="5"/>
  <c r="N328" i="5" s="1"/>
  <c r="L330" i="5"/>
  <c r="N330" i="5" s="1"/>
  <c r="L332" i="5"/>
  <c r="N332" i="5" s="1"/>
  <c r="L334" i="5"/>
  <c r="N334" i="5" s="1"/>
  <c r="L336" i="5"/>
  <c r="N336" i="5" s="1"/>
  <c r="L343" i="5"/>
  <c r="N343" i="5" s="1"/>
  <c r="L345" i="5"/>
  <c r="N345" i="5" s="1"/>
  <c r="L347" i="5"/>
  <c r="N347" i="5" s="1"/>
  <c r="L349" i="5"/>
  <c r="N349" i="5" s="1"/>
  <c r="L351" i="5"/>
  <c r="N351" i="5" s="1"/>
  <c r="L353" i="5"/>
  <c r="N353" i="5" s="1"/>
  <c r="L355" i="5"/>
  <c r="N355" i="5" s="1"/>
  <c r="L357" i="5"/>
  <c r="N357" i="5" s="1"/>
  <c r="L359" i="5"/>
  <c r="N359" i="5" s="1"/>
  <c r="L361" i="5"/>
  <c r="N361" i="5" s="1"/>
  <c r="L363" i="5"/>
  <c r="N363" i="5" s="1"/>
  <c r="L365" i="5"/>
  <c r="N365" i="5" s="1"/>
  <c r="L367" i="5"/>
  <c r="N367" i="5" s="1"/>
  <c r="L369" i="5"/>
  <c r="N369" i="5" s="1"/>
  <c r="L374" i="5"/>
  <c r="L376" i="5"/>
  <c r="N376" i="5" s="1"/>
  <c r="L378" i="5"/>
  <c r="N378" i="5" s="1"/>
  <c r="L380" i="5"/>
  <c r="N380" i="5" s="1"/>
  <c r="L382" i="5"/>
  <c r="N382" i="5" s="1"/>
  <c r="L384" i="5"/>
  <c r="N384" i="5" s="1"/>
  <c r="L389" i="5"/>
  <c r="L391" i="5"/>
  <c r="N391" i="5" s="1"/>
  <c r="L393" i="5"/>
  <c r="N393" i="5" s="1"/>
  <c r="L395" i="5"/>
  <c r="N395" i="5" s="1"/>
  <c r="L397" i="5"/>
  <c r="N397" i="5" s="1"/>
  <c r="L399" i="5"/>
  <c r="N399" i="5" s="1"/>
  <c r="L401" i="5"/>
  <c r="N401" i="5" s="1"/>
  <c r="L403" i="5"/>
  <c r="N403" i="5" s="1"/>
  <c r="L405" i="5"/>
  <c r="N405" i="5" s="1"/>
  <c r="L407" i="5"/>
  <c r="N407" i="5" s="1"/>
  <c r="L409" i="5"/>
  <c r="N409" i="5" s="1"/>
  <c r="L411" i="5"/>
  <c r="N411" i="5" s="1"/>
  <c r="L413" i="5"/>
  <c r="N413" i="5" s="1"/>
  <c r="L415" i="5"/>
  <c r="N415" i="5" s="1"/>
  <c r="L417" i="5"/>
  <c r="N417" i="5" s="1"/>
  <c r="L419" i="5"/>
  <c r="N419" i="5" s="1"/>
  <c r="L426" i="5"/>
  <c r="N426" i="5" s="1"/>
  <c r="L428" i="5"/>
  <c r="N428" i="5" s="1"/>
  <c r="L430" i="5"/>
  <c r="N430" i="5" s="1"/>
  <c r="L432" i="5"/>
  <c r="N432" i="5" s="1"/>
  <c r="L434" i="5"/>
  <c r="N434" i="5" s="1"/>
  <c r="L436" i="5"/>
  <c r="N436" i="5" s="1"/>
  <c r="L438" i="5"/>
  <c r="N438" i="5" s="1"/>
  <c r="L440" i="5"/>
  <c r="N440" i="5" s="1"/>
  <c r="L442" i="5"/>
  <c r="N442" i="5" s="1"/>
  <c r="L444" i="5"/>
  <c r="N444" i="5" s="1"/>
  <c r="L446" i="5"/>
  <c r="N446" i="5" s="1"/>
  <c r="L448" i="5"/>
  <c r="N448" i="5" s="1"/>
  <c r="L450" i="5"/>
  <c r="N450" i="5" s="1"/>
  <c r="L452" i="5"/>
  <c r="N452" i="5" s="1"/>
  <c r="L454" i="5"/>
  <c r="N454" i="5" s="1"/>
  <c r="L456" i="5"/>
  <c r="N456" i="5" s="1"/>
  <c r="L463" i="5"/>
  <c r="N463" i="5" s="1"/>
  <c r="L465" i="5"/>
  <c r="N465" i="5" s="1"/>
  <c r="L467" i="5"/>
  <c r="N467" i="5" s="1"/>
  <c r="L469" i="5"/>
  <c r="N469" i="5" s="1"/>
  <c r="L471" i="5"/>
  <c r="N471" i="5" s="1"/>
  <c r="L473" i="5"/>
  <c r="N473" i="5" s="1"/>
  <c r="L475" i="5"/>
  <c r="N475" i="5" s="1"/>
  <c r="L477" i="5"/>
  <c r="N477" i="5" s="1"/>
  <c r="L479" i="5"/>
  <c r="N479" i="5" s="1"/>
  <c r="L481" i="5"/>
  <c r="N481" i="5" s="1"/>
  <c r="L483" i="5"/>
  <c r="N483" i="5" s="1"/>
  <c r="L485" i="5"/>
  <c r="N485" i="5" s="1"/>
  <c r="L487" i="5"/>
  <c r="N487" i="5" s="1"/>
  <c r="L489" i="5"/>
  <c r="N489" i="5" s="1"/>
  <c r="L491" i="5"/>
  <c r="N491" i="5" s="1"/>
  <c r="L493" i="5"/>
  <c r="N493" i="5" s="1"/>
  <c r="L416" i="5"/>
  <c r="N416" i="5" s="1"/>
  <c r="L420" i="5"/>
  <c r="N420" i="5" s="1"/>
  <c r="L427" i="5"/>
  <c r="N427" i="5" s="1"/>
  <c r="L431" i="5"/>
  <c r="N431" i="5" s="1"/>
  <c r="L435" i="5"/>
  <c r="N435" i="5" s="1"/>
  <c r="L439" i="5"/>
  <c r="N439" i="5" s="1"/>
  <c r="L443" i="5"/>
  <c r="N443" i="5" s="1"/>
  <c r="L447" i="5"/>
  <c r="N447" i="5" s="1"/>
  <c r="L451" i="5"/>
  <c r="N451" i="5" s="1"/>
  <c r="L455" i="5"/>
  <c r="N455" i="5" s="1"/>
  <c r="L462" i="5"/>
  <c r="L466" i="5"/>
  <c r="N466" i="5" s="1"/>
  <c r="L470" i="5"/>
  <c r="N470" i="5" s="1"/>
  <c r="L474" i="5"/>
  <c r="N474" i="5" s="1"/>
  <c r="L478" i="5"/>
  <c r="N478" i="5" s="1"/>
  <c r="L482" i="5"/>
  <c r="N482" i="5" s="1"/>
  <c r="L486" i="5"/>
  <c r="N486" i="5" s="1"/>
  <c r="L490" i="5"/>
  <c r="N490" i="5" s="1"/>
  <c r="L494" i="5"/>
  <c r="N494" i="5" s="1"/>
  <c r="L496" i="5"/>
  <c r="N496" i="5" s="1"/>
  <c r="L498" i="5"/>
  <c r="N498" i="5" s="1"/>
  <c r="L500" i="5"/>
  <c r="N500" i="5" s="1"/>
  <c r="L507" i="5"/>
  <c r="N507" i="5" s="1"/>
  <c r="L509" i="5"/>
  <c r="N509" i="5" s="1"/>
  <c r="L511" i="5"/>
  <c r="N511" i="5" s="1"/>
  <c r="L513" i="5"/>
  <c r="N513" i="5" s="1"/>
  <c r="L515" i="5"/>
  <c r="N515" i="5" s="1"/>
  <c r="L517" i="5"/>
  <c r="N517" i="5" s="1"/>
  <c r="L519" i="5"/>
  <c r="N519" i="5" s="1"/>
  <c r="L521" i="5"/>
  <c r="N521" i="5" s="1"/>
  <c r="L523" i="5"/>
  <c r="N523" i="5" s="1"/>
  <c r="L530" i="5"/>
  <c r="N530" i="5" s="1"/>
  <c r="L532" i="5"/>
  <c r="N532" i="5" s="1"/>
  <c r="L534" i="5"/>
  <c r="N534" i="5" s="1"/>
  <c r="L536" i="5"/>
  <c r="N536" i="5" s="1"/>
  <c r="L538" i="5"/>
  <c r="N538" i="5" s="1"/>
  <c r="L540" i="5"/>
  <c r="N540" i="5" s="1"/>
  <c r="L542" i="5"/>
  <c r="N542" i="5" s="1"/>
  <c r="L544" i="5"/>
  <c r="N544" i="5" s="1"/>
  <c r="L546" i="5"/>
  <c r="N546" i="5" s="1"/>
  <c r="L548" i="5"/>
  <c r="N548" i="5" s="1"/>
  <c r="L550" i="5"/>
  <c r="N550" i="5" s="1"/>
  <c r="L552" i="5"/>
  <c r="N552" i="5" s="1"/>
  <c r="L554" i="5"/>
  <c r="N554" i="5" s="1"/>
  <c r="L556" i="5"/>
  <c r="N556" i="5" s="1"/>
  <c r="L558" i="5"/>
  <c r="N558" i="5" s="1"/>
  <c r="L560" i="5"/>
  <c r="N560" i="5" s="1"/>
  <c r="L562" i="5"/>
  <c r="N562" i="5" s="1"/>
  <c r="L564" i="5"/>
  <c r="N564" i="5" s="1"/>
  <c r="L566" i="5"/>
  <c r="N566" i="5" s="1"/>
  <c r="L573" i="5"/>
  <c r="N573" i="5" s="1"/>
  <c r="L575" i="5"/>
  <c r="N575" i="5" s="1"/>
  <c r="L577" i="5"/>
  <c r="N577" i="5" s="1"/>
  <c r="L579" i="5"/>
  <c r="N579" i="5" s="1"/>
  <c r="L581" i="5"/>
  <c r="N581" i="5" s="1"/>
  <c r="L583" i="5"/>
  <c r="N583" i="5" s="1"/>
  <c r="L585" i="5"/>
  <c r="N585" i="5" s="1"/>
  <c r="L587" i="5"/>
  <c r="N587" i="5" s="1"/>
  <c r="L589" i="5"/>
  <c r="N589" i="5" s="1"/>
  <c r="L591" i="5"/>
  <c r="N591" i="5" s="1"/>
  <c r="L593" i="5"/>
  <c r="N593" i="5" s="1"/>
  <c r="L595" i="5"/>
  <c r="N595" i="5" s="1"/>
  <c r="L602" i="5"/>
  <c r="N602" i="5" s="1"/>
  <c r="L604" i="5"/>
  <c r="N604" i="5" s="1"/>
  <c r="L606" i="5"/>
  <c r="N606" i="5" s="1"/>
  <c r="L608" i="5"/>
  <c r="N608" i="5" s="1"/>
  <c r="L610" i="5"/>
  <c r="N610" i="5" s="1"/>
  <c r="L612" i="5"/>
  <c r="N612" i="5" s="1"/>
  <c r="L614" i="5"/>
  <c r="N614" i="5" s="1"/>
  <c r="L616" i="5"/>
  <c r="N616" i="5" s="1"/>
  <c r="L618" i="5"/>
  <c r="N618" i="5" s="1"/>
  <c r="L620" i="5"/>
  <c r="N620" i="5" s="1"/>
  <c r="L622" i="5"/>
  <c r="N622" i="5" s="1"/>
  <c r="L624" i="5"/>
  <c r="N624" i="5" s="1"/>
  <c r="L631" i="5"/>
  <c r="N631" i="5" s="1"/>
  <c r="L633" i="5"/>
  <c r="N633" i="5" s="1"/>
  <c r="L635" i="5"/>
  <c r="N635" i="5" s="1"/>
  <c r="L637" i="5"/>
  <c r="N637" i="5" s="1"/>
  <c r="L639" i="5"/>
  <c r="N639" i="5" s="1"/>
  <c r="L641" i="5"/>
  <c r="N641" i="5" s="1"/>
  <c r="L643" i="5"/>
  <c r="N643" i="5" s="1"/>
  <c r="L645" i="5"/>
  <c r="N645" i="5" s="1"/>
  <c r="L647" i="5"/>
  <c r="N647" i="5" s="1"/>
  <c r="L649" i="5"/>
  <c r="N649" i="5" s="1"/>
  <c r="L651" i="5"/>
  <c r="N651" i="5" s="1"/>
  <c r="L658" i="5"/>
  <c r="N658" i="5" s="1"/>
  <c r="L660" i="5"/>
  <c r="N660" i="5" s="1"/>
  <c r="L662" i="5"/>
  <c r="N662" i="5" s="1"/>
  <c r="L664" i="5"/>
  <c r="N664" i="5" s="1"/>
  <c r="L666" i="5"/>
  <c r="N666" i="5" s="1"/>
  <c r="L668" i="5"/>
  <c r="N668" i="5" s="1"/>
  <c r="L670" i="5"/>
  <c r="N670" i="5" s="1"/>
  <c r="L672" i="5"/>
  <c r="N672" i="5" s="1"/>
  <c r="L674" i="5"/>
  <c r="N674" i="5" s="1"/>
  <c r="L676" i="5"/>
  <c r="N676" i="5" s="1"/>
  <c r="L683" i="5"/>
  <c r="N683" i="5" s="1"/>
  <c r="L685" i="5"/>
  <c r="N685" i="5" s="1"/>
  <c r="L687" i="5"/>
  <c r="N687" i="5" s="1"/>
  <c r="L689" i="5"/>
  <c r="N689" i="5" s="1"/>
  <c r="L691" i="5"/>
  <c r="N691" i="5" s="1"/>
  <c r="L693" i="5"/>
  <c r="N693" i="5" s="1"/>
  <c r="L695" i="5"/>
  <c r="N695" i="5" s="1"/>
  <c r="L697" i="5"/>
  <c r="N697" i="5" s="1"/>
  <c r="L699" i="5"/>
  <c r="N699" i="5" s="1"/>
  <c r="L701" i="5"/>
  <c r="N701" i="5" s="1"/>
  <c r="L703" i="5"/>
  <c r="N703" i="5" s="1"/>
  <c r="L705" i="5"/>
  <c r="N705" i="5" s="1"/>
  <c r="L707" i="5"/>
  <c r="N707" i="5" s="1"/>
  <c r="L709" i="5"/>
  <c r="N709" i="5" s="1"/>
  <c r="L711" i="5"/>
  <c r="N711" i="5" s="1"/>
  <c r="L713" i="5"/>
  <c r="N713" i="5" s="1"/>
  <c r="L715" i="5"/>
  <c r="N715" i="5" s="1"/>
  <c r="L717" i="5"/>
  <c r="N717" i="5" s="1"/>
  <c r="L719" i="5"/>
  <c r="N719" i="5" s="1"/>
  <c r="L724" i="5"/>
  <c r="L726" i="5"/>
  <c r="N726" i="5" s="1"/>
  <c r="L728" i="5"/>
  <c r="N728" i="5" s="1"/>
  <c r="L730" i="5"/>
  <c r="N730" i="5" s="1"/>
  <c r="L732" i="5"/>
  <c r="N732" i="5" s="1"/>
  <c r="L734" i="5"/>
  <c r="N734" i="5" s="1"/>
  <c r="L736" i="5"/>
  <c r="N736" i="5" s="1"/>
  <c r="L738" i="5"/>
  <c r="N738" i="5" s="1"/>
  <c r="L740" i="5"/>
  <c r="N740" i="5" s="1"/>
  <c r="L742" i="5"/>
  <c r="N742" i="5" s="1"/>
  <c r="L744" i="5"/>
  <c r="N744" i="5" s="1"/>
  <c r="L746" i="5"/>
  <c r="N746" i="5" s="1"/>
  <c r="L748" i="5"/>
  <c r="N748" i="5" s="1"/>
  <c r="L753" i="5"/>
  <c r="L755" i="5"/>
  <c r="N755" i="5" s="1"/>
  <c r="L757" i="5"/>
  <c r="N757" i="5" s="1"/>
  <c r="L759" i="5"/>
  <c r="N759" i="5" s="1"/>
  <c r="L761" i="5"/>
  <c r="N761" i="5" s="1"/>
  <c r="L763" i="5"/>
  <c r="N763" i="5" s="1"/>
  <c r="L765" i="5"/>
  <c r="N765" i="5" s="1"/>
  <c r="L767" i="5"/>
  <c r="N767" i="5" s="1"/>
  <c r="L769" i="5"/>
  <c r="N769" i="5" s="1"/>
  <c r="L771" i="5"/>
  <c r="N771" i="5" s="1"/>
  <c r="L773" i="5"/>
  <c r="N773" i="5" s="1"/>
  <c r="L775" i="5"/>
  <c r="N775" i="5" s="1"/>
  <c r="L777" i="5"/>
  <c r="N777" i="5" s="1"/>
  <c r="L779" i="5"/>
  <c r="N779" i="5" s="1"/>
  <c r="L816" i="5"/>
  <c r="N816" i="5" s="1"/>
  <c r="L818" i="5"/>
  <c r="N818" i="5" s="1"/>
  <c r="L820" i="5"/>
  <c r="N820" i="5" s="1"/>
  <c r="L822" i="5"/>
  <c r="N822" i="5" s="1"/>
  <c r="L824" i="5"/>
  <c r="N824" i="5" s="1"/>
  <c r="L826" i="5"/>
  <c r="N826" i="5" s="1"/>
  <c r="L828" i="5"/>
  <c r="N828" i="5" s="1"/>
  <c r="L830" i="5"/>
  <c r="N830" i="5" s="1"/>
  <c r="L832" i="5"/>
  <c r="N832" i="5" s="1"/>
  <c r="L834" i="5"/>
  <c r="N834" i="5" s="1"/>
  <c r="L836" i="5"/>
  <c r="N836" i="5" s="1"/>
  <c r="L838" i="5"/>
  <c r="N838" i="5" s="1"/>
  <c r="L840" i="5"/>
  <c r="N840" i="5" s="1"/>
  <c r="L842" i="5"/>
  <c r="N842" i="5" s="1"/>
  <c r="L844" i="5"/>
  <c r="N844" i="5" s="1"/>
  <c r="L846" i="5"/>
  <c r="N846" i="5" s="1"/>
  <c r="L848" i="5"/>
  <c r="N848" i="5" s="1"/>
  <c r="L855" i="5"/>
  <c r="N855" i="5" s="1"/>
  <c r="L857" i="5"/>
  <c r="N857" i="5" s="1"/>
  <c r="L859" i="5"/>
  <c r="N859" i="5" s="1"/>
  <c r="L861" i="5"/>
  <c r="N861" i="5" s="1"/>
  <c r="L863" i="5"/>
  <c r="N863" i="5" s="1"/>
  <c r="L865" i="5"/>
  <c r="N865" i="5" s="1"/>
  <c r="L867" i="5"/>
  <c r="N867" i="5" s="1"/>
  <c r="L869" i="5"/>
  <c r="N869" i="5" s="1"/>
  <c r="L871" i="5"/>
  <c r="N871" i="5" s="1"/>
  <c r="L873" i="5"/>
  <c r="N873" i="5" s="1"/>
  <c r="L875" i="5"/>
  <c r="N875" i="5" s="1"/>
  <c r="L877" i="5"/>
  <c r="N877" i="5" s="1"/>
  <c r="L879" i="5"/>
  <c r="N879" i="5" s="1"/>
  <c r="L886" i="5"/>
  <c r="N886" i="5" s="1"/>
  <c r="L888" i="5"/>
  <c r="N888" i="5" s="1"/>
  <c r="L890" i="5"/>
  <c r="N890" i="5" s="1"/>
  <c r="L892" i="5"/>
  <c r="N892" i="5" s="1"/>
  <c r="L894" i="5"/>
  <c r="N894" i="5" s="1"/>
  <c r="L896" i="5"/>
  <c r="N896" i="5" s="1"/>
  <c r="L898" i="5"/>
  <c r="N898" i="5" s="1"/>
  <c r="L900" i="5"/>
  <c r="N900" i="5" s="1"/>
  <c r="L902" i="5"/>
  <c r="N902" i="5" s="1"/>
  <c r="L904" i="5"/>
  <c r="N904" i="5" s="1"/>
  <c r="L906" i="5"/>
  <c r="N906" i="5" s="1"/>
  <c r="L913" i="5"/>
  <c r="N913" i="5" s="1"/>
  <c r="L915" i="5"/>
  <c r="N915" i="5" s="1"/>
  <c r="L917" i="5"/>
  <c r="N917" i="5" s="1"/>
  <c r="L919" i="5"/>
  <c r="N919" i="5" s="1"/>
  <c r="L921" i="5"/>
  <c r="N921" i="5" s="1"/>
  <c r="L923" i="5"/>
  <c r="N923" i="5" s="1"/>
  <c r="L925" i="5"/>
  <c r="N925" i="5" s="1"/>
  <c r="L927" i="5"/>
  <c r="N927" i="5" s="1"/>
  <c r="L929" i="5"/>
  <c r="N929" i="5" s="1"/>
  <c r="L931" i="5"/>
  <c r="N931" i="5" s="1"/>
  <c r="L933" i="5"/>
  <c r="N933" i="5" s="1"/>
  <c r="L940" i="5"/>
  <c r="N940" i="5" s="1"/>
  <c r="L942" i="5"/>
  <c r="N942" i="5" s="1"/>
  <c r="L944" i="5"/>
  <c r="N944" i="5" s="1"/>
  <c r="L946" i="5"/>
  <c r="N946" i="5" s="1"/>
  <c r="L948" i="5"/>
  <c r="N948" i="5" s="1"/>
  <c r="L950" i="5"/>
  <c r="N950" i="5" s="1"/>
  <c r="L952" i="5"/>
  <c r="N952" i="5" s="1"/>
  <c r="L959" i="5"/>
  <c r="N959" i="5" s="1"/>
  <c r="L961" i="5"/>
  <c r="N961" i="5" s="1"/>
  <c r="L963" i="5"/>
  <c r="N963" i="5" s="1"/>
  <c r="L965" i="5"/>
  <c r="N965" i="5" s="1"/>
  <c r="L967" i="5"/>
  <c r="N967" i="5" s="1"/>
  <c r="L969" i="5"/>
  <c r="N969" i="5" s="1"/>
  <c r="L971" i="5"/>
  <c r="N971" i="5" s="1"/>
  <c r="L973" i="5"/>
  <c r="N973" i="5" s="1"/>
  <c r="L975" i="5"/>
  <c r="N975" i="5" s="1"/>
  <c r="L977" i="5"/>
  <c r="N977" i="5" s="1"/>
  <c r="L979" i="5"/>
  <c r="N979" i="5" s="1"/>
  <c r="L981" i="5"/>
  <c r="N981" i="5" s="1"/>
  <c r="L983" i="5"/>
  <c r="N983" i="5" s="1"/>
  <c r="L985" i="5"/>
  <c r="N985" i="5" s="1"/>
  <c r="L987" i="5"/>
  <c r="N987" i="5" s="1"/>
  <c r="L994" i="5"/>
  <c r="N994" i="5" s="1"/>
  <c r="L996" i="5"/>
  <c r="N996" i="5" s="1"/>
  <c r="L998" i="5"/>
  <c r="N998" i="5" s="1"/>
  <c r="L1000" i="5"/>
  <c r="N1000" i="5" s="1"/>
  <c r="L1002" i="5"/>
  <c r="N1002" i="5" s="1"/>
  <c r="L1004" i="5"/>
  <c r="N1004" i="5" s="1"/>
  <c r="L1006" i="5"/>
  <c r="N1006" i="5" s="1"/>
  <c r="L1008" i="5"/>
  <c r="N1008" i="5" s="1"/>
  <c r="L1010" i="5"/>
  <c r="N1010" i="5" s="1"/>
  <c r="L1012" i="5"/>
  <c r="N1012" i="5" s="1"/>
  <c r="L1014" i="5"/>
  <c r="N1014" i="5" s="1"/>
  <c r="L1016" i="5"/>
  <c r="N1016" i="5" s="1"/>
  <c r="L1018" i="5"/>
  <c r="N1018" i="5" s="1"/>
  <c r="L1020" i="5"/>
  <c r="N1020" i="5" s="1"/>
  <c r="L1022" i="5"/>
  <c r="N1022" i="5" s="1"/>
  <c r="L1024" i="5"/>
  <c r="N1024" i="5" s="1"/>
  <c r="L786" i="5"/>
  <c r="N786" i="5" s="1"/>
  <c r="L788" i="5"/>
  <c r="N788" i="5" s="1"/>
  <c r="L790" i="5"/>
  <c r="N790" i="5" s="1"/>
  <c r="L792" i="5"/>
  <c r="N792" i="5" s="1"/>
  <c r="L794" i="5"/>
  <c r="N794" i="5" s="1"/>
  <c r="L796" i="5"/>
  <c r="N796" i="5" s="1"/>
  <c r="L798" i="5"/>
  <c r="N798" i="5" s="1"/>
  <c r="L800" i="5"/>
  <c r="N800" i="5" s="1"/>
  <c r="L802" i="5"/>
  <c r="N802" i="5" s="1"/>
  <c r="L804" i="5"/>
  <c r="N804" i="5" s="1"/>
  <c r="L418" i="5"/>
  <c r="N418" i="5" s="1"/>
  <c r="L425" i="5"/>
  <c r="L429" i="5"/>
  <c r="N429" i="5" s="1"/>
  <c r="L433" i="5"/>
  <c r="N433" i="5" s="1"/>
  <c r="L437" i="5"/>
  <c r="N437" i="5" s="1"/>
  <c r="L441" i="5"/>
  <c r="N441" i="5" s="1"/>
  <c r="L445" i="5"/>
  <c r="N445" i="5" s="1"/>
  <c r="L449" i="5"/>
  <c r="N449" i="5" s="1"/>
  <c r="L453" i="5"/>
  <c r="N453" i="5" s="1"/>
  <c r="L457" i="5"/>
  <c r="N457" i="5" s="1"/>
  <c r="L464" i="5"/>
  <c r="N464" i="5" s="1"/>
  <c r="L468" i="5"/>
  <c r="N468" i="5" s="1"/>
  <c r="L472" i="5"/>
  <c r="N472" i="5" s="1"/>
  <c r="L476" i="5"/>
  <c r="N476" i="5" s="1"/>
  <c r="L480" i="5"/>
  <c r="N480" i="5" s="1"/>
  <c r="L484" i="5"/>
  <c r="N484" i="5" s="1"/>
  <c r="L488" i="5"/>
  <c r="N488" i="5" s="1"/>
  <c r="L492" i="5"/>
  <c r="N492" i="5" s="1"/>
  <c r="L495" i="5"/>
  <c r="N495" i="5" s="1"/>
  <c r="L497" i="5"/>
  <c r="N497" i="5" s="1"/>
  <c r="L499" i="5"/>
  <c r="N499" i="5" s="1"/>
  <c r="L501" i="5"/>
  <c r="N501" i="5" s="1"/>
  <c r="L506" i="5"/>
  <c r="L508" i="5"/>
  <c r="N508" i="5" s="1"/>
  <c r="L510" i="5"/>
  <c r="N510" i="5" s="1"/>
  <c r="L512" i="5"/>
  <c r="N512" i="5" s="1"/>
  <c r="L514" i="5"/>
  <c r="N514" i="5" s="1"/>
  <c r="L516" i="5"/>
  <c r="N516" i="5" s="1"/>
  <c r="L518" i="5"/>
  <c r="N518" i="5" s="1"/>
  <c r="L520" i="5"/>
  <c r="N520" i="5" s="1"/>
  <c r="L522" i="5"/>
  <c r="N522" i="5" s="1"/>
  <c r="L524" i="5"/>
  <c r="N524" i="5" s="1"/>
  <c r="L529" i="5"/>
  <c r="L531" i="5"/>
  <c r="N531" i="5" s="1"/>
  <c r="L533" i="5"/>
  <c r="N533" i="5" s="1"/>
  <c r="L535" i="5"/>
  <c r="N535" i="5" s="1"/>
  <c r="L537" i="5"/>
  <c r="N537" i="5" s="1"/>
  <c r="L539" i="5"/>
  <c r="N539" i="5" s="1"/>
  <c r="L541" i="5"/>
  <c r="N541" i="5" s="1"/>
  <c r="L543" i="5"/>
  <c r="N543" i="5" s="1"/>
  <c r="L545" i="5"/>
  <c r="N545" i="5" s="1"/>
  <c r="L547" i="5"/>
  <c r="N547" i="5" s="1"/>
  <c r="L549" i="5"/>
  <c r="N549" i="5" s="1"/>
  <c r="L551" i="5"/>
  <c r="N551" i="5" s="1"/>
  <c r="L553" i="5"/>
  <c r="N553" i="5" s="1"/>
  <c r="L555" i="5"/>
  <c r="N555" i="5" s="1"/>
  <c r="L557" i="5"/>
  <c r="N557" i="5" s="1"/>
  <c r="L559" i="5"/>
  <c r="N559" i="5" s="1"/>
  <c r="L561" i="5"/>
  <c r="N561" i="5" s="1"/>
  <c r="L563" i="5"/>
  <c r="N563" i="5" s="1"/>
  <c r="L565" i="5"/>
  <c r="N565" i="5" s="1"/>
  <c r="L567" i="5"/>
  <c r="N567" i="5" s="1"/>
  <c r="L572" i="5"/>
  <c r="L574" i="5"/>
  <c r="N574" i="5" s="1"/>
  <c r="L576" i="5"/>
  <c r="N576" i="5" s="1"/>
  <c r="L578" i="5"/>
  <c r="N578" i="5" s="1"/>
  <c r="L580" i="5"/>
  <c r="N580" i="5" s="1"/>
  <c r="L582" i="5"/>
  <c r="N582" i="5" s="1"/>
  <c r="L584" i="5"/>
  <c r="N584" i="5" s="1"/>
  <c r="L586" i="5"/>
  <c r="N586" i="5" s="1"/>
  <c r="L588" i="5"/>
  <c r="N588" i="5" s="1"/>
  <c r="L590" i="5"/>
  <c r="N590" i="5" s="1"/>
  <c r="L592" i="5"/>
  <c r="N592" i="5" s="1"/>
  <c r="L594" i="5"/>
  <c r="N594" i="5" s="1"/>
  <c r="L596" i="5"/>
  <c r="N596" i="5" s="1"/>
  <c r="L601" i="5"/>
  <c r="L603" i="5"/>
  <c r="N603" i="5" s="1"/>
  <c r="L605" i="5"/>
  <c r="N605" i="5" s="1"/>
  <c r="L607" i="5"/>
  <c r="N607" i="5" s="1"/>
  <c r="L609" i="5"/>
  <c r="N609" i="5" s="1"/>
  <c r="L611" i="5"/>
  <c r="N611" i="5" s="1"/>
  <c r="L613" i="5"/>
  <c r="N613" i="5" s="1"/>
  <c r="L615" i="5"/>
  <c r="N615" i="5" s="1"/>
  <c r="L617" i="5"/>
  <c r="N617" i="5" s="1"/>
  <c r="L619" i="5"/>
  <c r="N619" i="5" s="1"/>
  <c r="L621" i="5"/>
  <c r="N621" i="5" s="1"/>
  <c r="L623" i="5"/>
  <c r="N623" i="5" s="1"/>
  <c r="L625" i="5"/>
  <c r="N625" i="5" s="1"/>
  <c r="L630" i="5"/>
  <c r="L632" i="5"/>
  <c r="N632" i="5" s="1"/>
  <c r="L634" i="5"/>
  <c r="N634" i="5" s="1"/>
  <c r="L636" i="5"/>
  <c r="N636" i="5" s="1"/>
  <c r="L638" i="5"/>
  <c r="N638" i="5" s="1"/>
  <c r="L640" i="5"/>
  <c r="N640" i="5" s="1"/>
  <c r="L642" i="5"/>
  <c r="N642" i="5" s="1"/>
  <c r="L644" i="5"/>
  <c r="N644" i="5" s="1"/>
  <c r="L646" i="5"/>
  <c r="N646" i="5" s="1"/>
  <c r="L648" i="5"/>
  <c r="N648" i="5" s="1"/>
  <c r="L650" i="5"/>
  <c r="N650" i="5" s="1"/>
  <c r="L652" i="5"/>
  <c r="N652" i="5" s="1"/>
  <c r="L657" i="5"/>
  <c r="L659" i="5"/>
  <c r="N659" i="5" s="1"/>
  <c r="L661" i="5"/>
  <c r="N661" i="5" s="1"/>
  <c r="L663" i="5"/>
  <c r="N663" i="5" s="1"/>
  <c r="L665" i="5"/>
  <c r="N665" i="5" s="1"/>
  <c r="L667" i="5"/>
  <c r="N667" i="5" s="1"/>
  <c r="L669" i="5"/>
  <c r="N669" i="5" s="1"/>
  <c r="L671" i="5"/>
  <c r="N671" i="5" s="1"/>
  <c r="L673" i="5"/>
  <c r="N673" i="5" s="1"/>
  <c r="L675" i="5"/>
  <c r="N675" i="5" s="1"/>
  <c r="L677" i="5"/>
  <c r="N677" i="5" s="1"/>
  <c r="L682" i="5"/>
  <c r="L684" i="5"/>
  <c r="N684" i="5" s="1"/>
  <c r="L686" i="5"/>
  <c r="N686" i="5" s="1"/>
  <c r="L688" i="5"/>
  <c r="N688" i="5" s="1"/>
  <c r="L690" i="5"/>
  <c r="N690" i="5" s="1"/>
  <c r="L692" i="5"/>
  <c r="N692" i="5" s="1"/>
  <c r="L694" i="5"/>
  <c r="N694" i="5" s="1"/>
  <c r="L696" i="5"/>
  <c r="N696" i="5" s="1"/>
  <c r="L698" i="5"/>
  <c r="N698" i="5" s="1"/>
  <c r="L700" i="5"/>
  <c r="N700" i="5" s="1"/>
  <c r="L702" i="5"/>
  <c r="N702" i="5" s="1"/>
  <c r="L704" i="5"/>
  <c r="N704" i="5" s="1"/>
  <c r="L706" i="5"/>
  <c r="N706" i="5" s="1"/>
  <c r="L708" i="5"/>
  <c r="N708" i="5" s="1"/>
  <c r="L710" i="5"/>
  <c r="N710" i="5" s="1"/>
  <c r="L712" i="5"/>
  <c r="N712" i="5" s="1"/>
  <c r="L714" i="5"/>
  <c r="N714" i="5" s="1"/>
  <c r="L716" i="5"/>
  <c r="N716" i="5" s="1"/>
  <c r="L718" i="5"/>
  <c r="N718" i="5" s="1"/>
  <c r="L725" i="5"/>
  <c r="N725" i="5" s="1"/>
  <c r="L727" i="5"/>
  <c r="N727" i="5" s="1"/>
  <c r="L729" i="5"/>
  <c r="N729" i="5" s="1"/>
  <c r="L731" i="5"/>
  <c r="N731" i="5" s="1"/>
  <c r="L733" i="5"/>
  <c r="N733" i="5" s="1"/>
  <c r="L735" i="5"/>
  <c r="N735" i="5" s="1"/>
  <c r="L737" i="5"/>
  <c r="N737" i="5" s="1"/>
  <c r="L739" i="5"/>
  <c r="N739" i="5" s="1"/>
  <c r="L741" i="5"/>
  <c r="N741" i="5" s="1"/>
  <c r="L743" i="5"/>
  <c r="N743" i="5" s="1"/>
  <c r="L745" i="5"/>
  <c r="N745" i="5" s="1"/>
  <c r="L747" i="5"/>
  <c r="N747" i="5" s="1"/>
  <c r="L754" i="5"/>
  <c r="N754" i="5" s="1"/>
  <c r="L756" i="5"/>
  <c r="N756" i="5" s="1"/>
  <c r="L758" i="5"/>
  <c r="N758" i="5" s="1"/>
  <c r="L760" i="5"/>
  <c r="N760" i="5" s="1"/>
  <c r="L762" i="5"/>
  <c r="N762" i="5" s="1"/>
  <c r="L764" i="5"/>
  <c r="N764" i="5" s="1"/>
  <c r="L766" i="5"/>
  <c r="N766" i="5" s="1"/>
  <c r="L768" i="5"/>
  <c r="N768" i="5" s="1"/>
  <c r="L770" i="5"/>
  <c r="N770" i="5" s="1"/>
  <c r="L772" i="5"/>
  <c r="N772" i="5" s="1"/>
  <c r="L774" i="5"/>
  <c r="N774" i="5" s="1"/>
  <c r="L776" i="5"/>
  <c r="N776" i="5" s="1"/>
  <c r="L778" i="5"/>
  <c r="N778" i="5" s="1"/>
  <c r="L780" i="5"/>
  <c r="N780" i="5" s="1"/>
  <c r="L815" i="5"/>
  <c r="L817" i="5"/>
  <c r="N817" i="5" s="1"/>
  <c r="L819" i="5"/>
  <c r="N819" i="5" s="1"/>
  <c r="L821" i="5"/>
  <c r="N821" i="5" s="1"/>
  <c r="L823" i="5"/>
  <c r="N823" i="5" s="1"/>
  <c r="L825" i="5"/>
  <c r="N825" i="5" s="1"/>
  <c r="L827" i="5"/>
  <c r="N827" i="5" s="1"/>
  <c r="L829" i="5"/>
  <c r="N829" i="5" s="1"/>
  <c r="L831" i="5"/>
  <c r="N831" i="5" s="1"/>
  <c r="L833" i="5"/>
  <c r="N833" i="5" s="1"/>
  <c r="L835" i="5"/>
  <c r="N835" i="5" s="1"/>
  <c r="L837" i="5"/>
  <c r="N837" i="5" s="1"/>
  <c r="L839" i="5"/>
  <c r="N839" i="5" s="1"/>
  <c r="L841" i="5"/>
  <c r="N841" i="5" s="1"/>
  <c r="L843" i="5"/>
  <c r="N843" i="5" s="1"/>
  <c r="L845" i="5"/>
  <c r="N845" i="5" s="1"/>
  <c r="L847" i="5"/>
  <c r="N847" i="5" s="1"/>
  <c r="L849" i="5"/>
  <c r="N849" i="5" s="1"/>
  <c r="L854" i="5"/>
  <c r="L856" i="5"/>
  <c r="N856" i="5" s="1"/>
  <c r="L858" i="5"/>
  <c r="N858" i="5" s="1"/>
  <c r="L860" i="5"/>
  <c r="N860" i="5" s="1"/>
  <c r="L862" i="5"/>
  <c r="N862" i="5" s="1"/>
  <c r="L864" i="5"/>
  <c r="N864" i="5" s="1"/>
  <c r="L866" i="5"/>
  <c r="N866" i="5" s="1"/>
  <c r="L868" i="5"/>
  <c r="N868" i="5" s="1"/>
  <c r="L870" i="5"/>
  <c r="N870" i="5" s="1"/>
  <c r="L872" i="5"/>
  <c r="N872" i="5" s="1"/>
  <c r="L874" i="5"/>
  <c r="N874" i="5" s="1"/>
  <c r="L876" i="5"/>
  <c r="N876" i="5" s="1"/>
  <c r="L878" i="5"/>
  <c r="N878" i="5" s="1"/>
  <c r="L880" i="5"/>
  <c r="N880" i="5" s="1"/>
  <c r="L885" i="5"/>
  <c r="L887" i="5"/>
  <c r="N887" i="5" s="1"/>
  <c r="L889" i="5"/>
  <c r="N889" i="5" s="1"/>
  <c r="L891" i="5"/>
  <c r="N891" i="5" s="1"/>
  <c r="L893" i="5"/>
  <c r="N893" i="5" s="1"/>
  <c r="L895" i="5"/>
  <c r="N895" i="5" s="1"/>
  <c r="L897" i="5"/>
  <c r="N897" i="5" s="1"/>
  <c r="L899" i="5"/>
  <c r="N899" i="5" s="1"/>
  <c r="L901" i="5"/>
  <c r="N901" i="5" s="1"/>
  <c r="L903" i="5"/>
  <c r="N903" i="5" s="1"/>
  <c r="L905" i="5"/>
  <c r="N905" i="5" s="1"/>
  <c r="L907" i="5"/>
  <c r="N907" i="5" s="1"/>
  <c r="L912" i="5"/>
  <c r="L914" i="5"/>
  <c r="N914" i="5" s="1"/>
  <c r="L916" i="5"/>
  <c r="N916" i="5" s="1"/>
  <c r="L918" i="5"/>
  <c r="N918" i="5" s="1"/>
  <c r="L920" i="5"/>
  <c r="N920" i="5" s="1"/>
  <c r="L922" i="5"/>
  <c r="N922" i="5" s="1"/>
  <c r="L924" i="5"/>
  <c r="N924" i="5" s="1"/>
  <c r="L926" i="5"/>
  <c r="N926" i="5" s="1"/>
  <c r="L928" i="5"/>
  <c r="N928" i="5" s="1"/>
  <c r="L930" i="5"/>
  <c r="N930" i="5" s="1"/>
  <c r="L932" i="5"/>
  <c r="N932" i="5" s="1"/>
  <c r="L934" i="5"/>
  <c r="N934" i="5" s="1"/>
  <c r="L939" i="5"/>
  <c r="L941" i="5"/>
  <c r="N941" i="5" s="1"/>
  <c r="L943" i="5"/>
  <c r="N943" i="5" s="1"/>
  <c r="L945" i="5"/>
  <c r="N945" i="5" s="1"/>
  <c r="L947" i="5"/>
  <c r="N947" i="5" s="1"/>
  <c r="L949" i="5"/>
  <c r="N949" i="5" s="1"/>
  <c r="L951" i="5"/>
  <c r="N951" i="5" s="1"/>
  <c r="L953" i="5"/>
  <c r="N953" i="5" s="1"/>
  <c r="L958" i="5"/>
  <c r="L960" i="5"/>
  <c r="N960" i="5" s="1"/>
  <c r="L962" i="5"/>
  <c r="N962" i="5" s="1"/>
  <c r="L964" i="5"/>
  <c r="N964" i="5" s="1"/>
  <c r="L966" i="5"/>
  <c r="N966" i="5" s="1"/>
  <c r="L968" i="5"/>
  <c r="N968" i="5" s="1"/>
  <c r="L970" i="5"/>
  <c r="N970" i="5" s="1"/>
  <c r="L972" i="5"/>
  <c r="N972" i="5" s="1"/>
  <c r="L974" i="5"/>
  <c r="N974" i="5" s="1"/>
  <c r="L976" i="5"/>
  <c r="N976" i="5" s="1"/>
  <c r="L978" i="5"/>
  <c r="N978" i="5" s="1"/>
  <c r="L980" i="5"/>
  <c r="N980" i="5" s="1"/>
  <c r="L982" i="5"/>
  <c r="N982" i="5" s="1"/>
  <c r="L984" i="5"/>
  <c r="N984" i="5" s="1"/>
  <c r="L986" i="5"/>
  <c r="N986" i="5" s="1"/>
  <c r="L988" i="5"/>
  <c r="N988" i="5" s="1"/>
  <c r="L993" i="5"/>
  <c r="L995" i="5"/>
  <c r="N995" i="5" s="1"/>
  <c r="L997" i="5"/>
  <c r="N997" i="5" s="1"/>
  <c r="L999" i="5"/>
  <c r="N999" i="5" s="1"/>
  <c r="L1001" i="5"/>
  <c r="N1001" i="5" s="1"/>
  <c r="L1003" i="5"/>
  <c r="N1003" i="5" s="1"/>
  <c r="L1005" i="5"/>
  <c r="N1005" i="5" s="1"/>
  <c r="L1007" i="5"/>
  <c r="N1007" i="5" s="1"/>
  <c r="L1009" i="5"/>
  <c r="N1009" i="5" s="1"/>
  <c r="L1011" i="5"/>
  <c r="N1011" i="5" s="1"/>
  <c r="L1013" i="5"/>
  <c r="N1013" i="5" s="1"/>
  <c r="L1015" i="5"/>
  <c r="N1015" i="5" s="1"/>
  <c r="L1017" i="5"/>
  <c r="N1017" i="5" s="1"/>
  <c r="L1019" i="5"/>
  <c r="N1019" i="5" s="1"/>
  <c r="L1021" i="5"/>
  <c r="N1021" i="5" s="1"/>
  <c r="L1023" i="5"/>
  <c r="N1023" i="5" s="1"/>
  <c r="L1025" i="5"/>
  <c r="N1025" i="5" s="1"/>
  <c r="L785" i="5"/>
  <c r="L787" i="5"/>
  <c r="N787" i="5" s="1"/>
  <c r="L789" i="5"/>
  <c r="N789" i="5" s="1"/>
  <c r="L791" i="5"/>
  <c r="N791" i="5" s="1"/>
  <c r="L793" i="5"/>
  <c r="N793" i="5" s="1"/>
  <c r="L795" i="5"/>
  <c r="N795" i="5" s="1"/>
  <c r="L797" i="5"/>
  <c r="N797" i="5" s="1"/>
  <c r="L799" i="5"/>
  <c r="N799" i="5" s="1"/>
  <c r="L801" i="5"/>
  <c r="N801" i="5" s="1"/>
  <c r="L805" i="5"/>
  <c r="N805" i="5" s="1"/>
  <c r="L807" i="5"/>
  <c r="N807" i="5" s="1"/>
  <c r="L809" i="5"/>
  <c r="N809" i="5" s="1"/>
  <c r="L803" i="5"/>
  <c r="N803" i="5" s="1"/>
  <c r="L806" i="5"/>
  <c r="N806" i="5" s="1"/>
  <c r="L808" i="5"/>
  <c r="N808" i="5" s="1"/>
  <c r="L810" i="5"/>
  <c r="N810" i="5" s="1"/>
  <c r="M81" i="5" l="1"/>
  <c r="N81" i="5" s="1"/>
  <c r="M92" i="5"/>
  <c r="M90" i="5" s="1"/>
  <c r="N90" i="5" s="1"/>
  <c r="M600" i="5"/>
  <c r="M598" i="5" s="1"/>
  <c r="N598" i="5" s="1"/>
  <c r="M571" i="5"/>
  <c r="M569" i="5" s="1"/>
  <c r="N569" i="5" s="1"/>
  <c r="M884" i="5"/>
  <c r="N884" i="5" s="1"/>
  <c r="M341" i="5"/>
  <c r="M339" i="5" s="1"/>
  <c r="N339" i="5" s="1"/>
  <c r="M853" i="5"/>
  <c r="M851" i="5" s="1"/>
  <c r="N851" i="5" s="1"/>
  <c r="M315" i="5"/>
  <c r="N315" i="5" s="1"/>
  <c r="M992" i="5"/>
  <c r="N992" i="5" s="1"/>
  <c r="M723" i="5"/>
  <c r="N723" i="5" s="1"/>
  <c r="M461" i="5"/>
  <c r="N461" i="5" s="1"/>
  <c r="M228" i="5"/>
  <c r="N228" i="5" s="1"/>
  <c r="M957" i="5"/>
  <c r="M955" i="5" s="1"/>
  <c r="N955" i="5" s="1"/>
  <c r="M681" i="5"/>
  <c r="M679" i="5" s="1"/>
  <c r="N679" i="5" s="1"/>
  <c r="M424" i="5"/>
  <c r="N424" i="5" s="1"/>
  <c r="M196" i="5"/>
  <c r="N196" i="5" s="1"/>
  <c r="M938" i="5"/>
  <c r="M936" i="5" s="1"/>
  <c r="N936" i="5" s="1"/>
  <c r="M814" i="5"/>
  <c r="M812" i="5" s="1"/>
  <c r="N812" i="5" s="1"/>
  <c r="M656" i="5"/>
  <c r="N656" i="5" s="1"/>
  <c r="M528" i="5"/>
  <c r="N528" i="5" s="1"/>
  <c r="M388" i="5"/>
  <c r="M386" i="5" s="1"/>
  <c r="N386" i="5" s="1"/>
  <c r="M286" i="5"/>
  <c r="M284" i="5" s="1"/>
  <c r="N284" i="5" s="1"/>
  <c r="M165" i="5"/>
  <c r="N165" i="5" s="1"/>
  <c r="M784" i="5"/>
  <c r="M782" i="5" s="1"/>
  <c r="N782" i="5" s="1"/>
  <c r="M911" i="5"/>
  <c r="M909" i="5" s="1"/>
  <c r="N909" i="5" s="1"/>
  <c r="M752" i="5"/>
  <c r="N752" i="5" s="1"/>
  <c r="M629" i="5"/>
  <c r="M627" i="5" s="1"/>
  <c r="N627" i="5" s="1"/>
  <c r="M505" i="5"/>
  <c r="M503" i="5" s="1"/>
  <c r="N503" i="5" s="1"/>
  <c r="M373" i="5"/>
  <c r="M371" i="5" s="1"/>
  <c r="N371" i="5" s="1"/>
  <c r="M259" i="5"/>
  <c r="M257" i="5" s="1"/>
  <c r="N257" i="5" s="1"/>
  <c r="M124" i="5"/>
  <c r="M122" i="5" s="1"/>
  <c r="N122" i="5" s="1"/>
  <c r="L783" i="5"/>
  <c r="N783" i="5" s="1"/>
  <c r="N785" i="5"/>
  <c r="L991" i="5"/>
  <c r="N991" i="5" s="1"/>
  <c r="N993" i="5"/>
  <c r="L956" i="5"/>
  <c r="N956" i="5" s="1"/>
  <c r="N958" i="5"/>
  <c r="L937" i="5"/>
  <c r="N937" i="5" s="1"/>
  <c r="N939" i="5"/>
  <c r="L910" i="5"/>
  <c r="N910" i="5" s="1"/>
  <c r="N912" i="5"/>
  <c r="L883" i="5"/>
  <c r="N883" i="5" s="1"/>
  <c r="N885" i="5"/>
  <c r="L852" i="5"/>
  <c r="N852" i="5" s="1"/>
  <c r="N854" i="5"/>
  <c r="L813" i="5"/>
  <c r="N813" i="5" s="1"/>
  <c r="N815" i="5"/>
  <c r="L655" i="5"/>
  <c r="N655" i="5" s="1"/>
  <c r="N657" i="5"/>
  <c r="L628" i="5"/>
  <c r="N628" i="5" s="1"/>
  <c r="N630" i="5"/>
  <c r="L570" i="5"/>
  <c r="N570" i="5" s="1"/>
  <c r="N572" i="5"/>
  <c r="L527" i="5"/>
  <c r="N527" i="5" s="1"/>
  <c r="N529" i="5"/>
  <c r="L504" i="5"/>
  <c r="N504" i="5" s="1"/>
  <c r="N506" i="5"/>
  <c r="L751" i="5"/>
  <c r="N751" i="5" s="1"/>
  <c r="N753" i="5"/>
  <c r="L314" i="5"/>
  <c r="N314" i="5" s="1"/>
  <c r="N316" i="5"/>
  <c r="L91" i="5"/>
  <c r="N91" i="5" s="1"/>
  <c r="N93" i="5"/>
  <c r="L80" i="5"/>
  <c r="N80" i="5" s="1"/>
  <c r="N82" i="5"/>
  <c r="L44" i="5"/>
  <c r="N44" i="5" s="1"/>
  <c r="N46" i="5"/>
  <c r="L340" i="5"/>
  <c r="N340" i="5" s="1"/>
  <c r="N342" i="5"/>
  <c r="L123" i="5"/>
  <c r="N123" i="5" s="1"/>
  <c r="N125" i="5"/>
  <c r="L50" i="5"/>
  <c r="N50" i="5" s="1"/>
  <c r="N52" i="5"/>
  <c r="L22" i="5"/>
  <c r="N22" i="5" s="1"/>
  <c r="N24" i="5"/>
  <c r="M49" i="5"/>
  <c r="N51" i="5"/>
  <c r="L680" i="5"/>
  <c r="N680" i="5" s="1"/>
  <c r="N682" i="5"/>
  <c r="L599" i="5"/>
  <c r="N599" i="5" s="1"/>
  <c r="N601" i="5"/>
  <c r="L423" i="5"/>
  <c r="N423" i="5" s="1"/>
  <c r="N425" i="5"/>
  <c r="L722" i="5"/>
  <c r="N722" i="5" s="1"/>
  <c r="N724" i="5"/>
  <c r="L460" i="5"/>
  <c r="N460" i="5" s="1"/>
  <c r="N462" i="5"/>
  <c r="L387" i="5"/>
  <c r="N387" i="5" s="1"/>
  <c r="N389" i="5"/>
  <c r="L372" i="5"/>
  <c r="N372" i="5" s="1"/>
  <c r="N374" i="5"/>
  <c r="L285" i="5"/>
  <c r="N285" i="5" s="1"/>
  <c r="N287" i="5"/>
  <c r="L258" i="5"/>
  <c r="N258" i="5" s="1"/>
  <c r="N260" i="5"/>
  <c r="L227" i="5"/>
  <c r="N227" i="5" s="1"/>
  <c r="N229" i="5"/>
  <c r="L195" i="5"/>
  <c r="N195" i="5" s="1"/>
  <c r="N197" i="5"/>
  <c r="L164" i="5"/>
  <c r="N164" i="5" s="1"/>
  <c r="N166" i="5"/>
  <c r="M721" i="5" l="1"/>
  <c r="N721" i="5" s="1"/>
  <c r="M654" i="5"/>
  <c r="N654" i="5" s="1"/>
  <c r="M459" i="5"/>
  <c r="N459" i="5" s="1"/>
  <c r="N259" i="5"/>
  <c r="M750" i="5"/>
  <c r="N750" i="5" s="1"/>
  <c r="N92" i="5"/>
  <c r="N286" i="5"/>
  <c r="M163" i="5"/>
  <c r="N163" i="5" s="1"/>
  <c r="M422" i="5"/>
  <c r="N422" i="5" s="1"/>
  <c r="M79" i="5"/>
  <c r="N79" i="5" s="1"/>
  <c r="N373" i="5"/>
  <c r="N388" i="5"/>
  <c r="N957" i="5"/>
  <c r="M882" i="5"/>
  <c r="N882" i="5" s="1"/>
  <c r="N571" i="5"/>
  <c r="N853" i="5"/>
  <c r="N600" i="5"/>
  <c r="N124" i="5"/>
  <c r="N629" i="5"/>
  <c r="N938" i="5"/>
  <c r="N911" i="5"/>
  <c r="M990" i="5"/>
  <c r="N990" i="5" s="1"/>
  <c r="N681" i="5"/>
  <c r="N814" i="5"/>
  <c r="N341" i="5"/>
  <c r="M226" i="5"/>
  <c r="N226" i="5" s="1"/>
  <c r="M194" i="5"/>
  <c r="N194" i="5" s="1"/>
  <c r="M313" i="5"/>
  <c r="N313" i="5" s="1"/>
  <c r="M526" i="5"/>
  <c r="N526" i="5" s="1"/>
  <c r="N505" i="5"/>
  <c r="N784" i="5"/>
  <c r="L19" i="5"/>
  <c r="N49" i="5"/>
  <c r="M18" i="5" l="1"/>
  <c r="N18" i="5" s="1"/>
  <c r="N19" i="5"/>
  <c r="L17" i="5"/>
  <c r="M17" i="5" l="1"/>
  <c r="N17" i="5"/>
</calcChain>
</file>

<file path=xl/comments1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comments2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comments3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sharedStrings.xml><?xml version="1.0" encoding="utf-8"?>
<sst xmlns="http://schemas.openxmlformats.org/spreadsheetml/2006/main" count="3236" uniqueCount="928">
  <si>
    <t>Primarie/  Consiliul Raional</t>
  </si>
  <si>
    <t>Chișinău</t>
  </si>
  <si>
    <t>Total LG II</t>
  </si>
  <si>
    <t>Total LGI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</si>
  <si>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</si>
  <si>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</si>
  <si>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</si>
  <si>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</si>
  <si>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</si>
  <si>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</si>
  <si>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</si>
  <si>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</si>
  <si>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</si>
  <si>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</si>
  <si>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</si>
  <si>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</si>
  <si>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</si>
  <si>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Stăuceni</t>
  </si>
  <si>
    <t>Tohatin</t>
  </si>
  <si>
    <t>Trușeni</t>
  </si>
  <si>
    <t>Vadu lui Voda</t>
  </si>
  <si>
    <t>Vatra</t>
  </si>
  <si>
    <t>Bălți</t>
  </si>
  <si>
    <t>Elizaveta</t>
  </si>
  <si>
    <t>Sadovoe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</si>
  <si>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</si>
  <si>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</si>
  <si>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</si>
  <si>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</si>
  <si>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</si>
  <si>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</si>
  <si>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</si>
  <si>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</si>
  <si>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Delacău</t>
  </si>
  <si>
    <t>Floreni</t>
  </si>
  <si>
    <t>Geamăna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</si>
  <si>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</si>
  <si>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</si>
  <si>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</si>
  <si>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</si>
  <si>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</si>
  <si>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</si>
  <si>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</si>
  <si>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</si>
  <si>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</si>
  <si>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</si>
  <si>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Zolotievca</t>
  </si>
  <si>
    <t>Varnița</t>
  </si>
  <si>
    <t>Basarabeasca</t>
  </si>
  <si>
    <t>Abaclia</t>
  </si>
  <si>
    <t>Carabetovca</t>
  </si>
  <si>
    <t>Iordanovca</t>
  </si>
  <si>
    <t>Iserlia</t>
  </si>
  <si>
    <t>Sadaclia</t>
  </si>
  <si>
    <t>Briceni</t>
  </si>
  <si>
    <t>Bălcăuți</t>
  </si>
  <si>
    <t>Bogdănești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</si>
  <si>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</si>
  <si>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</si>
  <si>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</si>
  <si>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</si>
  <si>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</si>
  <si>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</si>
  <si>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</si>
  <si>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</si>
  <si>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</si>
  <si>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</si>
  <si>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</si>
  <si>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</si>
  <si>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</si>
  <si>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</si>
  <si>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</si>
  <si>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</si>
  <si>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</si>
  <si>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</si>
  <si>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</si>
  <si>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</si>
  <si>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</si>
  <si>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</si>
  <si>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Brînza</t>
  </si>
  <si>
    <t>Bucuria</t>
  </si>
  <si>
    <t>Burlacu</t>
  </si>
  <si>
    <t>Burlăceni</t>
  </si>
  <si>
    <t>Colibași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</si>
  <si>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</si>
  <si>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</si>
  <si>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</si>
  <si>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</si>
  <si>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</si>
  <si>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</si>
  <si>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</si>
  <si>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</si>
  <si>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</si>
  <si>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</si>
  <si>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</si>
  <si>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</si>
  <si>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</si>
  <si>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</si>
  <si>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</si>
  <si>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</si>
  <si>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Tătărești</t>
  </si>
  <si>
    <t>Vadul lui Isac</t>
  </si>
  <si>
    <t>Văleni</t>
  </si>
  <si>
    <t>Zîrnești</t>
  </si>
  <si>
    <t>Cantemir</t>
  </si>
  <si>
    <t>Antonești</t>
  </si>
  <si>
    <t>Cania</t>
  </si>
  <si>
    <t>Capaclia</t>
  </si>
  <si>
    <t>Chioselia</t>
  </si>
  <si>
    <t>Ciobalaccia</t>
  </si>
  <si>
    <t>Cîrpești</t>
  </si>
  <si>
    <t>Cociulia</t>
  </si>
  <si>
    <t>Enichioi</t>
  </si>
  <si>
    <t>Gotești</t>
  </si>
  <si>
    <t>Lărguța</t>
  </si>
  <si>
    <t>Lingura</t>
  </si>
  <si>
    <t>Pleșeni</t>
  </si>
  <si>
    <t>Plopi</t>
  </si>
  <si>
    <t>Porumbești</t>
  </si>
  <si>
    <t>Stoianovca</t>
  </si>
  <si>
    <t>Tartaul</t>
  </si>
  <si>
    <t>Țiganca</t>
  </si>
  <si>
    <t>Toceni</t>
  </si>
  <si>
    <t>Călărași</t>
  </si>
  <si>
    <t>Bahmut</t>
  </si>
  <si>
    <t>Bravicea</t>
  </si>
  <si>
    <t>Buda</t>
  </si>
  <si>
    <t>Căbăiești</t>
  </si>
  <si>
    <t>Dereneu</t>
  </si>
  <si>
    <t>Frumoasa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</si>
  <si>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</si>
  <si>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</si>
  <si>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</si>
  <si>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</si>
  <si>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</si>
  <si>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</si>
  <si>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</si>
  <si>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</si>
  <si>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</si>
  <si>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</si>
  <si>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Rădeni</t>
  </si>
  <si>
    <t>Sadova</t>
  </si>
  <si>
    <t>Șipoteni</t>
  </si>
  <si>
    <t>Temeleuți</t>
  </si>
  <si>
    <t>Tuzara</t>
  </si>
  <si>
    <t>Vălcineț</t>
  </si>
  <si>
    <t>Vărzăreștii Noi</t>
  </si>
  <si>
    <t>Căușeni</t>
  </si>
  <si>
    <t>Baccealia</t>
  </si>
  <si>
    <t>Baimaclia</t>
  </si>
  <si>
    <t>Căinari</t>
  </si>
  <si>
    <t>Chircăești</t>
  </si>
  <si>
    <t>Chircăieștii Noi</t>
  </si>
  <si>
    <t>Ciuflești</t>
  </si>
  <si>
    <t>Cîrnățeni</t>
  </si>
  <si>
    <t>Cirnățenii Noi</t>
  </si>
  <si>
    <t>Coșcalia</t>
  </si>
  <si>
    <t>Copanca</t>
  </si>
  <si>
    <t>Fîrlădeni</t>
  </si>
  <si>
    <t>Grădinița</t>
  </si>
  <si>
    <t>Grigorievca</t>
  </si>
  <si>
    <t>Opaci</t>
  </si>
  <si>
    <t>Pervomaisc</t>
  </si>
  <si>
    <t>Plop-Știubei</t>
  </si>
  <si>
    <t>Săiți</t>
  </si>
  <si>
    <t>Sălcuța</t>
  </si>
  <si>
    <t>Taraclia</t>
  </si>
  <si>
    <t>Tocuz</t>
  </si>
  <si>
    <t>Ucrainca</t>
  </si>
  <si>
    <t>Ursoaia</t>
  </si>
  <si>
    <t>Zaim</t>
  </si>
  <si>
    <t>Copceac</t>
  </si>
  <si>
    <t>Tomai</t>
  </si>
  <si>
    <t>Cimișlia</t>
  </si>
  <si>
    <t>Albina</t>
  </si>
  <si>
    <t>Cenac</t>
  </si>
  <si>
    <t>Ciucur-Mingir</t>
  </si>
  <si>
    <t>Codreni</t>
  </si>
  <si>
    <t>Ecaterinovca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</si>
  <si>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</si>
  <si>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</si>
  <si>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</si>
  <si>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</si>
  <si>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</si>
  <si>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</si>
  <si>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</si>
  <si>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</si>
  <si>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</si>
  <si>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</si>
  <si>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Suric</t>
  </si>
  <si>
    <t>Topala</t>
  </si>
  <si>
    <t>Valea Perjei</t>
  </si>
  <si>
    <t>Criuleni</t>
  </si>
  <si>
    <t>Bălăbănești</t>
  </si>
  <si>
    <t>Bălțata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</si>
  <si>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</si>
  <si>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</si>
  <si>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</si>
  <si>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</si>
  <si>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</si>
  <si>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</si>
  <si>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</si>
  <si>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</si>
  <si>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</si>
  <si>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Izbiște</t>
  </si>
  <si>
    <t>Jevreni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</si>
  <si>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</si>
  <si>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</si>
  <si>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</si>
  <si>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</si>
  <si>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</si>
  <si>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</si>
  <si>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</si>
  <si>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</si>
  <si>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</si>
  <si>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</si>
  <si>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</si>
  <si>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</si>
  <si>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</si>
  <si>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</si>
  <si>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</si>
  <si>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</si>
  <si>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Orașul Dondușeni</t>
  </si>
  <si>
    <t>Pivniceni</t>
  </si>
  <si>
    <t>Plop</t>
  </si>
  <si>
    <t>Pocrovca</t>
  </si>
  <si>
    <t>Rediul Mare</t>
  </si>
  <si>
    <t>Scăieni</t>
  </si>
  <si>
    <t>Sudarca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</si>
  <si>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</si>
  <si>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</si>
  <si>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</si>
  <si>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</si>
  <si>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</si>
  <si>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</si>
  <si>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</si>
  <si>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</si>
  <si>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</si>
  <si>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Maramonovca</t>
  </si>
  <si>
    <t>Miciurin</t>
  </si>
  <si>
    <t>Moara de Piatră</t>
  </si>
  <si>
    <t>Nicoreni</t>
  </si>
  <si>
    <t>Ochiul Alb</t>
  </si>
  <si>
    <t>Orașul Drochia</t>
  </si>
  <si>
    <t>Palanca</t>
  </si>
  <si>
    <t>Pelinia</t>
  </si>
  <si>
    <t>Pervomaiscoe</t>
  </si>
  <si>
    <t>Petreni</t>
  </si>
  <si>
    <t>Popeștii de Jos</t>
  </si>
  <si>
    <t>Popeștii de Sus</t>
  </si>
  <si>
    <t>Sofia</t>
  </si>
  <si>
    <t>Țarigrad</t>
  </si>
  <si>
    <t>Zgurița</t>
  </si>
  <si>
    <t>Dubăsari</t>
  </si>
  <si>
    <t>Cocieri</t>
  </si>
  <si>
    <t>Coșnița</t>
  </si>
  <si>
    <t>Holercani</t>
  </si>
  <si>
    <t>Molovata</t>
  </si>
  <si>
    <t>Molovata Nouă</t>
  </si>
  <si>
    <t>Oxentea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</si>
  <si>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</si>
  <si>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</si>
  <si>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</si>
  <si>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</si>
  <si>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</si>
  <si>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</si>
  <si>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</si>
  <si>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</si>
  <si>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</si>
  <si>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</si>
  <si>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</si>
  <si>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</si>
  <si>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</si>
  <si>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</si>
  <si>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</si>
  <si>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</si>
  <si>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Goleni</t>
  </si>
  <si>
    <t>Gordinești</t>
  </si>
  <si>
    <t>Hlinaia</t>
  </si>
  <si>
    <t>Lopatnic</t>
  </si>
  <si>
    <t>Parcova</t>
  </si>
  <si>
    <t>Rotunda</t>
  </si>
  <si>
    <t>Stolniceni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</si>
  <si>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</si>
  <si>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</si>
  <si>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</si>
  <si>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</si>
  <si>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</si>
  <si>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</si>
  <si>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</si>
  <si>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</si>
  <si>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</si>
  <si>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</si>
  <si>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</si>
  <si>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</si>
  <si>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</si>
  <si>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</si>
  <si>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</si>
  <si>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</si>
  <si>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</si>
  <si>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</si>
  <si>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Izvoare</t>
  </si>
  <si>
    <t>Logofteni</t>
  </si>
  <si>
    <t>Mărăndeni</t>
  </si>
  <si>
    <t>Musteața</t>
  </si>
  <si>
    <t>Natalievca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</si>
  <si>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</si>
  <si>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</si>
  <si>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</si>
  <si>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</si>
  <si>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</si>
  <si>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</si>
  <si>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</si>
  <si>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</si>
  <si>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</si>
  <si>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</si>
  <si>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</si>
  <si>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</si>
  <si>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</si>
  <si>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</si>
  <si>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</si>
  <si>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</si>
  <si>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</si>
  <si>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</si>
  <si>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</si>
  <si>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</si>
  <si>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</si>
  <si>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</si>
  <si>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</si>
  <si>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</si>
  <si>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</si>
  <si>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</si>
  <si>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</si>
  <si>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</si>
  <si>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</si>
  <si>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</si>
  <si>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</si>
  <si>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</si>
  <si>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</si>
  <si>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</si>
  <si>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</si>
  <si>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</si>
  <si>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</si>
  <si>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Sevirova</t>
  </si>
  <si>
    <t>Ștefănești</t>
  </si>
  <si>
    <t>Trifănești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</si>
  <si>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</si>
  <si>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</si>
  <si>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</si>
  <si>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</si>
  <si>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</si>
  <si>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</si>
  <si>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</si>
  <si>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</si>
  <si>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</si>
  <si>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</si>
  <si>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</si>
  <si>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</si>
  <si>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</si>
  <si>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</si>
  <si>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</si>
  <si>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</si>
  <si>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</si>
  <si>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</si>
  <si>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</si>
  <si>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</si>
  <si>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</si>
  <si>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</si>
  <si>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</si>
  <si>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</si>
  <si>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</si>
  <si>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</si>
  <si>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</si>
  <si>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</si>
  <si>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</si>
  <si>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</si>
  <si>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</si>
  <si>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</si>
  <si>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</si>
  <si>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</si>
  <si>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</si>
  <si>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</si>
  <si>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</si>
  <si>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</si>
  <si>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</si>
  <si>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</si>
  <si>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</si>
  <si>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</si>
  <si>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</si>
  <si>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</si>
  <si>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</si>
  <si>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</si>
  <si>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</si>
  <si>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</si>
  <si>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Voinescu</t>
  </si>
  <si>
    <t>Ialoveni</t>
  </si>
  <si>
    <t>Bardar</t>
  </si>
  <si>
    <t>Cărbuna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</si>
  <si>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</si>
  <si>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</si>
  <si>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</si>
  <si>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</si>
  <si>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</si>
  <si>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</si>
  <si>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</si>
  <si>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</si>
  <si>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</si>
  <si>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</si>
  <si>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</si>
  <si>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</si>
  <si>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</si>
  <si>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</si>
  <si>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</si>
  <si>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Ulmu</t>
  </si>
  <si>
    <t>Văratic</t>
  </si>
  <si>
    <t>Leova</t>
  </si>
  <si>
    <t>Băiuș</t>
  </si>
  <si>
    <t>Borogani</t>
  </si>
  <si>
    <t>Cazangic</t>
  </si>
  <si>
    <t>Cneazevca</t>
  </si>
  <si>
    <t>Colibabovca</t>
  </si>
  <si>
    <t>Covurlui</t>
  </si>
  <si>
    <t>Cupcui</t>
  </si>
  <si>
    <t>Filipeni</t>
  </si>
  <si>
    <t>Iargara</t>
  </si>
  <si>
    <t>Orac</t>
  </si>
  <si>
    <t>Romanovca</t>
  </si>
  <si>
    <t>Sărata Nouă</t>
  </si>
  <si>
    <t>Sărata-Răzeși</t>
  </si>
  <si>
    <t>Sărățica Nouă</t>
  </si>
  <si>
    <t>Sîrma</t>
  </si>
  <si>
    <t>Tigheci</t>
  </si>
  <si>
    <t>Tochile-Răducani</t>
  </si>
  <si>
    <t>Tomaiul Nou</t>
  </si>
  <si>
    <t>Nisporeni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</si>
  <si>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</si>
  <si>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</si>
  <si>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</si>
  <si>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</si>
  <si>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</si>
  <si>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</si>
  <si>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</si>
  <si>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</si>
  <si>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</si>
  <si>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</si>
  <si>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</si>
  <si>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</si>
  <si>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</si>
  <si>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</si>
  <si>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</si>
  <si>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</si>
  <si>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</si>
  <si>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</si>
  <si>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Vînători</t>
  </si>
  <si>
    <t>Zberoaia</t>
  </si>
  <si>
    <t>Ocnița</t>
  </si>
  <si>
    <t>Bîrlădeni</t>
  </si>
  <si>
    <t>Bîrnova</t>
  </si>
  <si>
    <t>Clocușna</t>
  </si>
  <si>
    <t>Corestăuți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</si>
  <si>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</si>
  <si>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</si>
  <si>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</si>
  <si>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</si>
  <si>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</si>
  <si>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</si>
  <si>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</si>
  <si>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</si>
  <si>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Unguri</t>
  </si>
  <si>
    <t>Orhei</t>
  </si>
  <si>
    <t>Berezlogi</t>
  </si>
  <si>
    <t>Biești</t>
  </si>
  <si>
    <t>Bolohan</t>
  </si>
  <si>
    <t>Bulăiești</t>
  </si>
  <si>
    <t>Chiperceni</t>
  </si>
  <si>
    <t>Ciocîlteni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</si>
  <si>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</si>
  <si>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</si>
  <si>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</si>
  <si>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</si>
  <si>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</si>
  <si>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</si>
  <si>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</si>
  <si>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</si>
  <si>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</si>
  <si>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</si>
  <si>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</si>
  <si>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Pelivan</t>
  </si>
  <si>
    <t>Peresecina</t>
  </si>
  <si>
    <t>Piatra</t>
  </si>
  <si>
    <t>Podgoreni</t>
  </si>
  <si>
    <t>Pohorniceni</t>
  </si>
  <si>
    <t>Pohrebeni</t>
  </si>
  <si>
    <t>Puțintei</t>
  </si>
  <si>
    <t>Susleni</t>
  </si>
  <si>
    <t>Step-Soci</t>
  </si>
  <si>
    <t>Teleșeu</t>
  </si>
  <si>
    <t>Trebujeni</t>
  </si>
  <si>
    <t>Vatici</t>
  </si>
  <si>
    <t>Zahoreni</t>
  </si>
  <si>
    <t>Zorile</t>
  </si>
  <si>
    <t>Rezina</t>
  </si>
  <si>
    <t>Cinișeuți</t>
  </si>
  <si>
    <t>Cogîlniceni</t>
  </si>
  <si>
    <t>Echimăuți</t>
  </si>
  <si>
    <t>Ghiduleni</t>
  </si>
  <si>
    <t>Lalova</t>
  </si>
  <si>
    <t>Lipceni</t>
  </si>
  <si>
    <t>Mateuți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</si>
  <si>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</si>
  <si>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</si>
  <si>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</si>
  <si>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</si>
  <si>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</si>
  <si>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</si>
  <si>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</si>
  <si>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Solonceni</t>
  </si>
  <si>
    <t>Trifești</t>
  </si>
  <si>
    <t>Rișcani</t>
  </si>
  <si>
    <t>Alexăndrești</t>
  </si>
  <si>
    <t>Aluniș</t>
  </si>
  <si>
    <t>Braniște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</si>
  <si>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</si>
  <si>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</si>
  <si>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</si>
  <si>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</si>
  <si>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</si>
  <si>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</si>
  <si>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</si>
  <si>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</si>
  <si>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</si>
  <si>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</si>
  <si>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</si>
  <si>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Singureni</t>
  </si>
  <si>
    <t>Sturzeni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</si>
  <si>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</si>
  <si>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</si>
  <si>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</si>
  <si>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</si>
  <si>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</si>
  <si>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</si>
  <si>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</si>
  <si>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</si>
  <si>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</si>
  <si>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</si>
  <si>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</si>
  <si>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</si>
  <si>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</si>
  <si>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</si>
  <si>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</si>
  <si>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</si>
  <si>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</si>
  <si>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</si>
  <si>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</si>
  <si>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Heciul Nou</t>
  </si>
  <si>
    <t>Iezărenii Vechi</t>
  </si>
  <si>
    <t>Pepeni</t>
  </si>
  <si>
    <t>Prepelița</t>
  </si>
  <si>
    <t>Rădoaia</t>
  </si>
  <si>
    <t>Sîngereii Noi</t>
  </si>
  <si>
    <t>Soroca</t>
  </si>
  <si>
    <t>Bădiceni</t>
  </si>
  <si>
    <t>Bulboci</t>
  </si>
  <si>
    <t>Căinarii Vechi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</si>
  <si>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</si>
  <si>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</si>
  <si>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</si>
  <si>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</si>
  <si>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</si>
  <si>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</si>
  <si>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</si>
  <si>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</si>
  <si>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</si>
  <si>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</si>
  <si>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</si>
  <si>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Racovăț</t>
  </si>
  <si>
    <t>Regina Maria</t>
  </si>
  <si>
    <t>Rublenița</t>
  </si>
  <si>
    <t>Rudi</t>
  </si>
  <si>
    <t>Schineni</t>
  </si>
  <si>
    <t>Șeptelici</t>
  </si>
  <si>
    <t>Trifăuți</t>
  </si>
  <si>
    <t>Vasilcău</t>
  </si>
  <si>
    <t>Vădeni</t>
  </si>
  <si>
    <t>Vărăncău</t>
  </si>
  <si>
    <t>Visoca</t>
  </si>
  <si>
    <t>Volovița</t>
  </si>
  <si>
    <t>Strășeni</t>
  </si>
  <si>
    <t>Bucovăț</t>
  </si>
  <si>
    <t>Căpriana</t>
  </si>
  <si>
    <t>Chirianca</t>
  </si>
  <si>
    <t>Codreanca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</si>
  <si>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</si>
  <si>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</si>
  <si>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</si>
  <si>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</si>
  <si>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</si>
  <si>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</si>
  <si>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</si>
  <si>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</si>
  <si>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</si>
  <si>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Scoreni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</si>
  <si>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</si>
  <si>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</si>
  <si>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</si>
  <si>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</si>
  <si>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</si>
  <si>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</si>
  <si>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</si>
  <si>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</si>
  <si>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</si>
  <si>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</si>
  <si>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</si>
  <si>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</si>
  <si>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</si>
  <si>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</si>
  <si>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</si>
  <si>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</si>
  <si>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</si>
  <si>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</si>
  <si>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</si>
  <si>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</si>
  <si>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Șipca</t>
  </si>
  <si>
    <t>Ștefan Vodă</t>
  </si>
  <si>
    <t>Alava</t>
  </si>
  <si>
    <t>Brezoaia</t>
  </si>
  <si>
    <t>Căplani</t>
  </si>
  <si>
    <t>Cioburciu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</si>
  <si>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</si>
  <si>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</si>
  <si>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</si>
  <si>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</si>
  <si>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</si>
  <si>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</si>
  <si>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</si>
  <si>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</si>
  <si>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</si>
  <si>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</si>
  <si>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</si>
  <si>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</si>
  <si>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</si>
  <si>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</si>
  <si>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</si>
  <si>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</si>
  <si>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Cairaclia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</si>
  <si>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</si>
  <si>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</si>
  <si>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</si>
  <si>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</si>
  <si>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</si>
  <si>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</si>
  <si>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</si>
  <si>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</si>
  <si>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</si>
  <si>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</si>
  <si>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</si>
  <si>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</si>
  <si>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</si>
  <si>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</si>
  <si>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</si>
  <si>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</si>
  <si>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</si>
  <si>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</si>
  <si>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</si>
  <si>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</si>
  <si>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</si>
  <si>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</si>
  <si>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</si>
  <si>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</si>
  <si>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Scorțeni</t>
  </si>
  <si>
    <t>Suhuleceni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</si>
  <si>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</si>
  <si>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</si>
  <si>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</si>
  <si>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</si>
  <si>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</si>
  <si>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</si>
  <si>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</si>
  <si>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</si>
  <si>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</si>
  <si>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Cetireni</t>
  </si>
  <si>
    <t>Chirileni</t>
  </si>
  <si>
    <t>Cioropcani</t>
  </si>
  <si>
    <t>Cornești</t>
  </si>
  <si>
    <t>Cornova</t>
  </si>
  <si>
    <t>Florițoaia Veche</t>
  </si>
  <si>
    <t>Hîrcești</t>
  </si>
  <si>
    <t>Manoilești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</si>
  <si>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</si>
  <si>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</si>
  <si>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</si>
  <si>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</si>
  <si>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</si>
  <si>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</si>
  <si>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</si>
  <si>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</si>
  <si>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</si>
  <si>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</si>
  <si>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</si>
  <si>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</si>
  <si>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Valea Mare</t>
  </si>
  <si>
    <t>Tip de APL - 1=mun. Chișinău și Bălți; 2=Consiliile Raionale; 3=Orașele reședință de raion; 4=restul primăriilor</t>
  </si>
  <si>
    <t>Total general</t>
  </si>
  <si>
    <t>Total general nivelul II</t>
  </si>
  <si>
    <t>Total general nivelul I</t>
  </si>
  <si>
    <t>Suprafața (km2)</t>
  </si>
  <si>
    <t>TE pentru UAT de nivelul II</t>
  </si>
  <si>
    <t>TE pentru UAT de nivelul I</t>
  </si>
  <si>
    <t>Pd</t>
  </si>
  <si>
    <t>FEB 1 =FSF*(100%-Pd)</t>
  </si>
  <si>
    <t>FEB 2 =FSF*Pd</t>
  </si>
  <si>
    <t>PS1CFL</t>
  </si>
  <si>
    <t xml:space="preserve">PS1p  
</t>
  </si>
  <si>
    <t xml:space="preserve">PS1s </t>
  </si>
  <si>
    <t>Pn</t>
  </si>
  <si>
    <t>Pe</t>
  </si>
  <si>
    <t>Sn</t>
  </si>
  <si>
    <t>UTA</t>
  </si>
  <si>
    <t>Normativ de defalcare pe tipuri de administrații</t>
  </si>
  <si>
    <t>Suma defalcărilor conform normativelor</t>
  </si>
  <si>
    <t>Suma IVPF nealocată</t>
  </si>
  <si>
    <t>Capacitatea fiscală</t>
  </si>
  <si>
    <t>Pe*CFLn-CFLi</t>
  </si>
  <si>
    <t>Total TE</t>
  </si>
  <si>
    <t>8= 6*7</t>
  </si>
  <si>
    <t>9=6-8</t>
  </si>
  <si>
    <t>Sîngera</t>
  </si>
  <si>
    <t>Cobusca Nouă</t>
  </si>
  <si>
    <t>Cobusca Veche</t>
  </si>
  <si>
    <t>Gura Bîcului</t>
  </si>
  <si>
    <t>Ţînţăreni</t>
  </si>
  <si>
    <t>Başcalia</t>
  </si>
  <si>
    <t>Balasineşti</t>
  </si>
  <si>
    <t>Beleavinţi</t>
  </si>
  <si>
    <t>Berliniţi</t>
  </si>
  <si>
    <t>Caracuşenii Vechi</t>
  </si>
  <si>
    <t>Şirăuţi</t>
  </si>
  <si>
    <t>Slobozia-Şirăuţi</t>
  </si>
  <si>
    <t>Badicul Moldovenesc</t>
  </si>
  <si>
    <t>Baurci-Moldoveni</t>
  </si>
  <si>
    <t>Borceag</t>
  </si>
  <si>
    <t>Cîşliţa-Prut</t>
  </si>
  <si>
    <t>Chioselia Mare</t>
  </si>
  <si>
    <t>Lopăţica</t>
  </si>
  <si>
    <t>Tartaul de Salcie</t>
  </si>
  <si>
    <t>Cîietu</t>
  </si>
  <si>
    <t>Cîşla</t>
  </si>
  <si>
    <t>Coştangalia</t>
  </si>
  <si>
    <t>Haragîş</t>
  </si>
  <si>
    <t>Sadîc</t>
  </si>
  <si>
    <t>Şamalia</t>
  </si>
  <si>
    <t>Vişniovca</t>
  </si>
  <si>
    <t>Hîrjauca</t>
  </si>
  <si>
    <t>Răciula</t>
  </si>
  <si>
    <t>Săseni</t>
  </si>
  <si>
    <t>Sipoteni</t>
  </si>
  <si>
    <t>Ţibirica</t>
  </si>
  <si>
    <t>Hagimus</t>
  </si>
  <si>
    <t>Tănătari</t>
  </si>
  <si>
    <t>Tănătarii Noi</t>
  </si>
  <si>
    <t>Batîr</t>
  </si>
  <si>
    <t>Gradişte</t>
  </si>
  <si>
    <t>Selemet</t>
  </si>
  <si>
    <t>Troiţcoe</t>
  </si>
  <si>
    <t>Boşcana</t>
  </si>
  <si>
    <t>Işnovăţ</t>
  </si>
  <si>
    <t>Maşcăuţi</t>
  </si>
  <si>
    <t>Zăicana</t>
  </si>
  <si>
    <t>Moşana</t>
  </si>
  <si>
    <t>Ţaul</t>
  </si>
  <si>
    <t>Hăsnăşenii Mari</t>
  </si>
  <si>
    <t>Hăsnăşenii Noi</t>
  </si>
  <si>
    <t>Mîndîc</t>
  </si>
  <si>
    <t>Şalvirii Vechi</t>
  </si>
  <si>
    <t>Şuri</t>
  </si>
  <si>
    <t>Doroţcaia</t>
  </si>
  <si>
    <t>Marcăuţi</t>
  </si>
  <si>
    <t>Pîrîta</t>
  </si>
  <si>
    <t>Gaşpar</t>
  </si>
  <si>
    <t>Hancăuţi</t>
  </si>
  <si>
    <t>Hincăuţi</t>
  </si>
  <si>
    <t>Ruseni</t>
  </si>
  <si>
    <t>Şofrîncani</t>
  </si>
  <si>
    <t>Catranîc</t>
  </si>
  <si>
    <t>Işcălău</t>
  </si>
  <si>
    <t>Năvîrneţ</t>
  </si>
  <si>
    <t>Caşunca</t>
  </si>
  <si>
    <t>Sănătăuca</t>
  </si>
  <si>
    <t>Tîrgul Vertiujeni</t>
  </si>
  <si>
    <t>Vărvăreuca</t>
  </si>
  <si>
    <t>Văscăuţi</t>
  </si>
  <si>
    <t>Hîjdieni</t>
  </si>
  <si>
    <t>Buţeni</t>
  </si>
  <si>
    <t>Cigîrleni</t>
  </si>
  <si>
    <t>Ţipala</t>
  </si>
  <si>
    <t>Văsieni</t>
  </si>
  <si>
    <t>Zîmbreni</t>
  </si>
  <si>
    <t>Beştemac</t>
  </si>
  <si>
    <t>Ceadîr</t>
  </si>
  <si>
    <t>Hănăsenii Noi</t>
  </si>
  <si>
    <t>Sărăteni</t>
  </si>
  <si>
    <t>Vozneseni</t>
  </si>
  <si>
    <t>Bălăureşti</t>
  </si>
  <si>
    <t>Vărzăreşti</t>
  </si>
  <si>
    <t>Calaraşovca</t>
  </si>
  <si>
    <t>Dîngeni</t>
  </si>
  <si>
    <t>Frunză</t>
  </si>
  <si>
    <t>Gîrbova</t>
  </si>
  <si>
    <t>Grinăuţi Moldova</t>
  </si>
  <si>
    <t>Sauca</t>
  </si>
  <si>
    <t>Brăviceni</t>
  </si>
  <si>
    <t>Clişova</t>
  </si>
  <si>
    <t>Neculăieuca</t>
  </si>
  <si>
    <t>Sămănanca</t>
  </si>
  <si>
    <t>Vîşcăuţi</t>
  </si>
  <si>
    <t>Buşăuca</t>
  </si>
  <si>
    <t>Cuizăuca</t>
  </si>
  <si>
    <t>Ignăţei</t>
  </si>
  <si>
    <t>Meşeni</t>
  </si>
  <si>
    <t>Sîrcova</t>
  </si>
  <si>
    <t>Ţareuca</t>
  </si>
  <si>
    <t>Borosenii Noi</t>
  </si>
  <si>
    <t>Corlăteni</t>
  </si>
  <si>
    <t>Rîşcani</t>
  </si>
  <si>
    <t>Şumna</t>
  </si>
  <si>
    <t>Grigorăuca</t>
  </si>
  <si>
    <t>Ţambula</t>
  </si>
  <si>
    <t>Tăura Veche</t>
  </si>
  <si>
    <t>Băxani</t>
  </si>
  <si>
    <t>Cosăuţi</t>
  </si>
  <si>
    <t>Pîrliţa</t>
  </si>
  <si>
    <t>Redi-Cereşnovăţ</t>
  </si>
  <si>
    <t>Stoicani</t>
  </si>
  <si>
    <t>Şolcani</t>
  </si>
  <si>
    <t>Tătărăuca Veche</t>
  </si>
  <si>
    <t>Zastînca</t>
  </si>
  <si>
    <t>Cojuşna</t>
  </si>
  <si>
    <t>Romăneşti</t>
  </si>
  <si>
    <t>Sireţi</t>
  </si>
  <si>
    <t>Chipeşca</t>
  </si>
  <si>
    <t>Cobîlea</t>
  </si>
  <si>
    <t>Şestaci</t>
  </si>
  <si>
    <t>Vadul-Raşcov</t>
  </si>
  <si>
    <t>Carahasani</t>
  </si>
  <si>
    <t>Răscăieţi</t>
  </si>
  <si>
    <t>Budăi</t>
  </si>
  <si>
    <t>Cealîc</t>
  </si>
  <si>
    <t>Ratuş</t>
  </si>
  <si>
    <t>Sărătenii Vechi</t>
  </si>
  <si>
    <t>Buşila</t>
  </si>
  <si>
    <t>Condrăteşti</t>
  </si>
  <si>
    <t>Costuleni</t>
  </si>
  <si>
    <t>Unţeşti</t>
  </si>
  <si>
    <t>Zagarancea</t>
  </si>
  <si>
    <t>lei</t>
  </si>
  <si>
    <t>Pererita</t>
  </si>
  <si>
    <t>Rîșcani</t>
  </si>
  <si>
    <t>or.Cantemir</t>
  </si>
  <si>
    <t>Orașul Glodeni</t>
  </si>
  <si>
    <t>Orașul Leova</t>
  </si>
  <si>
    <t>Orașul Nisporeni</t>
  </si>
  <si>
    <t>Orașul Rezina</t>
  </si>
  <si>
    <t>Orașul Telenești</t>
  </si>
  <si>
    <t>Orașul Taraclia</t>
  </si>
  <si>
    <t>Orașul Șoldănești</t>
  </si>
  <si>
    <t>Orașul Sîngerei</t>
  </si>
  <si>
    <t>Orașul Rîşcani</t>
  </si>
  <si>
    <t>Orașul Ialoveni</t>
  </si>
  <si>
    <t>Orașul Florești</t>
  </si>
  <si>
    <t>Orașul Basarabeasca</t>
  </si>
  <si>
    <t>Orașul Briceni</t>
  </si>
  <si>
    <t>Orașul Cantemir</t>
  </si>
  <si>
    <t>Orașul Călărași</t>
  </si>
  <si>
    <t>Orașul Căușeni</t>
  </si>
  <si>
    <t>Orașul Cimișlia</t>
  </si>
  <si>
    <t>Orașul Criuleni</t>
  </si>
  <si>
    <t>Orașul Fălești</t>
  </si>
  <si>
    <t>mun.Cahul</t>
  </si>
  <si>
    <t>or.Călărași</t>
  </si>
  <si>
    <t>mun.Edineț</t>
  </si>
  <si>
    <t>mun.Hîncești</t>
  </si>
  <si>
    <t>or.Ialoveni</t>
  </si>
  <si>
    <t>mun.Orhei</t>
  </si>
  <si>
    <t>mun.Soroca</t>
  </si>
  <si>
    <t>mun.Strășeni</t>
  </si>
  <si>
    <t>mun.Ungheni</t>
  </si>
  <si>
    <t>or.Căușeni</t>
  </si>
  <si>
    <t>or.Căinari</t>
  </si>
  <si>
    <t>or.Cimișlia</t>
  </si>
  <si>
    <t>or.Criuleni</t>
  </si>
  <si>
    <t>or.Fălești</t>
  </si>
  <si>
    <t>or.Florești</t>
  </si>
  <si>
    <t>or.Glodeni</t>
  </si>
  <si>
    <t>or.Leova</t>
  </si>
  <si>
    <t>or.Nisporeni</t>
  </si>
  <si>
    <t>or.Rîşcani</t>
  </si>
  <si>
    <t>or.Șoldănești</t>
  </si>
  <si>
    <t>or.Ștefan Vodă</t>
  </si>
  <si>
    <t>or.Taraclia</t>
  </si>
  <si>
    <t>or. Telenești</t>
  </si>
  <si>
    <t>mun. Strășeni</t>
  </si>
  <si>
    <t>orașul Ștefan Vodă</t>
  </si>
  <si>
    <t xml:space="preserve">(cu excepția UTA Gagauzia) </t>
  </si>
  <si>
    <t>or.Dondușeni</t>
  </si>
  <si>
    <t>Or.Drochia</t>
  </si>
  <si>
    <t>Cote IVPF</t>
  </si>
  <si>
    <t>nivel I - 100%</t>
  </si>
  <si>
    <t>nivel II - 25%</t>
  </si>
  <si>
    <t>Chisinau - 50%</t>
  </si>
  <si>
    <t>Balti - 50%</t>
  </si>
  <si>
    <t>Cota in FSF, %</t>
  </si>
  <si>
    <t>orase resedinta - 50%</t>
  </si>
  <si>
    <t>municipii resedinta - 50%</t>
  </si>
  <si>
    <t>Suhuluceni</t>
  </si>
  <si>
    <r>
      <t xml:space="preserve">Calculul  TDG de la bugetul de stat la bugetele locale pentru anul 2024         </t>
    </r>
    <r>
      <rPr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</si>
  <si>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Fondul de susținere financiară pentru anul 2024= IVPF nealocat în baza execuției a. 2022</t>
  </si>
  <si>
    <t>Contigentul IVPF (executat 2022)</t>
  </si>
  <si>
    <r>
      <t xml:space="preserve">Calculul TDG de la bugetul de stat la bugetele UAT pentru anul 2025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4"/>
        <color theme="1"/>
        <rFont val="Times New Roman"/>
        <family val="1"/>
        <charset val="204"/>
      </rPr>
      <t xml:space="preserve">(cu excepția UTA Gagauzia) 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</si>
  <si>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Calculul TDG de la bugetul de stat la bugetele UAT pentru anul 2026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4"/>
        <color theme="1"/>
        <rFont val="Times New Roman"/>
        <family val="1"/>
        <charset val="204"/>
      </rPr>
      <t xml:space="preserve">(cu excepția UTA Gagauzia) 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</si>
  <si>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IVPJ (prognoza 2024)</t>
  </si>
  <si>
    <t>Fondul de susținere financiară pentru anul 2026 (în baza prognoza 2024)</t>
  </si>
  <si>
    <t>Contigentul IVPF (prognoza 2024)</t>
  </si>
  <si>
    <t>IVPJ (executat 2022)</t>
  </si>
  <si>
    <r>
      <t xml:space="preserve">Populația (locuitori)   </t>
    </r>
    <r>
      <rPr>
        <b/>
        <sz val="8"/>
        <rFont val="Times New Roman"/>
        <family val="1"/>
        <charset val="204"/>
      </rPr>
      <t>la situația din 1.01.2023</t>
    </r>
  </si>
  <si>
    <t>IVPJ (aprobat 2023)</t>
  </si>
  <si>
    <t>Contigentul IVPF (aprobat 2023)</t>
  </si>
  <si>
    <t>Fondul de susținere financiară pentru anul 2025 (în baza aprobat 2023)</t>
  </si>
  <si>
    <t>10=6/5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</si>
</sst>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(* #,##0_);_(* \(#,##0\);_(* &quot;-&quot;??_);_(@_)"/>
    <numFmt numFmtId="166" formatCode="#,##0.0"/>
    <numFmt numFmtId="167" formatCode="0.0"/>
    <numFmt numFmtId="168" formatCode="0.0%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4"/>
      <color theme="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</font>
    <font>
      <b/>
      <sz val="9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62">
    <xf numFmtId="0" fontId="0" fillId="0" borderId="0"/>
    <xf numFmtId="0" fontId="9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39">
    <xf numFmtId="0" fontId="0" fillId="0" borderId="0" xfId="0"/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/>
    <xf numFmtId="4" fontId="5" fillId="2" borderId="1" xfId="2" applyNumberFormat="1" applyFont="1" applyFill="1" applyBorder="1" applyAlignment="1">
      <alignment horizontal="right" vertical="center"/>
    </xf>
    <xf numFmtId="4" fontId="6" fillId="2" borderId="1" xfId="2" applyNumberFormat="1" applyFont="1" applyFill="1" applyBorder="1"/>
    <xf numFmtId="4" fontId="4" fillId="2" borderId="1" xfId="2" applyNumberFormat="1" applyFont="1" applyFill="1" applyBorder="1" applyAlignment="1">
      <alignment horizontal="right" vertical="center"/>
    </xf>
    <xf numFmtId="0" fontId="0" fillId="2" borderId="0" xfId="0" applyFill="1"/>
    <xf numFmtId="0" fontId="11" fillId="2" borderId="1" xfId="0" applyNumberFormat="1" applyFont="1" applyFill="1" applyBorder="1" applyAlignment="1">
      <alignment horizontal="center"/>
    </xf>
    <xf numFmtId="166" fontId="10" fillId="2" borderId="1" xfId="0" applyNumberFormat="1" applyFont="1" applyFill="1" applyBorder="1" applyAlignment="1">
      <alignment horizontal="right"/>
    </xf>
    <xf numFmtId="166" fontId="10" fillId="2" borderId="1" xfId="0" applyNumberFormat="1" applyFont="1" applyFill="1" applyBorder="1"/>
    <xf numFmtId="166" fontId="11" fillId="2" borderId="1" xfId="0" applyNumberFormat="1" applyFont="1" applyFill="1" applyBorder="1"/>
    <xf numFmtId="0" fontId="11" fillId="2" borderId="0" xfId="0" applyFont="1" applyFill="1"/>
    <xf numFmtId="0" fontId="0" fillId="2" borderId="0" xfId="0" applyFill="1" applyAlignment="1">
      <alignment wrapText="1"/>
    </xf>
    <xf numFmtId="166" fontId="16" fillId="2" borderId="1" xfId="0" applyNumberFormat="1" applyFont="1" applyFill="1" applyBorder="1"/>
    <xf numFmtId="9" fontId="16" fillId="2" borderId="1" xfId="0" applyNumberFormat="1" applyFont="1" applyFill="1" applyBorder="1"/>
    <xf numFmtId="0" fontId="16" fillId="2" borderId="7" xfId="0" applyFont="1" applyFill="1" applyBorder="1" applyAlignment="1"/>
    <xf numFmtId="0" fontId="16" fillId="2" borderId="0" xfId="0" applyFont="1" applyFill="1" applyBorder="1"/>
    <xf numFmtId="9" fontId="16" fillId="2" borderId="1" xfId="0" applyNumberFormat="1" applyFont="1" applyFill="1" applyBorder="1" applyAlignment="1"/>
    <xf numFmtId="9" fontId="16" fillId="2" borderId="0" xfId="0" applyNumberFormat="1" applyFont="1" applyFill="1" applyBorder="1"/>
    <xf numFmtId="166" fontId="16" fillId="2" borderId="1" xfId="0" applyNumberFormat="1" applyFont="1" applyFill="1" applyBorder="1" applyAlignment="1"/>
    <xf numFmtId="0" fontId="17" fillId="2" borderId="1" xfId="0" applyFont="1" applyFill="1" applyBorder="1"/>
    <xf numFmtId="4" fontId="16" fillId="2" borderId="1" xfId="0" applyNumberFormat="1" applyFont="1" applyFill="1" applyBorder="1" applyAlignment="1">
      <alignment vertical="center" wrapText="1"/>
    </xf>
    <xf numFmtId="9" fontId="14" fillId="2" borderId="0" xfId="7" applyFont="1" applyFill="1"/>
    <xf numFmtId="0" fontId="14" fillId="2" borderId="0" xfId="0" applyFont="1" applyFill="1" applyAlignment="1">
      <alignment horizontal="center" vertical="center" wrapText="1"/>
    </xf>
    <xf numFmtId="0" fontId="0" fillId="2" borderId="0" xfId="0" applyNumberFormat="1" applyFill="1"/>
    <xf numFmtId="166" fontId="11" fillId="2" borderId="1" xfId="0" applyNumberFormat="1" applyFont="1" applyFill="1" applyBorder="1" applyAlignment="1">
      <alignment horizontal="center"/>
    </xf>
    <xf numFmtId="0" fontId="10" fillId="2" borderId="1" xfId="0" applyFont="1" applyFill="1" applyBorder="1"/>
    <xf numFmtId="0" fontId="10" fillId="2" borderId="0" xfId="0" applyFont="1" applyFill="1" applyAlignment="1">
      <alignment horizontal="right"/>
    </xf>
    <xf numFmtId="166" fontId="11" fillId="2" borderId="0" xfId="0" applyNumberFormat="1" applyFont="1" applyFill="1"/>
    <xf numFmtId="166" fontId="14" fillId="2" borderId="1" xfId="0" applyNumberFormat="1" applyFont="1" applyFill="1" applyBorder="1"/>
    <xf numFmtId="0" fontId="5" fillId="2" borderId="1" xfId="0" applyFont="1" applyFill="1" applyBorder="1"/>
    <xf numFmtId="0" fontId="22" fillId="2" borderId="0" xfId="0" applyFont="1" applyFill="1"/>
    <xf numFmtId="0" fontId="4" fillId="2" borderId="0" xfId="0" applyFont="1" applyFill="1"/>
    <xf numFmtId="166" fontId="22" fillId="2" borderId="0" xfId="0" applyNumberFormat="1" applyFont="1" applyFill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right"/>
    </xf>
    <xf numFmtId="166" fontId="4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166" fontId="4" fillId="2" borderId="0" xfId="0" applyNumberFormat="1" applyFont="1" applyFill="1"/>
    <xf numFmtId="0" fontId="5" fillId="2" borderId="1" xfId="9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166" fontId="5" fillId="2" borderId="1" xfId="0" applyNumberFormat="1" applyFont="1" applyFill="1" applyBorder="1"/>
    <xf numFmtId="0" fontId="4" fillId="2" borderId="1" xfId="9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4" fontId="4" fillId="2" borderId="1" xfId="6" applyNumberFormat="1" applyFont="1" applyFill="1" applyBorder="1" applyAlignment="1">
      <alignment horizontal="right"/>
    </xf>
    <xf numFmtId="166" fontId="4" fillId="2" borderId="1" xfId="0" applyNumberFormat="1" applyFont="1" applyFill="1" applyBorder="1"/>
    <xf numFmtId="0" fontId="4" fillId="2" borderId="1" xfId="9" applyFont="1" applyFill="1" applyBorder="1"/>
    <xf numFmtId="0" fontId="4" fillId="2" borderId="1" xfId="9" applyFont="1" applyFill="1" applyBorder="1" applyAlignment="1"/>
    <xf numFmtId="4" fontId="4" fillId="2" borderId="1" xfId="3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4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 wrapText="1"/>
    </xf>
    <xf numFmtId="166" fontId="27" fillId="2" borderId="0" xfId="0" applyNumberFormat="1" applyFont="1" applyFill="1"/>
    <xf numFmtId="0" fontId="27" fillId="2" borderId="0" xfId="0" applyFont="1" applyFill="1" applyAlignment="1">
      <alignment horizontal="center"/>
    </xf>
    <xf numFmtId="0" fontId="27" fillId="2" borderId="0" xfId="0" applyFont="1" applyFill="1"/>
    <xf numFmtId="166" fontId="4" fillId="2" borderId="0" xfId="0" applyNumberFormat="1" applyFont="1" applyFill="1" applyBorder="1"/>
    <xf numFmtId="0" fontId="13" fillId="2" borderId="0" xfId="0" applyFont="1" applyFill="1" applyAlignment="1">
      <alignment vertical="center" wrapText="1"/>
    </xf>
    <xf numFmtId="166" fontId="11" fillId="2" borderId="0" xfId="0" applyNumberFormat="1" applyFont="1" applyFill="1" applyBorder="1"/>
    <xf numFmtId="0" fontId="4" fillId="2" borderId="0" xfId="0" applyFont="1" applyFill="1" applyBorder="1"/>
    <xf numFmtId="0" fontId="11" fillId="2" borderId="0" xfId="0" applyFont="1" applyFill="1" applyBorder="1"/>
    <xf numFmtId="166" fontId="27" fillId="2" borderId="0" xfId="0" applyNumberFormat="1" applyFont="1" applyFill="1" applyAlignment="1">
      <alignment horizontal="center"/>
    </xf>
    <xf numFmtId="166" fontId="22" fillId="2" borderId="0" xfId="0" applyNumberFormat="1" applyFont="1" applyFill="1" applyAlignment="1">
      <alignment horizontal="left"/>
    </xf>
    <xf numFmtId="0" fontId="28" fillId="2" borderId="0" xfId="0" applyFont="1" applyFill="1"/>
    <xf numFmtId="166" fontId="0" fillId="2" borderId="0" xfId="0" applyNumberFormat="1" applyFont="1" applyFill="1"/>
    <xf numFmtId="0" fontId="11" fillId="2" borderId="0" xfId="0" applyFont="1" applyFill="1" applyAlignment="1"/>
    <xf numFmtId="9" fontId="17" fillId="2" borderId="0" xfId="0" applyNumberFormat="1" applyFont="1" applyFill="1" applyAlignment="1">
      <alignment vertical="center" wrapText="1"/>
    </xf>
    <xf numFmtId="0" fontId="11" fillId="2" borderId="0" xfId="0" applyFont="1" applyFill="1" applyAlignment="1">
      <alignment vertical="center"/>
    </xf>
    <xf numFmtId="166" fontId="14" fillId="2" borderId="3" xfId="0" applyNumberFormat="1" applyFont="1" applyFill="1" applyBorder="1"/>
    <xf numFmtId="1" fontId="11" fillId="2" borderId="1" xfId="0" applyNumberFormat="1" applyFont="1" applyFill="1" applyBorder="1"/>
    <xf numFmtId="0" fontId="30" fillId="2" borderId="0" xfId="0" applyFont="1" applyFill="1" applyBorder="1" applyAlignment="1">
      <alignment horizontal="center" vertical="center" wrapText="1"/>
    </xf>
    <xf numFmtId="0" fontId="31" fillId="2" borderId="0" xfId="0" applyFont="1" applyFill="1" applyBorder="1" applyAlignment="1">
      <alignment horizontal="center" vertical="center"/>
    </xf>
    <xf numFmtId="166" fontId="3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0" fontId="11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32" fillId="2" borderId="0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/>
    <xf numFmtId="0" fontId="32" fillId="2" borderId="0" xfId="0" applyFont="1" applyFill="1" applyBorder="1" applyAlignment="1">
      <alignment horizontal="center" vertical="center" wrapText="1"/>
    </xf>
    <xf numFmtId="166" fontId="0" fillId="2" borderId="0" xfId="0" applyNumberFormat="1" applyFill="1"/>
    <xf numFmtId="166" fontId="0" fillId="2" borderId="0" xfId="0" applyNumberFormat="1" applyFill="1" applyAlignment="1">
      <alignment wrapText="1"/>
    </xf>
    <xf numFmtId="166" fontId="0" fillId="2" borderId="0" xfId="0" applyNumberFormat="1" applyFill="1" applyAlignment="1">
      <alignment horizontal="right"/>
    </xf>
    <xf numFmtId="166" fontId="34" fillId="2" borderId="1" xfId="0" applyNumberFormat="1" applyFont="1" applyFill="1" applyBorder="1" applyAlignment="1">
      <alignment horizontal="right"/>
    </xf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right" vertical="center" wrapText="1"/>
    </xf>
    <xf numFmtId="0" fontId="22" fillId="2" borderId="0" xfId="0" applyNumberFormat="1" applyFont="1" applyFill="1"/>
    <xf numFmtId="166" fontId="4" fillId="2" borderId="1" xfId="0" applyNumberFormat="1" applyFont="1" applyFill="1" applyBorder="1" applyAlignment="1">
      <alignment horizontal="center"/>
    </xf>
    <xf numFmtId="0" fontId="4" fillId="2" borderId="7" xfId="0" applyNumberFormat="1" applyFont="1" applyFill="1" applyBorder="1" applyAlignment="1">
      <alignment horizontal="center"/>
    </xf>
    <xf numFmtId="166" fontId="5" fillId="2" borderId="7" xfId="0" applyNumberFormat="1" applyFont="1" applyFill="1" applyBorder="1" applyAlignment="1">
      <alignment horizontal="right"/>
    </xf>
    <xf numFmtId="166" fontId="5" fillId="2" borderId="7" xfId="0" applyNumberFormat="1" applyFont="1" applyFill="1" applyBorder="1"/>
    <xf numFmtId="166" fontId="4" fillId="2" borderId="7" xfId="0" applyNumberFormat="1" applyFont="1" applyFill="1" applyBorder="1"/>
    <xf numFmtId="166" fontId="4" fillId="2" borderId="8" xfId="0" applyNumberFormat="1" applyFont="1" applyFill="1" applyBorder="1"/>
    <xf numFmtId="167" fontId="22" fillId="2" borderId="0" xfId="0" applyNumberFormat="1" applyFont="1" applyFill="1"/>
    <xf numFmtId="166" fontId="33" fillId="2" borderId="1" xfId="0" applyNumberFormat="1" applyFont="1" applyFill="1" applyBorder="1"/>
    <xf numFmtId="166" fontId="37" fillId="2" borderId="0" xfId="0" applyNumberFormat="1" applyFont="1" applyFill="1"/>
    <xf numFmtId="166" fontId="5" fillId="2" borderId="1" xfId="2" applyNumberFormat="1" applyFont="1" applyFill="1" applyBorder="1" applyAlignment="1">
      <alignment horizontal="right" vertical="center"/>
    </xf>
    <xf numFmtId="166" fontId="4" fillId="2" borderId="1" xfId="555" applyNumberFormat="1" applyFont="1" applyFill="1" applyBorder="1"/>
    <xf numFmtId="166" fontId="5" fillId="2" borderId="0" xfId="0" applyNumberFormat="1" applyFont="1" applyFill="1"/>
    <xf numFmtId="166" fontId="25" fillId="2" borderId="1" xfId="561" applyNumberFormat="1" applyFont="1" applyFill="1" applyBorder="1"/>
    <xf numFmtId="166" fontId="25" fillId="2" borderId="1" xfId="567" applyNumberFormat="1" applyFont="1" applyFill="1" applyBorder="1"/>
    <xf numFmtId="166" fontId="25" fillId="2" borderId="1" xfId="573" applyNumberFormat="1" applyFont="1" applyFill="1" applyBorder="1"/>
    <xf numFmtId="166" fontId="25" fillId="2" borderId="1" xfId="579" applyNumberFormat="1" applyFont="1" applyFill="1" applyBorder="1"/>
    <xf numFmtId="166" fontId="25" fillId="2" borderId="1" xfId="585" applyNumberFormat="1" applyFont="1" applyFill="1" applyBorder="1"/>
    <xf numFmtId="166" fontId="25" fillId="2" borderId="1" xfId="591" applyNumberFormat="1" applyFont="1" applyFill="1" applyBorder="1"/>
    <xf numFmtId="166" fontId="25" fillId="2" borderId="1" xfId="597" applyNumberFormat="1" applyFont="1" applyFill="1" applyBorder="1"/>
    <xf numFmtId="166" fontId="25" fillId="2" borderId="1" xfId="603" applyNumberFormat="1" applyFont="1" applyFill="1" applyBorder="1"/>
    <xf numFmtId="166" fontId="25" fillId="2" borderId="1" xfId="609" applyNumberFormat="1" applyFont="1" applyFill="1" applyBorder="1"/>
    <xf numFmtId="166" fontId="25" fillId="2" borderId="1" xfId="615" applyNumberFormat="1" applyFont="1" applyFill="1" applyBorder="1"/>
    <xf numFmtId="166" fontId="25" fillId="2" borderId="1" xfId="621" applyNumberFormat="1" applyFont="1" applyFill="1" applyBorder="1"/>
    <xf numFmtId="166" fontId="25" fillId="2" borderId="1" xfId="627" applyNumberFormat="1" applyFont="1" applyFill="1" applyBorder="1"/>
    <xf numFmtId="166" fontId="25" fillId="2" borderId="1" xfId="633" applyNumberFormat="1" applyFont="1" applyFill="1" applyBorder="1"/>
    <xf numFmtId="166" fontId="25" fillId="2" borderId="1" xfId="639" applyNumberFormat="1" applyFont="1" applyFill="1" applyBorder="1"/>
    <xf numFmtId="166" fontId="25" fillId="2" borderId="1" xfId="645" applyNumberFormat="1" applyFont="1" applyFill="1" applyBorder="1"/>
    <xf numFmtId="166" fontId="25" fillId="2" borderId="1" xfId="651" applyNumberFormat="1" applyFont="1" applyFill="1" applyBorder="1"/>
    <xf numFmtId="166" fontId="25" fillId="2" borderId="1" xfId="657" applyNumberFormat="1" applyFont="1" applyFill="1" applyBorder="1"/>
    <xf numFmtId="166" fontId="25" fillId="2" borderId="1" xfId="663" applyNumberFormat="1" applyFont="1" applyFill="1" applyBorder="1"/>
    <xf numFmtId="166" fontId="25" fillId="2" borderId="1" xfId="669" applyNumberFormat="1" applyFont="1" applyFill="1" applyBorder="1"/>
    <xf numFmtId="166" fontId="25" fillId="2" borderId="1" xfId="675" applyNumberFormat="1" applyFont="1" applyFill="1" applyBorder="1"/>
    <xf numFmtId="166" fontId="25" fillId="2" borderId="1" xfId="681" applyNumberFormat="1" applyFont="1" applyFill="1" applyBorder="1"/>
    <xf numFmtId="166" fontId="25" fillId="2" borderId="1" xfId="687" applyNumberFormat="1" applyFont="1" applyFill="1" applyBorder="1"/>
    <xf numFmtId="166" fontId="25" fillId="2" borderId="1" xfId="693" applyNumberFormat="1" applyFont="1" applyFill="1" applyBorder="1"/>
    <xf numFmtId="166" fontId="25" fillId="2" borderId="1" xfId="699" applyNumberFormat="1" applyFont="1" applyFill="1" applyBorder="1"/>
    <xf numFmtId="166" fontId="25" fillId="2" borderId="1" xfId="705" applyNumberFormat="1" applyFont="1" applyFill="1" applyBorder="1"/>
    <xf numFmtId="166" fontId="25" fillId="2" borderId="1" xfId="711" applyNumberFormat="1" applyFont="1" applyFill="1" applyBorder="1"/>
    <xf numFmtId="166" fontId="25" fillId="2" borderId="1" xfId="717" applyNumberFormat="1" applyFont="1" applyFill="1" applyBorder="1"/>
    <xf numFmtId="166" fontId="25" fillId="2" borderId="1" xfId="723" applyNumberFormat="1" applyFont="1" applyFill="1" applyBorder="1"/>
    <xf numFmtId="166" fontId="25" fillId="2" borderId="1" xfId="729" applyNumberFormat="1" applyFont="1" applyFill="1" applyBorder="1"/>
    <xf numFmtId="166" fontId="25" fillId="2" borderId="1" xfId="735" applyNumberFormat="1" applyFont="1" applyFill="1" applyBorder="1"/>
    <xf numFmtId="166" fontId="25" fillId="2" borderId="1" xfId="741" applyNumberFormat="1" applyFont="1" applyFill="1" applyBorder="1"/>
    <xf numFmtId="166" fontId="25" fillId="2" borderId="1" xfId="747" applyNumberFormat="1" applyFont="1" applyFill="1" applyBorder="1"/>
    <xf numFmtId="166" fontId="25" fillId="2" borderId="1" xfId="753" applyNumberFormat="1" applyFont="1" applyFill="1" applyBorder="1"/>
    <xf numFmtId="0" fontId="34" fillId="2" borderId="0" xfId="0" applyFont="1" applyFill="1" applyAlignment="1">
      <alignment horizontal="right"/>
    </xf>
    <xf numFmtId="166" fontId="27" fillId="2" borderId="0" xfId="0" applyNumberFormat="1" applyFont="1" applyFill="1" applyAlignment="1">
      <alignment horizontal="left"/>
    </xf>
    <xf numFmtId="166" fontId="35" fillId="2" borderId="0" xfId="0" applyNumberFormat="1" applyFont="1" applyFill="1"/>
    <xf numFmtId="166" fontId="25" fillId="2" borderId="1" xfId="531" applyNumberFormat="1" applyFont="1" applyFill="1" applyBorder="1"/>
    <xf numFmtId="166" fontId="25" fillId="2" borderId="1" xfId="357" applyNumberFormat="1" applyFont="1" applyFill="1" applyBorder="1"/>
    <xf numFmtId="0" fontId="4" fillId="2" borderId="8" xfId="0" applyFont="1" applyFill="1" applyBorder="1"/>
    <xf numFmtId="166" fontId="25" fillId="2" borderId="1" xfId="363" applyNumberFormat="1" applyFont="1" applyFill="1" applyBorder="1"/>
    <xf numFmtId="166" fontId="26" fillId="2" borderId="1" xfId="531" applyNumberFormat="1" applyFont="1" applyFill="1" applyBorder="1"/>
    <xf numFmtId="166" fontId="25" fillId="2" borderId="1" xfId="369" applyNumberFormat="1" applyFont="1" applyFill="1" applyBorder="1"/>
    <xf numFmtId="166" fontId="25" fillId="2" borderId="1" xfId="375" applyNumberFormat="1" applyFont="1" applyFill="1" applyBorder="1"/>
    <xf numFmtId="166" fontId="25" fillId="2" borderId="1" xfId="381" applyNumberFormat="1" applyFont="1" applyFill="1" applyBorder="1"/>
    <xf numFmtId="166" fontId="25" fillId="2" borderId="1" xfId="387" applyNumberFormat="1" applyFont="1" applyFill="1" applyBorder="1"/>
    <xf numFmtId="166" fontId="25" fillId="2" borderId="1" xfId="393" applyNumberFormat="1" applyFont="1" applyFill="1" applyBorder="1"/>
    <xf numFmtId="166" fontId="25" fillId="2" borderId="1" xfId="399" applyNumberFormat="1" applyFont="1" applyFill="1" applyBorder="1"/>
    <xf numFmtId="166" fontId="25" fillId="2" borderId="1" xfId="405" applyNumberFormat="1" applyFont="1" applyFill="1" applyBorder="1"/>
    <xf numFmtId="166" fontId="25" fillId="2" borderId="1" xfId="411" applyNumberFormat="1" applyFont="1" applyFill="1" applyBorder="1"/>
    <xf numFmtId="166" fontId="25" fillId="2" borderId="1" xfId="417" applyNumberFormat="1" applyFont="1" applyFill="1" applyBorder="1"/>
    <xf numFmtId="166" fontId="25" fillId="2" borderId="1" xfId="423" applyNumberFormat="1" applyFont="1" applyFill="1" applyBorder="1"/>
    <xf numFmtId="166" fontId="25" fillId="2" borderId="1" xfId="429" applyNumberFormat="1" applyFont="1" applyFill="1" applyBorder="1"/>
    <xf numFmtId="166" fontId="25" fillId="2" borderId="1" xfId="435" applyNumberFormat="1" applyFont="1" applyFill="1" applyBorder="1"/>
    <xf numFmtId="166" fontId="25" fillId="2" borderId="1" xfId="441" applyNumberFormat="1" applyFont="1" applyFill="1" applyBorder="1"/>
    <xf numFmtId="166" fontId="25" fillId="2" borderId="1" xfId="447" applyNumberFormat="1" applyFont="1" applyFill="1" applyBorder="1"/>
    <xf numFmtId="166" fontId="25" fillId="2" borderId="1" xfId="453" applyNumberFormat="1" applyFont="1" applyFill="1" applyBorder="1"/>
    <xf numFmtId="166" fontId="25" fillId="2" borderId="1" xfId="459" applyNumberFormat="1" applyFont="1" applyFill="1" applyBorder="1"/>
    <xf numFmtId="166" fontId="25" fillId="2" borderId="1" xfId="465" applyNumberFormat="1" applyFont="1" applyFill="1" applyBorder="1"/>
    <xf numFmtId="166" fontId="25" fillId="2" borderId="1" xfId="471" applyNumberFormat="1" applyFont="1" applyFill="1" applyBorder="1"/>
    <xf numFmtId="166" fontId="25" fillId="2" borderId="1" xfId="477" applyNumberFormat="1" applyFont="1" applyFill="1" applyBorder="1"/>
    <xf numFmtId="166" fontId="25" fillId="2" borderId="1" xfId="483" applyNumberFormat="1" applyFont="1" applyFill="1" applyBorder="1"/>
    <xf numFmtId="166" fontId="25" fillId="2" borderId="1" xfId="489" applyNumberFormat="1" applyFont="1" applyFill="1" applyBorder="1"/>
    <xf numFmtId="166" fontId="25" fillId="2" borderId="1" xfId="495" applyNumberFormat="1" applyFont="1" applyFill="1" applyBorder="1"/>
    <xf numFmtId="166" fontId="25" fillId="2" borderId="1" xfId="501" applyNumberFormat="1" applyFont="1" applyFill="1" applyBorder="1"/>
    <xf numFmtId="166" fontId="25" fillId="2" borderId="1" xfId="507" applyNumberFormat="1" applyFont="1" applyFill="1" applyBorder="1"/>
    <xf numFmtId="166" fontId="25" fillId="2" borderId="1" xfId="513" applyNumberFormat="1" applyFont="1" applyFill="1" applyBorder="1"/>
    <xf numFmtId="166" fontId="25" fillId="2" borderId="1" xfId="519" applyNumberFormat="1" applyFont="1" applyFill="1" applyBorder="1"/>
    <xf numFmtId="166" fontId="25" fillId="2" borderId="1" xfId="525" applyNumberFormat="1" applyFont="1" applyFill="1" applyBorder="1"/>
    <xf numFmtId="166" fontId="25" fillId="2" borderId="1" xfId="537" applyNumberFormat="1" applyFont="1" applyFill="1" applyBorder="1"/>
    <xf numFmtId="166" fontId="25" fillId="2" borderId="1" xfId="543" applyNumberFormat="1" applyFont="1" applyFill="1" applyBorder="1"/>
    <xf numFmtId="166" fontId="25" fillId="2" borderId="1" xfId="549" applyNumberFormat="1" applyFont="1" applyFill="1" applyBorder="1"/>
    <xf numFmtId="166" fontId="39" fillId="2" borderId="0" xfId="0" applyNumberFormat="1" applyFont="1" applyFill="1" applyAlignment="1">
      <alignment horizontal="left"/>
    </xf>
    <xf numFmtId="166" fontId="36" fillId="2" borderId="0" xfId="0" applyNumberFormat="1" applyFont="1" applyFill="1" applyBorder="1"/>
    <xf numFmtId="166" fontId="5" fillId="2" borderId="0" xfId="0" applyNumberFormat="1" applyFont="1" applyFill="1" applyBorder="1"/>
    <xf numFmtId="166" fontId="4" fillId="2" borderId="1" xfId="531" applyNumberFormat="1" applyFont="1" applyFill="1" applyBorder="1"/>
    <xf numFmtId="0" fontId="27" fillId="2" borderId="0" xfId="0" applyFont="1" applyFill="1" applyAlignment="1">
      <alignment horizontal="left"/>
    </xf>
    <xf numFmtId="3" fontId="4" fillId="2" borderId="1" xfId="0" applyNumberFormat="1" applyFont="1" applyFill="1" applyBorder="1" applyAlignment="1">
      <alignment horizontal="right" wrapText="1"/>
    </xf>
    <xf numFmtId="3" fontId="4" fillId="2" borderId="4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right" vertical="center"/>
    </xf>
    <xf numFmtId="3" fontId="5" fillId="2" borderId="1" xfId="2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1" fontId="4" fillId="2" borderId="1" xfId="0" applyNumberFormat="1" applyFont="1" applyFill="1" applyBorder="1" applyAlignment="1">
      <alignment horizontal="right" vertical="center"/>
    </xf>
    <xf numFmtId="165" fontId="4" fillId="2" borderId="1" xfId="8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wrapText="1"/>
    </xf>
    <xf numFmtId="3" fontId="22" fillId="2" borderId="0" xfId="0" applyNumberFormat="1" applyFont="1" applyFill="1"/>
    <xf numFmtId="3" fontId="4" fillId="2" borderId="1" xfId="0" applyNumberFormat="1" applyFont="1" applyFill="1" applyBorder="1" applyAlignment="1">
      <alignment horizontal="center"/>
    </xf>
    <xf numFmtId="168" fontId="16" fillId="2" borderId="1" xfId="0" applyNumberFormat="1" applyFont="1" applyFill="1" applyBorder="1"/>
    <xf numFmtId="0" fontId="27" fillId="2" borderId="0" xfId="0" applyNumberFormat="1" applyFont="1" applyFill="1"/>
    <xf numFmtId="0" fontId="10" fillId="2" borderId="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167" fontId="0" fillId="2" borderId="0" xfId="0" applyNumberFormat="1" applyFill="1"/>
    <xf numFmtId="0" fontId="4" fillId="2" borderId="0" xfId="0" applyNumberFormat="1" applyFont="1" applyFill="1" applyBorder="1" applyAlignment="1">
      <alignment horizontal="center"/>
    </xf>
    <xf numFmtId="166" fontId="5" fillId="2" borderId="0" xfId="0" applyNumberFormat="1" applyFont="1" applyFill="1" applyBorder="1" applyAlignment="1">
      <alignment horizontal="right"/>
    </xf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23" fillId="2" borderId="1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textRotation="90" wrapText="1"/>
    </xf>
    <xf numFmtId="0" fontId="24" fillId="2" borderId="4" xfId="0" applyFont="1" applyFill="1" applyBorder="1" applyAlignment="1">
      <alignment horizontal="center" vertical="center" textRotation="90" wrapText="1"/>
    </xf>
    <xf numFmtId="0" fontId="24" fillId="2" borderId="3" xfId="0" applyFont="1" applyFill="1" applyBorder="1" applyAlignment="1">
      <alignment horizontal="center" vertical="center" textRotation="90" wrapText="1"/>
    </xf>
    <xf numFmtId="0" fontId="11" fillId="2" borderId="0" xfId="0" applyFont="1" applyFill="1" applyAlignment="1">
      <alignment horizontal="center"/>
    </xf>
    <xf numFmtId="0" fontId="16" fillId="2" borderId="7" xfId="0" applyFont="1" applyFill="1" applyBorder="1" applyAlignment="1">
      <alignment horizontal="left"/>
    </xf>
    <xf numFmtId="0" fontId="16" fillId="2" borderId="8" xfId="0" applyFont="1" applyFill="1" applyBorder="1" applyAlignment="1">
      <alignment horizontal="left"/>
    </xf>
    <xf numFmtId="0" fontId="2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 vertical="center" wrapText="1"/>
    </xf>
    <xf numFmtId="0" fontId="17" fillId="2" borderId="7" xfId="0" applyFont="1" applyFill="1" applyBorder="1" applyAlignment="1">
      <alignment horizontal="left"/>
    </xf>
    <xf numFmtId="0" fontId="17" fillId="2" borderId="8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 wrapText="1"/>
    </xf>
    <xf numFmtId="0" fontId="14" fillId="2" borderId="8" xfId="0" applyFont="1" applyFill="1" applyBorder="1" applyAlignment="1">
      <alignment horizontal="left" wrapText="1"/>
    </xf>
    <xf numFmtId="0" fontId="13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left" wrapText="1"/>
    </xf>
    <xf numFmtId="0" fontId="14" fillId="2" borderId="12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left" wrapText="1"/>
    </xf>
    <xf numFmtId="0" fontId="38" fillId="2" borderId="2" xfId="0" applyFont="1" applyFill="1" applyBorder="1" applyAlignment="1">
      <alignment horizontal="center" vertical="center" textRotation="90" wrapText="1"/>
    </xf>
    <xf numFmtId="0" fontId="38" fillId="2" borderId="4" xfId="0" applyFont="1" applyFill="1" applyBorder="1" applyAlignment="1">
      <alignment horizontal="center" vertical="center" textRotation="90" wrapText="1"/>
    </xf>
    <xf numFmtId="0" fontId="38" fillId="2" borderId="3" xfId="0" applyFont="1" applyFill="1" applyBorder="1" applyAlignment="1">
      <alignment horizontal="center" vertical="center" textRotation="90" wrapText="1"/>
    </xf>
  </cellXfs>
  <cellStyles count="762">
    <cellStyle name="Comma" xfId="8" builtinId="3"/>
    <cellStyle name="Normal" xfId="0" builtinId="0"/>
    <cellStyle name="Normal_Sheet1" xfId="9"/>
    <cellStyle name="Normal_Sheet1 100" xfId="531"/>
    <cellStyle name="Normal_Sheet1 101" xfId="537"/>
    <cellStyle name="Normal_Sheet1 102" xfId="543"/>
    <cellStyle name="Normal_Sheet1 103" xfId="549"/>
    <cellStyle name="Normal_Sheet1 104" xfId="555"/>
    <cellStyle name="Normal_Sheet1 105" xfId="561"/>
    <cellStyle name="Normal_Sheet1 106" xfId="567"/>
    <cellStyle name="Normal_Sheet1 107" xfId="573"/>
    <cellStyle name="Normal_Sheet1 108" xfId="579"/>
    <cellStyle name="Normal_Sheet1 109" xfId="585"/>
    <cellStyle name="Normal_Sheet1 110" xfId="591"/>
    <cellStyle name="Normal_Sheet1 111" xfId="597"/>
    <cellStyle name="Normal_Sheet1 112" xfId="603"/>
    <cellStyle name="Normal_Sheet1 113" xfId="609"/>
    <cellStyle name="Normal_Sheet1 114" xfId="615"/>
    <cellStyle name="Normal_Sheet1 115" xfId="621"/>
    <cellStyle name="Normal_Sheet1 116" xfId="627"/>
    <cellStyle name="Normal_Sheet1 117" xfId="633"/>
    <cellStyle name="Normal_Sheet1 118" xfId="639"/>
    <cellStyle name="Normal_Sheet1 119" xfId="645"/>
    <cellStyle name="Normal_Sheet1 120" xfId="651"/>
    <cellStyle name="Normal_Sheet1 121" xfId="657"/>
    <cellStyle name="Normal_Sheet1 122" xfId="663"/>
    <cellStyle name="Normal_Sheet1 123" xfId="669"/>
    <cellStyle name="Normal_Sheet1 124" xfId="675"/>
    <cellStyle name="Normal_Sheet1 125" xfId="681"/>
    <cellStyle name="Normal_Sheet1 126" xfId="687"/>
    <cellStyle name="Normal_Sheet1 127" xfId="693"/>
    <cellStyle name="Normal_Sheet1 128" xfId="699"/>
    <cellStyle name="Normal_Sheet1 129" xfId="705"/>
    <cellStyle name="Normal_Sheet1 130" xfId="711"/>
    <cellStyle name="Normal_Sheet1 131" xfId="717"/>
    <cellStyle name="Normal_Sheet1 132" xfId="723"/>
    <cellStyle name="Normal_Sheet1 133" xfId="729"/>
    <cellStyle name="Normal_Sheet1 134" xfId="735"/>
    <cellStyle name="Normal_Sheet1 135" xfId="741"/>
    <cellStyle name="Normal_Sheet1 136" xfId="747"/>
    <cellStyle name="Normal_Sheet1 137" xfId="753"/>
    <cellStyle name="Normal_Sheet1 71" xfId="357"/>
    <cellStyle name="Normal_Sheet1 72" xfId="363"/>
    <cellStyle name="Normal_Sheet1 73" xfId="369"/>
    <cellStyle name="Normal_Sheet1 74" xfId="375"/>
    <cellStyle name="Normal_Sheet1 75" xfId="381"/>
    <cellStyle name="Normal_Sheet1 76" xfId="387"/>
    <cellStyle name="Normal_Sheet1 77" xfId="393"/>
    <cellStyle name="Normal_Sheet1 78" xfId="399"/>
    <cellStyle name="Normal_Sheet1 79" xfId="405"/>
    <cellStyle name="Normal_Sheet1 80" xfId="411"/>
    <cellStyle name="Normal_Sheet1 81" xfId="417"/>
    <cellStyle name="Normal_Sheet1 82" xfId="423"/>
    <cellStyle name="Normal_Sheet1 83" xfId="429"/>
    <cellStyle name="Normal_Sheet1 84" xfId="435"/>
    <cellStyle name="Normal_Sheet1 85" xfId="441"/>
    <cellStyle name="Normal_Sheet1 86" xfId="447"/>
    <cellStyle name="Normal_Sheet1 87" xfId="453"/>
    <cellStyle name="Normal_Sheet1 88" xfId="459"/>
    <cellStyle name="Normal_Sheet1 89" xfId="465"/>
    <cellStyle name="Normal_Sheet1 90" xfId="471"/>
    <cellStyle name="Normal_Sheet1 91" xfId="477"/>
    <cellStyle name="Normal_Sheet1 92" xfId="483"/>
    <cellStyle name="Normal_Sheet1 93" xfId="489"/>
    <cellStyle name="Normal_Sheet1 94" xfId="495"/>
    <cellStyle name="Normal_Sheet1 95" xfId="501"/>
    <cellStyle name="Normal_Sheet1 96" xfId="507"/>
    <cellStyle name="Normal_Sheet1 97" xfId="513"/>
    <cellStyle name="Normal_Sheet1 98" xfId="519"/>
    <cellStyle name="Normal_Sheet1 99" xfId="525"/>
    <cellStyle name="Percent" xfId="7" builtinId="5"/>
    <cellStyle name="Обычный 2" xfId="1"/>
    <cellStyle name="Обычный 2 10" xfId="38"/>
    <cellStyle name="Обычный 2 100" xfId="515"/>
    <cellStyle name="Обычный 2 101" xfId="521"/>
    <cellStyle name="Обычный 2 102" xfId="527"/>
    <cellStyle name="Обычный 2 103" xfId="533"/>
    <cellStyle name="Обычный 2 104" xfId="539"/>
    <cellStyle name="Обычный 2 105" xfId="545"/>
    <cellStyle name="Обычный 2 106" xfId="551"/>
    <cellStyle name="Обычный 2 107" xfId="557"/>
    <cellStyle name="Обычный 2 108" xfId="563"/>
    <cellStyle name="Обычный 2 109" xfId="569"/>
    <cellStyle name="Обычный 2 11" xfId="43"/>
    <cellStyle name="Обычный 2 110" xfId="575"/>
    <cellStyle name="Обычный 2 111" xfId="581"/>
    <cellStyle name="Обычный 2 112" xfId="587"/>
    <cellStyle name="Обычный 2 113" xfId="593"/>
    <cellStyle name="Обычный 2 114" xfId="599"/>
    <cellStyle name="Обычный 2 115" xfId="605"/>
    <cellStyle name="Обычный 2 116" xfId="611"/>
    <cellStyle name="Обычный 2 117" xfId="617"/>
    <cellStyle name="Обычный 2 118" xfId="623"/>
    <cellStyle name="Обычный 2 119" xfId="629"/>
    <cellStyle name="Обычный 2 12" xfId="48"/>
    <cellStyle name="Обычный 2 120" xfId="635"/>
    <cellStyle name="Обычный 2 121" xfId="641"/>
    <cellStyle name="Обычный 2 122" xfId="647"/>
    <cellStyle name="Обычный 2 123" xfId="653"/>
    <cellStyle name="Обычный 2 124" xfId="659"/>
    <cellStyle name="Обычный 2 125" xfId="665"/>
    <cellStyle name="Обычный 2 126" xfId="671"/>
    <cellStyle name="Обычный 2 127" xfId="677"/>
    <cellStyle name="Обычный 2 128" xfId="683"/>
    <cellStyle name="Обычный 2 129" xfId="689"/>
    <cellStyle name="Обычный 2 13" xfId="53"/>
    <cellStyle name="Обычный 2 130" xfId="695"/>
    <cellStyle name="Обычный 2 131" xfId="701"/>
    <cellStyle name="Обычный 2 132" xfId="707"/>
    <cellStyle name="Обычный 2 133" xfId="713"/>
    <cellStyle name="Обычный 2 134" xfId="719"/>
    <cellStyle name="Обычный 2 135" xfId="725"/>
    <cellStyle name="Обычный 2 136" xfId="731"/>
    <cellStyle name="Обычный 2 137" xfId="737"/>
    <cellStyle name="Обычный 2 138" xfId="743"/>
    <cellStyle name="Обычный 2 139" xfId="749"/>
    <cellStyle name="Обычный 2 14" xfId="58"/>
    <cellStyle name="Обычный 2 15" xfId="63"/>
    <cellStyle name="Обычный 2 16" xfId="68"/>
    <cellStyle name="Обычный 2 17" xfId="73"/>
    <cellStyle name="Обычный 2 18" xfId="78"/>
    <cellStyle name="Обычный 2 19" xfId="83"/>
    <cellStyle name="Обычный 2 2" xfId="2"/>
    <cellStyle name="Обычный 2 20" xfId="88"/>
    <cellStyle name="Обычный 2 21" xfId="93"/>
    <cellStyle name="Обычный 2 22" xfId="98"/>
    <cellStyle name="Обычный 2 23" xfId="103"/>
    <cellStyle name="Обычный 2 24" xfId="108"/>
    <cellStyle name="Обычный 2 25" xfId="113"/>
    <cellStyle name="Обычный 2 26" xfId="118"/>
    <cellStyle name="Обычный 2 27" xfId="123"/>
    <cellStyle name="Обычный 2 28" xfId="128"/>
    <cellStyle name="Обычный 2 29" xfId="133"/>
    <cellStyle name="Обычный 2 3" xfId="3"/>
    <cellStyle name="Обычный 2 3 10" xfId="57"/>
    <cellStyle name="Обычный 2 3 100" xfId="538"/>
    <cellStyle name="Обычный 2 3 101" xfId="544"/>
    <cellStyle name="Обычный 2 3 102" xfId="550"/>
    <cellStyle name="Обычный 2 3 103" xfId="556"/>
    <cellStyle name="Обычный 2 3 104" xfId="562"/>
    <cellStyle name="Обычный 2 3 105" xfId="568"/>
    <cellStyle name="Обычный 2 3 106" xfId="574"/>
    <cellStyle name="Обычный 2 3 107" xfId="580"/>
    <cellStyle name="Обычный 2 3 108" xfId="586"/>
    <cellStyle name="Обычный 2 3 109" xfId="592"/>
    <cellStyle name="Обычный 2 3 11" xfId="62"/>
    <cellStyle name="Обычный 2 3 110" xfId="598"/>
    <cellStyle name="Обычный 2 3 111" xfId="604"/>
    <cellStyle name="Обычный 2 3 112" xfId="610"/>
    <cellStyle name="Обычный 2 3 113" xfId="616"/>
    <cellStyle name="Обычный 2 3 114" xfId="622"/>
    <cellStyle name="Обычный 2 3 115" xfId="628"/>
    <cellStyle name="Обычный 2 3 116" xfId="634"/>
    <cellStyle name="Обычный 2 3 117" xfId="640"/>
    <cellStyle name="Обычный 2 3 118" xfId="646"/>
    <cellStyle name="Обычный 2 3 119" xfId="652"/>
    <cellStyle name="Обычный 2 3 12" xfId="67"/>
    <cellStyle name="Обычный 2 3 120" xfId="658"/>
    <cellStyle name="Обычный 2 3 121" xfId="664"/>
    <cellStyle name="Обычный 2 3 122" xfId="670"/>
    <cellStyle name="Обычный 2 3 123" xfId="676"/>
    <cellStyle name="Обычный 2 3 124" xfId="682"/>
    <cellStyle name="Обычный 2 3 125" xfId="688"/>
    <cellStyle name="Обычный 2 3 126" xfId="694"/>
    <cellStyle name="Обычный 2 3 127" xfId="700"/>
    <cellStyle name="Обычный 2 3 128" xfId="706"/>
    <cellStyle name="Обычный 2 3 129" xfId="712"/>
    <cellStyle name="Обычный 2 3 13" xfId="72"/>
    <cellStyle name="Обычный 2 3 130" xfId="718"/>
    <cellStyle name="Обычный 2 3 131" xfId="724"/>
    <cellStyle name="Обычный 2 3 132" xfId="730"/>
    <cellStyle name="Обычный 2 3 133" xfId="736"/>
    <cellStyle name="Обычный 2 3 134" xfId="742"/>
    <cellStyle name="Обычный 2 3 135" xfId="748"/>
    <cellStyle name="Обычный 2 3 136" xfId="754"/>
    <cellStyle name="Обычный 2 3 137" xfId="758"/>
    <cellStyle name="Обычный 2 3 138" xfId="17"/>
    <cellStyle name="Обычный 2 3 14" xfId="77"/>
    <cellStyle name="Обычный 2 3 15" xfId="82"/>
    <cellStyle name="Обычный 2 3 16" xfId="87"/>
    <cellStyle name="Обычный 2 3 17" xfId="92"/>
    <cellStyle name="Обычный 2 3 18" xfId="97"/>
    <cellStyle name="Обычный 2 3 19" xfId="102"/>
    <cellStyle name="Обычный 2 3 2" xfId="13"/>
    <cellStyle name="Обычный 2 3 20" xfId="107"/>
    <cellStyle name="Обычный 2 3 21" xfId="112"/>
    <cellStyle name="Обычный 2 3 22" xfId="117"/>
    <cellStyle name="Обычный 2 3 23" xfId="122"/>
    <cellStyle name="Обычный 2 3 24" xfId="127"/>
    <cellStyle name="Обычный 2 3 25" xfId="132"/>
    <cellStyle name="Обычный 2 3 26" xfId="137"/>
    <cellStyle name="Обычный 2 3 27" xfId="142"/>
    <cellStyle name="Обычный 2 3 28" xfId="147"/>
    <cellStyle name="Обычный 2 3 29" xfId="152"/>
    <cellStyle name="Обычный 2 3 3" xfId="22"/>
    <cellStyle name="Обычный 2 3 30" xfId="157"/>
    <cellStyle name="Обычный 2 3 31" xfId="162"/>
    <cellStyle name="Обычный 2 3 32" xfId="167"/>
    <cellStyle name="Обычный 2 3 33" xfId="172"/>
    <cellStyle name="Обычный 2 3 34" xfId="177"/>
    <cellStyle name="Обычный 2 3 35" xfId="182"/>
    <cellStyle name="Обычный 2 3 36" xfId="187"/>
    <cellStyle name="Обычный 2 3 37" xfId="192"/>
    <cellStyle name="Обычный 2 3 38" xfId="197"/>
    <cellStyle name="Обычный 2 3 39" xfId="202"/>
    <cellStyle name="Обычный 2 3 4" xfId="27"/>
    <cellStyle name="Обычный 2 3 40" xfId="207"/>
    <cellStyle name="Обычный 2 3 41" xfId="212"/>
    <cellStyle name="Обычный 2 3 42" xfId="217"/>
    <cellStyle name="Обычный 2 3 43" xfId="222"/>
    <cellStyle name="Обычный 2 3 44" xfId="227"/>
    <cellStyle name="Обычный 2 3 45" xfId="232"/>
    <cellStyle name="Обычный 2 3 46" xfId="237"/>
    <cellStyle name="Обычный 2 3 47" xfId="242"/>
    <cellStyle name="Обычный 2 3 48" xfId="247"/>
    <cellStyle name="Обычный 2 3 49" xfId="252"/>
    <cellStyle name="Обычный 2 3 5" xfId="32"/>
    <cellStyle name="Обычный 2 3 50" xfId="257"/>
    <cellStyle name="Обычный 2 3 51" xfId="262"/>
    <cellStyle name="Обычный 2 3 52" xfId="267"/>
    <cellStyle name="Обычный 2 3 53" xfId="272"/>
    <cellStyle name="Обычный 2 3 54" xfId="277"/>
    <cellStyle name="Обычный 2 3 55" xfId="282"/>
    <cellStyle name="Обычный 2 3 56" xfId="287"/>
    <cellStyle name="Обычный 2 3 57" xfId="292"/>
    <cellStyle name="Обычный 2 3 58" xfId="297"/>
    <cellStyle name="Обычный 2 3 59" xfId="302"/>
    <cellStyle name="Обычный 2 3 6" xfId="37"/>
    <cellStyle name="Обычный 2 3 60" xfId="307"/>
    <cellStyle name="Обычный 2 3 61" xfId="312"/>
    <cellStyle name="Обычный 2 3 62" xfId="317"/>
    <cellStyle name="Обычный 2 3 63" xfId="322"/>
    <cellStyle name="Обычный 2 3 64" xfId="327"/>
    <cellStyle name="Обычный 2 3 65" xfId="332"/>
    <cellStyle name="Обычный 2 3 66" xfId="337"/>
    <cellStyle name="Обычный 2 3 67" xfId="342"/>
    <cellStyle name="Обычный 2 3 68" xfId="347"/>
    <cellStyle name="Обычный 2 3 69" xfId="351"/>
    <cellStyle name="Обычный 2 3 7" xfId="42"/>
    <cellStyle name="Обычный 2 3 70" xfId="358"/>
    <cellStyle name="Обычный 2 3 71" xfId="364"/>
    <cellStyle name="Обычный 2 3 72" xfId="370"/>
    <cellStyle name="Обычный 2 3 73" xfId="376"/>
    <cellStyle name="Обычный 2 3 74" xfId="382"/>
    <cellStyle name="Обычный 2 3 75" xfId="388"/>
    <cellStyle name="Обычный 2 3 76" xfId="394"/>
    <cellStyle name="Обычный 2 3 77" xfId="400"/>
    <cellStyle name="Обычный 2 3 78" xfId="406"/>
    <cellStyle name="Обычный 2 3 79" xfId="412"/>
    <cellStyle name="Обычный 2 3 8" xfId="47"/>
    <cellStyle name="Обычный 2 3 80" xfId="418"/>
    <cellStyle name="Обычный 2 3 81" xfId="424"/>
    <cellStyle name="Обычный 2 3 82" xfId="430"/>
    <cellStyle name="Обычный 2 3 83" xfId="436"/>
    <cellStyle name="Обычный 2 3 84" xfId="442"/>
    <cellStyle name="Обычный 2 3 85" xfId="448"/>
    <cellStyle name="Обычный 2 3 86" xfId="454"/>
    <cellStyle name="Обычный 2 3 87" xfId="460"/>
    <cellStyle name="Обычный 2 3 88" xfId="466"/>
    <cellStyle name="Обычный 2 3 89" xfId="472"/>
    <cellStyle name="Обычный 2 3 9" xfId="52"/>
    <cellStyle name="Обычный 2 3 90" xfId="478"/>
    <cellStyle name="Обычный 2 3 91" xfId="484"/>
    <cellStyle name="Обычный 2 3 92" xfId="490"/>
    <cellStyle name="Обычный 2 3 93" xfId="496"/>
    <cellStyle name="Обычный 2 3 94" xfId="502"/>
    <cellStyle name="Обычный 2 3 95" xfId="508"/>
    <cellStyle name="Обычный 2 3 96" xfId="514"/>
    <cellStyle name="Обычный 2 3 97" xfId="520"/>
    <cellStyle name="Обычный 2 3 98" xfId="526"/>
    <cellStyle name="Обычный 2 3 99" xfId="532"/>
    <cellStyle name="Обычный 2 30" xfId="138"/>
    <cellStyle name="Обычный 2 31" xfId="143"/>
    <cellStyle name="Обычный 2 32" xfId="148"/>
    <cellStyle name="Обычный 2 33" xfId="153"/>
    <cellStyle name="Обычный 2 34" xfId="158"/>
    <cellStyle name="Обычный 2 35" xfId="163"/>
    <cellStyle name="Обычный 2 36" xfId="168"/>
    <cellStyle name="Обычный 2 37" xfId="173"/>
    <cellStyle name="Обычный 2 38" xfId="178"/>
    <cellStyle name="Обычный 2 39" xfId="183"/>
    <cellStyle name="Обычный 2 4" xfId="19"/>
    <cellStyle name="Обычный 2 40" xfId="188"/>
    <cellStyle name="Обычный 2 41" xfId="193"/>
    <cellStyle name="Обычный 2 42" xfId="198"/>
    <cellStyle name="Обычный 2 43" xfId="203"/>
    <cellStyle name="Обычный 2 44" xfId="208"/>
    <cellStyle name="Обычный 2 45" xfId="213"/>
    <cellStyle name="Обычный 2 46" xfId="218"/>
    <cellStyle name="Обычный 2 47" xfId="223"/>
    <cellStyle name="Обычный 2 48" xfId="228"/>
    <cellStyle name="Обычный 2 49" xfId="233"/>
    <cellStyle name="Обычный 2 5" xfId="18"/>
    <cellStyle name="Обычный 2 50" xfId="238"/>
    <cellStyle name="Обычный 2 51" xfId="243"/>
    <cellStyle name="Обычный 2 52" xfId="248"/>
    <cellStyle name="Обычный 2 53" xfId="253"/>
    <cellStyle name="Обычный 2 54" xfId="258"/>
    <cellStyle name="Обычный 2 55" xfId="263"/>
    <cellStyle name="Обычный 2 56" xfId="268"/>
    <cellStyle name="Обычный 2 57" xfId="273"/>
    <cellStyle name="Обычный 2 58" xfId="278"/>
    <cellStyle name="Обычный 2 59" xfId="283"/>
    <cellStyle name="Обычный 2 6" xfId="21"/>
    <cellStyle name="Обычный 2 60" xfId="288"/>
    <cellStyle name="Обычный 2 61" xfId="293"/>
    <cellStyle name="Обычный 2 62" xfId="298"/>
    <cellStyle name="Обычный 2 63" xfId="303"/>
    <cellStyle name="Обычный 2 64" xfId="308"/>
    <cellStyle name="Обычный 2 65" xfId="313"/>
    <cellStyle name="Обычный 2 66" xfId="318"/>
    <cellStyle name="Обычный 2 67" xfId="323"/>
    <cellStyle name="Обычный 2 68" xfId="328"/>
    <cellStyle name="Обычный 2 69" xfId="333"/>
    <cellStyle name="Обычный 2 7" xfId="23"/>
    <cellStyle name="Обычный 2 70" xfId="338"/>
    <cellStyle name="Обычный 2 71" xfId="343"/>
    <cellStyle name="Обычный 2 72" xfId="356"/>
    <cellStyle name="Обычный 2 73" xfId="355"/>
    <cellStyle name="Обычный 2 74" xfId="359"/>
    <cellStyle name="Обычный 2 75" xfId="365"/>
    <cellStyle name="Обычный 2 76" xfId="371"/>
    <cellStyle name="Обычный 2 77" xfId="377"/>
    <cellStyle name="Обычный 2 78" xfId="383"/>
    <cellStyle name="Обычный 2 79" xfId="389"/>
    <cellStyle name="Обычный 2 8" xfId="28"/>
    <cellStyle name="Обычный 2 80" xfId="395"/>
    <cellStyle name="Обычный 2 81" xfId="401"/>
    <cellStyle name="Обычный 2 82" xfId="407"/>
    <cellStyle name="Обычный 2 83" xfId="413"/>
    <cellStyle name="Обычный 2 84" xfId="419"/>
    <cellStyle name="Обычный 2 85" xfId="425"/>
    <cellStyle name="Обычный 2 86" xfId="431"/>
    <cellStyle name="Обычный 2 87" xfId="437"/>
    <cellStyle name="Обычный 2 88" xfId="443"/>
    <cellStyle name="Обычный 2 89" xfId="449"/>
    <cellStyle name="Обычный 2 9" xfId="33"/>
    <cellStyle name="Обычный 2 90" xfId="455"/>
    <cellStyle name="Обычный 2 91" xfId="461"/>
    <cellStyle name="Обычный 2 92" xfId="467"/>
    <cellStyle name="Обычный 2 93" xfId="473"/>
    <cellStyle name="Обычный 2 94" xfId="479"/>
    <cellStyle name="Обычный 2 95" xfId="485"/>
    <cellStyle name="Обычный 2 96" xfId="491"/>
    <cellStyle name="Обычный 2 97" xfId="497"/>
    <cellStyle name="Обычный 2 98" xfId="503"/>
    <cellStyle name="Обычный 2 99" xfId="509"/>
    <cellStyle name="Обычный 2_Sheet1" xfId="10"/>
    <cellStyle name="Обычный 4" xfId="4"/>
    <cellStyle name="Обычный 4 10" xfId="59"/>
    <cellStyle name="Обычный 4 100" xfId="540"/>
    <cellStyle name="Обычный 4 101" xfId="546"/>
    <cellStyle name="Обычный 4 102" xfId="552"/>
    <cellStyle name="Обычный 4 103" xfId="558"/>
    <cellStyle name="Обычный 4 104" xfId="564"/>
    <cellStyle name="Обычный 4 105" xfId="570"/>
    <cellStyle name="Обычный 4 106" xfId="576"/>
    <cellStyle name="Обычный 4 107" xfId="582"/>
    <cellStyle name="Обычный 4 108" xfId="588"/>
    <cellStyle name="Обычный 4 109" xfId="594"/>
    <cellStyle name="Обычный 4 11" xfId="64"/>
    <cellStyle name="Обычный 4 110" xfId="600"/>
    <cellStyle name="Обычный 4 111" xfId="606"/>
    <cellStyle name="Обычный 4 112" xfId="612"/>
    <cellStyle name="Обычный 4 113" xfId="618"/>
    <cellStyle name="Обычный 4 114" xfId="624"/>
    <cellStyle name="Обычный 4 115" xfId="630"/>
    <cellStyle name="Обычный 4 116" xfId="636"/>
    <cellStyle name="Обычный 4 117" xfId="642"/>
    <cellStyle name="Обычный 4 118" xfId="648"/>
    <cellStyle name="Обычный 4 119" xfId="654"/>
    <cellStyle name="Обычный 4 12" xfId="69"/>
    <cellStyle name="Обычный 4 120" xfId="660"/>
    <cellStyle name="Обычный 4 121" xfId="666"/>
    <cellStyle name="Обычный 4 122" xfId="672"/>
    <cellStyle name="Обычный 4 123" xfId="678"/>
    <cellStyle name="Обычный 4 124" xfId="684"/>
    <cellStyle name="Обычный 4 125" xfId="690"/>
    <cellStyle name="Обычный 4 126" xfId="696"/>
    <cellStyle name="Обычный 4 127" xfId="702"/>
    <cellStyle name="Обычный 4 128" xfId="708"/>
    <cellStyle name="Обычный 4 129" xfId="714"/>
    <cellStyle name="Обычный 4 13" xfId="74"/>
    <cellStyle name="Обычный 4 130" xfId="720"/>
    <cellStyle name="Обычный 4 131" xfId="726"/>
    <cellStyle name="Обычный 4 132" xfId="732"/>
    <cellStyle name="Обычный 4 133" xfId="738"/>
    <cellStyle name="Обычный 4 134" xfId="744"/>
    <cellStyle name="Обычный 4 135" xfId="750"/>
    <cellStyle name="Обычный 4 136" xfId="755"/>
    <cellStyle name="Обычный 4 137" xfId="759"/>
    <cellStyle name="Обычный 4 138" xfId="20"/>
    <cellStyle name="Обычный 4 14" xfId="79"/>
    <cellStyle name="Обычный 4 15" xfId="84"/>
    <cellStyle name="Обычный 4 16" xfId="89"/>
    <cellStyle name="Обычный 4 17" xfId="94"/>
    <cellStyle name="Обычный 4 18" xfId="99"/>
    <cellStyle name="Обычный 4 19" xfId="104"/>
    <cellStyle name="Обычный 4 2" xfId="14"/>
    <cellStyle name="Обычный 4 20" xfId="109"/>
    <cellStyle name="Обычный 4 21" xfId="114"/>
    <cellStyle name="Обычный 4 22" xfId="119"/>
    <cellStyle name="Обычный 4 23" xfId="124"/>
    <cellStyle name="Обычный 4 24" xfId="129"/>
    <cellStyle name="Обычный 4 25" xfId="134"/>
    <cellStyle name="Обычный 4 26" xfId="139"/>
    <cellStyle name="Обычный 4 27" xfId="144"/>
    <cellStyle name="Обычный 4 28" xfId="149"/>
    <cellStyle name="Обычный 4 29" xfId="154"/>
    <cellStyle name="Обычный 4 3" xfId="24"/>
    <cellStyle name="Обычный 4 30" xfId="159"/>
    <cellStyle name="Обычный 4 31" xfId="164"/>
    <cellStyle name="Обычный 4 32" xfId="169"/>
    <cellStyle name="Обычный 4 33" xfId="174"/>
    <cellStyle name="Обычный 4 34" xfId="179"/>
    <cellStyle name="Обычный 4 35" xfId="184"/>
    <cellStyle name="Обычный 4 36" xfId="189"/>
    <cellStyle name="Обычный 4 37" xfId="194"/>
    <cellStyle name="Обычный 4 38" xfId="199"/>
    <cellStyle name="Обычный 4 39" xfId="204"/>
    <cellStyle name="Обычный 4 4" xfId="29"/>
    <cellStyle name="Обычный 4 40" xfId="209"/>
    <cellStyle name="Обычный 4 41" xfId="214"/>
    <cellStyle name="Обычный 4 42" xfId="219"/>
    <cellStyle name="Обычный 4 43" xfId="224"/>
    <cellStyle name="Обычный 4 44" xfId="229"/>
    <cellStyle name="Обычный 4 45" xfId="234"/>
    <cellStyle name="Обычный 4 46" xfId="239"/>
    <cellStyle name="Обычный 4 47" xfId="244"/>
    <cellStyle name="Обычный 4 48" xfId="249"/>
    <cellStyle name="Обычный 4 49" xfId="254"/>
    <cellStyle name="Обычный 4 5" xfId="34"/>
    <cellStyle name="Обычный 4 50" xfId="259"/>
    <cellStyle name="Обычный 4 51" xfId="264"/>
    <cellStyle name="Обычный 4 52" xfId="269"/>
    <cellStyle name="Обычный 4 53" xfId="274"/>
    <cellStyle name="Обычный 4 54" xfId="279"/>
    <cellStyle name="Обычный 4 55" xfId="284"/>
    <cellStyle name="Обычный 4 56" xfId="289"/>
    <cellStyle name="Обычный 4 57" xfId="294"/>
    <cellStyle name="Обычный 4 58" xfId="299"/>
    <cellStyle name="Обычный 4 59" xfId="304"/>
    <cellStyle name="Обычный 4 6" xfId="39"/>
    <cellStyle name="Обычный 4 60" xfId="309"/>
    <cellStyle name="Обычный 4 61" xfId="314"/>
    <cellStyle name="Обычный 4 62" xfId="319"/>
    <cellStyle name="Обычный 4 63" xfId="324"/>
    <cellStyle name="Обычный 4 64" xfId="329"/>
    <cellStyle name="Обычный 4 65" xfId="334"/>
    <cellStyle name="Обычный 4 66" xfId="339"/>
    <cellStyle name="Обычный 4 67" xfId="344"/>
    <cellStyle name="Обычный 4 68" xfId="348"/>
    <cellStyle name="Обычный 4 69" xfId="352"/>
    <cellStyle name="Обычный 4 7" xfId="44"/>
    <cellStyle name="Обычный 4 70" xfId="360"/>
    <cellStyle name="Обычный 4 71" xfId="366"/>
    <cellStyle name="Обычный 4 72" xfId="372"/>
    <cellStyle name="Обычный 4 73" xfId="378"/>
    <cellStyle name="Обычный 4 74" xfId="384"/>
    <cellStyle name="Обычный 4 75" xfId="390"/>
    <cellStyle name="Обычный 4 76" xfId="396"/>
    <cellStyle name="Обычный 4 77" xfId="402"/>
    <cellStyle name="Обычный 4 78" xfId="408"/>
    <cellStyle name="Обычный 4 79" xfId="414"/>
    <cellStyle name="Обычный 4 8" xfId="49"/>
    <cellStyle name="Обычный 4 80" xfId="420"/>
    <cellStyle name="Обычный 4 81" xfId="426"/>
    <cellStyle name="Обычный 4 82" xfId="432"/>
    <cellStyle name="Обычный 4 83" xfId="438"/>
    <cellStyle name="Обычный 4 84" xfId="444"/>
    <cellStyle name="Обычный 4 85" xfId="450"/>
    <cellStyle name="Обычный 4 86" xfId="456"/>
    <cellStyle name="Обычный 4 87" xfId="462"/>
    <cellStyle name="Обычный 4 88" xfId="468"/>
    <cellStyle name="Обычный 4 89" xfId="474"/>
    <cellStyle name="Обычный 4 9" xfId="54"/>
    <cellStyle name="Обычный 4 90" xfId="480"/>
    <cellStyle name="Обычный 4 91" xfId="486"/>
    <cellStyle name="Обычный 4 92" xfId="492"/>
    <cellStyle name="Обычный 4 93" xfId="498"/>
    <cellStyle name="Обычный 4 94" xfId="504"/>
    <cellStyle name="Обычный 4 95" xfId="510"/>
    <cellStyle name="Обычный 4 96" xfId="516"/>
    <cellStyle name="Обычный 4 97" xfId="522"/>
    <cellStyle name="Обычный 4 98" xfId="528"/>
    <cellStyle name="Обычный 4 99" xfId="534"/>
    <cellStyle name="Обычный 5" xfId="5"/>
    <cellStyle name="Обычный 5 10" xfId="60"/>
    <cellStyle name="Обычный 5 100" xfId="541"/>
    <cellStyle name="Обычный 5 101" xfId="547"/>
    <cellStyle name="Обычный 5 102" xfId="553"/>
    <cellStyle name="Обычный 5 103" xfId="559"/>
    <cellStyle name="Обычный 5 104" xfId="565"/>
    <cellStyle name="Обычный 5 105" xfId="571"/>
    <cellStyle name="Обычный 5 106" xfId="577"/>
    <cellStyle name="Обычный 5 107" xfId="583"/>
    <cellStyle name="Обычный 5 108" xfId="589"/>
    <cellStyle name="Обычный 5 109" xfId="595"/>
    <cellStyle name="Обычный 5 11" xfId="65"/>
    <cellStyle name="Обычный 5 110" xfId="601"/>
    <cellStyle name="Обычный 5 111" xfId="607"/>
    <cellStyle name="Обычный 5 112" xfId="613"/>
    <cellStyle name="Обычный 5 113" xfId="619"/>
    <cellStyle name="Обычный 5 114" xfId="625"/>
    <cellStyle name="Обычный 5 115" xfId="631"/>
    <cellStyle name="Обычный 5 116" xfId="637"/>
    <cellStyle name="Обычный 5 117" xfId="643"/>
    <cellStyle name="Обычный 5 118" xfId="649"/>
    <cellStyle name="Обычный 5 119" xfId="655"/>
    <cellStyle name="Обычный 5 12" xfId="70"/>
    <cellStyle name="Обычный 5 120" xfId="661"/>
    <cellStyle name="Обычный 5 121" xfId="667"/>
    <cellStyle name="Обычный 5 122" xfId="673"/>
    <cellStyle name="Обычный 5 123" xfId="679"/>
    <cellStyle name="Обычный 5 124" xfId="685"/>
    <cellStyle name="Обычный 5 125" xfId="691"/>
    <cellStyle name="Обычный 5 126" xfId="697"/>
    <cellStyle name="Обычный 5 127" xfId="703"/>
    <cellStyle name="Обычный 5 128" xfId="709"/>
    <cellStyle name="Обычный 5 129" xfId="715"/>
    <cellStyle name="Обычный 5 13" xfId="75"/>
    <cellStyle name="Обычный 5 130" xfId="721"/>
    <cellStyle name="Обычный 5 131" xfId="727"/>
    <cellStyle name="Обычный 5 132" xfId="733"/>
    <cellStyle name="Обычный 5 133" xfId="739"/>
    <cellStyle name="Обычный 5 134" xfId="745"/>
    <cellStyle name="Обычный 5 135" xfId="751"/>
    <cellStyle name="Обычный 5 136" xfId="756"/>
    <cellStyle name="Обычный 5 137" xfId="760"/>
    <cellStyle name="Обычный 5 138" xfId="12"/>
    <cellStyle name="Обычный 5 14" xfId="80"/>
    <cellStyle name="Обычный 5 15" xfId="85"/>
    <cellStyle name="Обычный 5 16" xfId="90"/>
    <cellStyle name="Обычный 5 17" xfId="95"/>
    <cellStyle name="Обычный 5 18" xfId="100"/>
    <cellStyle name="Обычный 5 19" xfId="105"/>
    <cellStyle name="Обычный 5 2" xfId="15"/>
    <cellStyle name="Обычный 5 20" xfId="110"/>
    <cellStyle name="Обычный 5 21" xfId="115"/>
    <cellStyle name="Обычный 5 22" xfId="120"/>
    <cellStyle name="Обычный 5 23" xfId="125"/>
    <cellStyle name="Обычный 5 24" xfId="130"/>
    <cellStyle name="Обычный 5 25" xfId="135"/>
    <cellStyle name="Обычный 5 26" xfId="140"/>
    <cellStyle name="Обычный 5 27" xfId="145"/>
    <cellStyle name="Обычный 5 28" xfId="150"/>
    <cellStyle name="Обычный 5 29" xfId="155"/>
    <cellStyle name="Обычный 5 3" xfId="25"/>
    <cellStyle name="Обычный 5 30" xfId="160"/>
    <cellStyle name="Обычный 5 31" xfId="165"/>
    <cellStyle name="Обычный 5 32" xfId="170"/>
    <cellStyle name="Обычный 5 33" xfId="175"/>
    <cellStyle name="Обычный 5 34" xfId="180"/>
    <cellStyle name="Обычный 5 35" xfId="185"/>
    <cellStyle name="Обычный 5 36" xfId="190"/>
    <cellStyle name="Обычный 5 37" xfId="195"/>
    <cellStyle name="Обычный 5 38" xfId="200"/>
    <cellStyle name="Обычный 5 39" xfId="205"/>
    <cellStyle name="Обычный 5 4" xfId="30"/>
    <cellStyle name="Обычный 5 40" xfId="210"/>
    <cellStyle name="Обычный 5 41" xfId="215"/>
    <cellStyle name="Обычный 5 42" xfId="220"/>
    <cellStyle name="Обычный 5 43" xfId="225"/>
    <cellStyle name="Обычный 5 44" xfId="230"/>
    <cellStyle name="Обычный 5 45" xfId="235"/>
    <cellStyle name="Обычный 5 46" xfId="240"/>
    <cellStyle name="Обычный 5 47" xfId="245"/>
    <cellStyle name="Обычный 5 48" xfId="250"/>
    <cellStyle name="Обычный 5 49" xfId="255"/>
    <cellStyle name="Обычный 5 5" xfId="35"/>
    <cellStyle name="Обычный 5 50" xfId="260"/>
    <cellStyle name="Обычный 5 51" xfId="265"/>
    <cellStyle name="Обычный 5 52" xfId="270"/>
    <cellStyle name="Обычный 5 53" xfId="275"/>
    <cellStyle name="Обычный 5 54" xfId="280"/>
    <cellStyle name="Обычный 5 55" xfId="285"/>
    <cellStyle name="Обычный 5 56" xfId="290"/>
    <cellStyle name="Обычный 5 57" xfId="295"/>
    <cellStyle name="Обычный 5 58" xfId="300"/>
    <cellStyle name="Обычный 5 59" xfId="305"/>
    <cellStyle name="Обычный 5 6" xfId="40"/>
    <cellStyle name="Обычный 5 60" xfId="310"/>
    <cellStyle name="Обычный 5 61" xfId="315"/>
    <cellStyle name="Обычный 5 62" xfId="320"/>
    <cellStyle name="Обычный 5 63" xfId="325"/>
    <cellStyle name="Обычный 5 64" xfId="330"/>
    <cellStyle name="Обычный 5 65" xfId="335"/>
    <cellStyle name="Обычный 5 66" xfId="340"/>
    <cellStyle name="Обычный 5 67" xfId="345"/>
    <cellStyle name="Обычный 5 68" xfId="349"/>
    <cellStyle name="Обычный 5 69" xfId="353"/>
    <cellStyle name="Обычный 5 7" xfId="45"/>
    <cellStyle name="Обычный 5 70" xfId="361"/>
    <cellStyle name="Обычный 5 71" xfId="367"/>
    <cellStyle name="Обычный 5 72" xfId="373"/>
    <cellStyle name="Обычный 5 73" xfId="379"/>
    <cellStyle name="Обычный 5 74" xfId="385"/>
    <cellStyle name="Обычный 5 75" xfId="391"/>
    <cellStyle name="Обычный 5 76" xfId="397"/>
    <cellStyle name="Обычный 5 77" xfId="403"/>
    <cellStyle name="Обычный 5 78" xfId="409"/>
    <cellStyle name="Обычный 5 79" xfId="415"/>
    <cellStyle name="Обычный 5 8" xfId="50"/>
    <cellStyle name="Обычный 5 80" xfId="421"/>
    <cellStyle name="Обычный 5 81" xfId="427"/>
    <cellStyle name="Обычный 5 82" xfId="433"/>
    <cellStyle name="Обычный 5 83" xfId="439"/>
    <cellStyle name="Обычный 5 84" xfId="445"/>
    <cellStyle name="Обычный 5 85" xfId="451"/>
    <cellStyle name="Обычный 5 86" xfId="457"/>
    <cellStyle name="Обычный 5 87" xfId="463"/>
    <cellStyle name="Обычный 5 88" xfId="469"/>
    <cellStyle name="Обычный 5 89" xfId="475"/>
    <cellStyle name="Обычный 5 9" xfId="55"/>
    <cellStyle name="Обычный 5 90" xfId="481"/>
    <cellStyle name="Обычный 5 91" xfId="487"/>
    <cellStyle name="Обычный 5 92" xfId="493"/>
    <cellStyle name="Обычный 5 93" xfId="499"/>
    <cellStyle name="Обычный 5 94" xfId="505"/>
    <cellStyle name="Обычный 5 95" xfId="511"/>
    <cellStyle name="Обычный 5 96" xfId="517"/>
    <cellStyle name="Обычный 5 97" xfId="523"/>
    <cellStyle name="Обычный 5 98" xfId="529"/>
    <cellStyle name="Обычный 5 99" xfId="535"/>
    <cellStyle name="Обычный 6" xfId="6"/>
    <cellStyle name="Обычный 6 10" xfId="61"/>
    <cellStyle name="Обычный 6 100" xfId="542"/>
    <cellStyle name="Обычный 6 101" xfId="548"/>
    <cellStyle name="Обычный 6 102" xfId="554"/>
    <cellStyle name="Обычный 6 103" xfId="560"/>
    <cellStyle name="Обычный 6 104" xfId="566"/>
    <cellStyle name="Обычный 6 105" xfId="572"/>
    <cellStyle name="Обычный 6 106" xfId="578"/>
    <cellStyle name="Обычный 6 107" xfId="584"/>
    <cellStyle name="Обычный 6 108" xfId="590"/>
    <cellStyle name="Обычный 6 109" xfId="596"/>
    <cellStyle name="Обычный 6 11" xfId="66"/>
    <cellStyle name="Обычный 6 110" xfId="602"/>
    <cellStyle name="Обычный 6 111" xfId="608"/>
    <cellStyle name="Обычный 6 112" xfId="614"/>
    <cellStyle name="Обычный 6 113" xfId="620"/>
    <cellStyle name="Обычный 6 114" xfId="626"/>
    <cellStyle name="Обычный 6 115" xfId="632"/>
    <cellStyle name="Обычный 6 116" xfId="638"/>
    <cellStyle name="Обычный 6 117" xfId="644"/>
    <cellStyle name="Обычный 6 118" xfId="650"/>
    <cellStyle name="Обычный 6 119" xfId="656"/>
    <cellStyle name="Обычный 6 12" xfId="71"/>
    <cellStyle name="Обычный 6 120" xfId="662"/>
    <cellStyle name="Обычный 6 121" xfId="668"/>
    <cellStyle name="Обычный 6 122" xfId="674"/>
    <cellStyle name="Обычный 6 123" xfId="680"/>
    <cellStyle name="Обычный 6 124" xfId="686"/>
    <cellStyle name="Обычный 6 125" xfId="692"/>
    <cellStyle name="Обычный 6 126" xfId="698"/>
    <cellStyle name="Обычный 6 127" xfId="704"/>
    <cellStyle name="Обычный 6 128" xfId="710"/>
    <cellStyle name="Обычный 6 129" xfId="716"/>
    <cellStyle name="Обычный 6 13" xfId="76"/>
    <cellStyle name="Обычный 6 130" xfId="722"/>
    <cellStyle name="Обычный 6 131" xfId="728"/>
    <cellStyle name="Обычный 6 132" xfId="734"/>
    <cellStyle name="Обычный 6 133" xfId="740"/>
    <cellStyle name="Обычный 6 134" xfId="746"/>
    <cellStyle name="Обычный 6 135" xfId="752"/>
    <cellStyle name="Обычный 6 136" xfId="757"/>
    <cellStyle name="Обычный 6 137" xfId="761"/>
    <cellStyle name="Обычный 6 138" xfId="11"/>
    <cellStyle name="Обычный 6 14" xfId="81"/>
    <cellStyle name="Обычный 6 15" xfId="86"/>
    <cellStyle name="Обычный 6 16" xfId="91"/>
    <cellStyle name="Обычный 6 17" xfId="96"/>
    <cellStyle name="Обычный 6 18" xfId="101"/>
    <cellStyle name="Обычный 6 19" xfId="106"/>
    <cellStyle name="Обычный 6 2" xfId="16"/>
    <cellStyle name="Обычный 6 20" xfId="111"/>
    <cellStyle name="Обычный 6 21" xfId="116"/>
    <cellStyle name="Обычный 6 22" xfId="121"/>
    <cellStyle name="Обычный 6 23" xfId="126"/>
    <cellStyle name="Обычный 6 24" xfId="131"/>
    <cellStyle name="Обычный 6 25" xfId="136"/>
    <cellStyle name="Обычный 6 26" xfId="141"/>
    <cellStyle name="Обычный 6 27" xfId="146"/>
    <cellStyle name="Обычный 6 28" xfId="151"/>
    <cellStyle name="Обычный 6 29" xfId="156"/>
    <cellStyle name="Обычный 6 3" xfId="26"/>
    <cellStyle name="Обычный 6 30" xfId="161"/>
    <cellStyle name="Обычный 6 31" xfId="166"/>
    <cellStyle name="Обычный 6 32" xfId="171"/>
    <cellStyle name="Обычный 6 33" xfId="176"/>
    <cellStyle name="Обычный 6 34" xfId="181"/>
    <cellStyle name="Обычный 6 35" xfId="186"/>
    <cellStyle name="Обычный 6 36" xfId="191"/>
    <cellStyle name="Обычный 6 37" xfId="196"/>
    <cellStyle name="Обычный 6 38" xfId="201"/>
    <cellStyle name="Обычный 6 39" xfId="206"/>
    <cellStyle name="Обычный 6 4" xfId="31"/>
    <cellStyle name="Обычный 6 40" xfId="211"/>
    <cellStyle name="Обычный 6 41" xfId="216"/>
    <cellStyle name="Обычный 6 42" xfId="221"/>
    <cellStyle name="Обычный 6 43" xfId="226"/>
    <cellStyle name="Обычный 6 44" xfId="231"/>
    <cellStyle name="Обычный 6 45" xfId="236"/>
    <cellStyle name="Обычный 6 46" xfId="241"/>
    <cellStyle name="Обычный 6 47" xfId="246"/>
    <cellStyle name="Обычный 6 48" xfId="251"/>
    <cellStyle name="Обычный 6 49" xfId="256"/>
    <cellStyle name="Обычный 6 5" xfId="36"/>
    <cellStyle name="Обычный 6 50" xfId="261"/>
    <cellStyle name="Обычный 6 51" xfId="266"/>
    <cellStyle name="Обычный 6 52" xfId="271"/>
    <cellStyle name="Обычный 6 53" xfId="276"/>
    <cellStyle name="Обычный 6 54" xfId="281"/>
    <cellStyle name="Обычный 6 55" xfId="286"/>
    <cellStyle name="Обычный 6 56" xfId="291"/>
    <cellStyle name="Обычный 6 57" xfId="296"/>
    <cellStyle name="Обычный 6 58" xfId="301"/>
    <cellStyle name="Обычный 6 59" xfId="306"/>
    <cellStyle name="Обычный 6 6" xfId="41"/>
    <cellStyle name="Обычный 6 60" xfId="311"/>
    <cellStyle name="Обычный 6 61" xfId="316"/>
    <cellStyle name="Обычный 6 62" xfId="321"/>
    <cellStyle name="Обычный 6 63" xfId="326"/>
    <cellStyle name="Обычный 6 64" xfId="331"/>
    <cellStyle name="Обычный 6 65" xfId="336"/>
    <cellStyle name="Обычный 6 66" xfId="341"/>
    <cellStyle name="Обычный 6 67" xfId="346"/>
    <cellStyle name="Обычный 6 68" xfId="350"/>
    <cellStyle name="Обычный 6 69" xfId="354"/>
    <cellStyle name="Обычный 6 7" xfId="46"/>
    <cellStyle name="Обычный 6 70" xfId="362"/>
    <cellStyle name="Обычный 6 71" xfId="368"/>
    <cellStyle name="Обычный 6 72" xfId="374"/>
    <cellStyle name="Обычный 6 73" xfId="380"/>
    <cellStyle name="Обычный 6 74" xfId="386"/>
    <cellStyle name="Обычный 6 75" xfId="392"/>
    <cellStyle name="Обычный 6 76" xfId="398"/>
    <cellStyle name="Обычный 6 77" xfId="404"/>
    <cellStyle name="Обычный 6 78" xfId="410"/>
    <cellStyle name="Обычный 6 79" xfId="416"/>
    <cellStyle name="Обычный 6 8" xfId="51"/>
    <cellStyle name="Обычный 6 80" xfId="422"/>
    <cellStyle name="Обычный 6 81" xfId="428"/>
    <cellStyle name="Обычный 6 82" xfId="434"/>
    <cellStyle name="Обычный 6 83" xfId="440"/>
    <cellStyle name="Обычный 6 84" xfId="446"/>
    <cellStyle name="Обычный 6 85" xfId="452"/>
    <cellStyle name="Обычный 6 86" xfId="458"/>
    <cellStyle name="Обычный 6 87" xfId="464"/>
    <cellStyle name="Обычный 6 88" xfId="470"/>
    <cellStyle name="Обычный 6 89" xfId="476"/>
    <cellStyle name="Обычный 6 9" xfId="56"/>
    <cellStyle name="Обычный 6 90" xfId="482"/>
    <cellStyle name="Обычный 6 91" xfId="488"/>
    <cellStyle name="Обычный 6 92" xfId="494"/>
    <cellStyle name="Обычный 6 93" xfId="500"/>
    <cellStyle name="Обычный 6 94" xfId="506"/>
    <cellStyle name="Обычный 6 95" xfId="512"/>
    <cellStyle name="Обычный 6 96" xfId="518"/>
    <cellStyle name="Обычный 6 97" xfId="524"/>
    <cellStyle name="Обычный 6 98" xfId="530"/>
    <cellStyle name="Обычный 6 99" xfId="5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026"/>
  <sheetViews>
    <sheetView showZeros="0" tabSelected="1" view="pageBreakPreview" zoomScaleNormal="72" zoomScaleSheetLayoutView="100" workbookViewId="0">
      <pane xSplit="3" ySplit="16" topLeftCell="D17" activePane="bottomRight" state="frozen"/>
      <selection pane="topRight" activeCell="D1" sqref="D1"/>
      <selection pane="bottomLeft" activeCell="A17" sqref="A17"/>
      <selection pane="bottomRight" activeCell="N9" sqref="N9"/>
    </sheetView>
  </sheetViews>
  <sheetFormatPr defaultColWidth="8.85546875" defaultRowHeight="15" x14ac:dyDescent="0.25"/>
  <cols>
    <col min="1" max="1" width="13.7109375" style="31" customWidth="1"/>
    <col min="2" max="2" width="18.140625" style="31" customWidth="1"/>
    <col min="3" max="3" width="9.85546875" style="31" customWidth="1"/>
    <col min="4" max="4" width="13.7109375" style="31" customWidth="1"/>
    <col min="5" max="5" width="14" style="31" customWidth="1"/>
    <col min="6" max="6" width="18.140625" style="31" customWidth="1"/>
    <col min="7" max="7" width="8" style="31" customWidth="1"/>
    <col min="8" max="8" width="17.7109375" style="32" customWidth="1"/>
    <col min="9" max="9" width="20.28515625" style="11" customWidth="1"/>
    <col min="10" max="10" width="17.140625" style="11" customWidth="1"/>
    <col min="11" max="11" width="16.5703125" style="11" customWidth="1"/>
    <col min="12" max="12" width="18.85546875" style="11" customWidth="1"/>
    <col min="13" max="13" width="18.42578125" style="11" customWidth="1"/>
    <col min="14" max="14" width="17.5703125" style="11" customWidth="1"/>
    <col min="15" max="15" width="14.140625" style="6" customWidth="1"/>
    <col min="16" max="16" width="10.5703125" style="6" bestFit="1" customWidth="1"/>
    <col min="17" max="17" width="11.5703125" style="6" customWidth="1"/>
    <col min="18" max="19" width="9.5703125" style="6" bestFit="1" customWidth="1"/>
    <col min="20" max="16384" width="8.85546875" style="6"/>
  </cols>
  <sheetData>
    <row r="1" spans="1:14" ht="27.75" customHeight="1" x14ac:dyDescent="0.25">
      <c r="A1" s="217" t="s">
        <v>905</v>
      </c>
      <c r="B1" s="217"/>
      <c r="C1" s="217"/>
      <c r="D1" s="217"/>
      <c r="E1" s="217"/>
      <c r="F1" s="217"/>
      <c r="G1" s="223" t="s">
        <v>914</v>
      </c>
      <c r="H1" s="223"/>
      <c r="I1" s="223"/>
      <c r="J1" s="223"/>
      <c r="K1" s="223"/>
      <c r="L1" s="223"/>
      <c r="M1" s="63"/>
      <c r="N1" s="76"/>
    </row>
    <row r="2" spans="1:14" s="12" customFormat="1" ht="20.25" customHeight="1" x14ac:dyDescent="0.25">
      <c r="A2" s="71" t="s">
        <v>906</v>
      </c>
      <c r="B2" s="72"/>
      <c r="C2" s="63"/>
      <c r="D2" s="71"/>
      <c r="E2" s="63"/>
      <c r="F2" s="63"/>
      <c r="G2" s="214" t="s">
        <v>902</v>
      </c>
      <c r="H2" s="214"/>
      <c r="I2" s="214"/>
      <c r="J2" s="214"/>
      <c r="K2" s="214"/>
      <c r="L2" s="214"/>
      <c r="M2" s="63"/>
      <c r="N2" s="76"/>
    </row>
    <row r="3" spans="1:14" ht="18" customHeight="1" x14ac:dyDescent="0.25">
      <c r="A3" s="71" t="s">
        <v>907</v>
      </c>
      <c r="B3" s="71"/>
      <c r="C3" s="71"/>
      <c r="D3" s="71"/>
      <c r="E3" s="71"/>
      <c r="F3" s="71"/>
      <c r="G3" s="214"/>
      <c r="H3" s="214"/>
      <c r="I3" s="214"/>
      <c r="J3" s="214"/>
      <c r="K3" s="214"/>
      <c r="L3" s="214"/>
      <c r="M3" s="71"/>
      <c r="N3" s="77"/>
    </row>
    <row r="4" spans="1:14" ht="22.5" customHeight="1" x14ac:dyDescent="0.25">
      <c r="A4" s="71" t="s">
        <v>911</v>
      </c>
      <c r="D4" s="71"/>
      <c r="G4" s="224" t="s">
        <v>922</v>
      </c>
      <c r="H4" s="224"/>
      <c r="I4" s="224"/>
      <c r="J4" s="100">
        <v>6076512721</v>
      </c>
      <c r="K4" s="26" t="s">
        <v>910</v>
      </c>
      <c r="L4" s="83">
        <v>10</v>
      </c>
      <c r="N4" s="77"/>
    </row>
    <row r="5" spans="1:14" ht="35.25" customHeight="1" x14ac:dyDescent="0.25">
      <c r="A5" s="73" t="s">
        <v>912</v>
      </c>
      <c r="D5" s="73"/>
      <c r="F5" s="33"/>
      <c r="G5" s="221" t="s">
        <v>915</v>
      </c>
      <c r="H5" s="222"/>
      <c r="I5" s="222"/>
      <c r="J5" s="29">
        <f>0.657*(I17+(J4*L4)/100)</f>
        <v>1827211237.3534501</v>
      </c>
      <c r="L5" s="100">
        <f>J4*L4/100</f>
        <v>607651272.10000002</v>
      </c>
      <c r="N5" s="77"/>
    </row>
    <row r="6" spans="1:14" ht="19.5" customHeight="1" x14ac:dyDescent="0.25">
      <c r="A6" s="73" t="s">
        <v>908</v>
      </c>
      <c r="D6" s="73"/>
      <c r="G6" s="215" t="s">
        <v>708</v>
      </c>
      <c r="H6" s="216"/>
      <c r="I6" s="216"/>
      <c r="J6" s="191">
        <v>0.315</v>
      </c>
      <c r="N6" s="77"/>
    </row>
    <row r="7" spans="1:14" ht="19.5" customHeight="1" x14ac:dyDescent="0.25">
      <c r="A7" s="73" t="s">
        <v>909</v>
      </c>
      <c r="D7" s="73"/>
      <c r="F7" s="33"/>
      <c r="G7" s="215" t="s">
        <v>709</v>
      </c>
      <c r="H7" s="216"/>
      <c r="I7" s="216"/>
      <c r="J7" s="13">
        <f>J5*(100%-J6)</f>
        <v>1251639697.5871134</v>
      </c>
      <c r="K7" s="15" t="s">
        <v>710</v>
      </c>
      <c r="L7" s="13">
        <f>J5*J6</f>
        <v>575571539.7663368</v>
      </c>
      <c r="M7" s="16"/>
      <c r="N7" s="77"/>
    </row>
    <row r="8" spans="1:14" ht="18.75" customHeight="1" x14ac:dyDescent="0.25">
      <c r="G8" s="215" t="s">
        <v>711</v>
      </c>
      <c r="H8" s="216"/>
      <c r="I8" s="216"/>
      <c r="J8" s="14">
        <v>0.6</v>
      </c>
      <c r="K8" s="15" t="s">
        <v>712</v>
      </c>
      <c r="L8" s="17">
        <v>0.6</v>
      </c>
      <c r="M8" s="18"/>
      <c r="N8" s="77"/>
    </row>
    <row r="9" spans="1:14" ht="18.75" customHeight="1" x14ac:dyDescent="0.25">
      <c r="E9" s="33"/>
      <c r="G9" s="215" t="s">
        <v>712</v>
      </c>
      <c r="H9" s="216"/>
      <c r="I9" s="216"/>
      <c r="J9" s="14">
        <v>0.3</v>
      </c>
      <c r="K9" s="15" t="s">
        <v>713</v>
      </c>
      <c r="L9" s="17">
        <v>0.4</v>
      </c>
      <c r="M9" s="18"/>
      <c r="N9" s="77"/>
    </row>
    <row r="10" spans="1:14" ht="15" customHeight="1" x14ac:dyDescent="0.25">
      <c r="A10" s="60"/>
      <c r="B10" s="60"/>
      <c r="E10" s="189"/>
      <c r="G10" s="215" t="s">
        <v>713</v>
      </c>
      <c r="H10" s="216"/>
      <c r="I10" s="216"/>
      <c r="J10" s="14">
        <v>0.1</v>
      </c>
      <c r="K10" s="15" t="s">
        <v>714</v>
      </c>
      <c r="L10" s="19">
        <f>E18-E21-E43</f>
        <v>2183553</v>
      </c>
      <c r="M10" s="18"/>
      <c r="N10" s="78"/>
    </row>
    <row r="11" spans="1:14" ht="18" customHeight="1" x14ac:dyDescent="0.3">
      <c r="A11" s="70"/>
      <c r="B11" s="67"/>
      <c r="E11" s="68"/>
      <c r="F11" s="176"/>
      <c r="G11" s="219" t="s">
        <v>715</v>
      </c>
      <c r="H11" s="220"/>
      <c r="I11" s="220"/>
      <c r="J11" s="20">
        <v>1.3</v>
      </c>
      <c r="K11" s="15" t="s">
        <v>716</v>
      </c>
      <c r="L11" s="21">
        <f>D18-D21-D43</f>
        <v>27840.216592999997</v>
      </c>
      <c r="M11" s="22"/>
      <c r="N11" s="79"/>
    </row>
    <row r="12" spans="1:14" ht="20.25" customHeight="1" x14ac:dyDescent="0.25">
      <c r="A12" s="61"/>
      <c r="B12" s="61"/>
      <c r="C12" s="61"/>
      <c r="D12" s="61"/>
      <c r="E12" s="180"/>
      <c r="F12" s="139"/>
      <c r="G12" s="218"/>
      <c r="H12" s="218"/>
      <c r="I12" s="218"/>
      <c r="J12" s="218"/>
      <c r="K12" s="23"/>
      <c r="L12" s="23"/>
      <c r="M12" s="23"/>
      <c r="N12" s="138" t="s">
        <v>854</v>
      </c>
    </row>
    <row r="13" spans="1:14" ht="33.75" customHeight="1" x14ac:dyDescent="0.25">
      <c r="A13" s="210" t="s">
        <v>717</v>
      </c>
      <c r="B13" s="210" t="s">
        <v>0</v>
      </c>
      <c r="C13" s="211" t="s">
        <v>701</v>
      </c>
      <c r="D13" s="210" t="s">
        <v>705</v>
      </c>
      <c r="E13" s="210" t="s">
        <v>923</v>
      </c>
      <c r="F13" s="201" t="s">
        <v>916</v>
      </c>
      <c r="G13" s="207" t="s">
        <v>718</v>
      </c>
      <c r="H13" s="201" t="s">
        <v>719</v>
      </c>
      <c r="I13" s="204" t="s">
        <v>720</v>
      </c>
      <c r="J13" s="228" t="s">
        <v>721</v>
      </c>
      <c r="K13" s="204" t="s">
        <v>722</v>
      </c>
      <c r="L13" s="225" t="s">
        <v>707</v>
      </c>
      <c r="M13" s="204" t="s">
        <v>706</v>
      </c>
      <c r="N13" s="231" t="s">
        <v>723</v>
      </c>
    </row>
    <row r="14" spans="1:14" ht="31.5" customHeight="1" x14ac:dyDescent="0.25">
      <c r="A14" s="210"/>
      <c r="B14" s="210"/>
      <c r="C14" s="212"/>
      <c r="D14" s="210"/>
      <c r="E14" s="210"/>
      <c r="F14" s="202"/>
      <c r="G14" s="208"/>
      <c r="H14" s="202"/>
      <c r="I14" s="205"/>
      <c r="J14" s="229"/>
      <c r="K14" s="205"/>
      <c r="L14" s="226"/>
      <c r="M14" s="205"/>
      <c r="N14" s="231"/>
    </row>
    <row r="15" spans="1:14" ht="72.75" customHeight="1" x14ac:dyDescent="0.25">
      <c r="A15" s="210"/>
      <c r="B15" s="210"/>
      <c r="C15" s="213"/>
      <c r="D15" s="210"/>
      <c r="E15" s="210"/>
      <c r="F15" s="203"/>
      <c r="G15" s="209"/>
      <c r="H15" s="203"/>
      <c r="I15" s="206"/>
      <c r="J15" s="230"/>
      <c r="K15" s="206"/>
      <c r="L15" s="227"/>
      <c r="M15" s="206"/>
      <c r="N15" s="231"/>
    </row>
    <row r="16" spans="1:14" s="24" customFormat="1" x14ac:dyDescent="0.25">
      <c r="A16" s="34">
        <v>1</v>
      </c>
      <c r="B16" s="34">
        <v>2</v>
      </c>
      <c r="C16" s="34">
        <v>3</v>
      </c>
      <c r="D16" s="34">
        <v>4</v>
      </c>
      <c r="E16" s="34">
        <v>5</v>
      </c>
      <c r="F16" s="34">
        <v>6</v>
      </c>
      <c r="G16" s="34">
        <v>7</v>
      </c>
      <c r="H16" s="34" t="s">
        <v>724</v>
      </c>
      <c r="I16" s="7" t="s">
        <v>725</v>
      </c>
      <c r="J16" s="7" t="s">
        <v>927</v>
      </c>
      <c r="K16" s="7">
        <v>11</v>
      </c>
      <c r="L16" s="7">
        <v>12</v>
      </c>
      <c r="M16" s="7">
        <v>13</v>
      </c>
      <c r="N16" s="7">
        <v>14</v>
      </c>
    </row>
    <row r="17" spans="1:19" ht="22.5" customHeight="1" x14ac:dyDescent="0.25">
      <c r="A17" s="35"/>
      <c r="B17" s="199" t="s">
        <v>702</v>
      </c>
      <c r="C17" s="200"/>
      <c r="D17" s="36"/>
      <c r="E17" s="190"/>
      <c r="F17" s="37">
        <f>F18+F19</f>
        <v>5909389065</v>
      </c>
      <c r="G17" s="38"/>
      <c r="H17" s="37">
        <f>H18+H19</f>
        <v>3735896901.25</v>
      </c>
      <c r="I17" s="8">
        <f>I18+I19</f>
        <v>2173492163.75</v>
      </c>
      <c r="J17" s="8"/>
      <c r="K17" s="1"/>
      <c r="L17" s="8">
        <f>L18+L19</f>
        <v>1251639697.5871139</v>
      </c>
      <c r="M17" s="8">
        <f>M18+M19</f>
        <v>575571539.76633692</v>
      </c>
      <c r="N17" s="8">
        <f>N18+N19</f>
        <v>1827211237.3534508</v>
      </c>
      <c r="O17" s="196"/>
      <c r="P17" s="196"/>
      <c r="Q17" s="196"/>
      <c r="R17" s="196"/>
      <c r="S17" s="196"/>
    </row>
    <row r="18" spans="1:19" ht="25.15" customHeight="1" x14ac:dyDescent="0.25">
      <c r="A18" s="35"/>
      <c r="B18" s="199" t="s">
        <v>703</v>
      </c>
      <c r="C18" s="200"/>
      <c r="D18" s="39">
        <f t="shared" ref="D18:F19" si="0">D21+D43+D49+D79+D90+D122+D163+D194+D226+D257+D284+D313+D339+D371+D386+D422+D459+D503+D526+D569+D598+D627+D654+D679+D721+D750+D812+D851+D882+D909+D936+D955+D990+D782</f>
        <v>28489.864392999996</v>
      </c>
      <c r="E18" s="58">
        <f t="shared" si="0"/>
        <v>3091356</v>
      </c>
      <c r="F18" s="37">
        <f t="shared" si="0"/>
        <v>3827077340</v>
      </c>
      <c r="G18" s="38"/>
      <c r="H18" s="37">
        <f>H21+H43+H49+H79+H90+H122+H163+H194+H226+H257+H284+H313+H339+H371+H386+H422+H459+H503+H526+H569+H598+H627+H654+H679+H721+H750+H812+H851+H882+H909+H936+H955+H990+H782</f>
        <v>2173492163.75</v>
      </c>
      <c r="I18" s="8">
        <f>I21+I43+I49+I79+I90+I122+I163+I194+I226+I257+I284+I313+I339+I371+I386+I422+I459+I503+I526+I569+I598+I627+I654+I679+I721+I750+I812+I851+I882+I909+I936+I955+I990+I782</f>
        <v>1653585176.25</v>
      </c>
      <c r="J18" s="8"/>
      <c r="K18" s="1"/>
      <c r="L18" s="8">
        <f>L21+L43+L49+L79+L90+L122+L163+L194+L226+L257+L284+L313+L339+L371+L386+L422+L459+L503+L526+L569+L598+L627+L654+L679+L721+L750+L812+L851+L882+L909+L936+L955+L990+L782</f>
        <v>0</v>
      </c>
      <c r="M18" s="8">
        <f>M21+M43+M49+M79+M90+M122+M163+M194+M226+M257+M284+M313+M339+M371+M386+M422+M459+M503+M526+M569+M598+M627+M654+M679+M721+M750+M812+M851+M882+M909+M936+M955+M990+M782</f>
        <v>575571539.76633692</v>
      </c>
      <c r="N18" s="8">
        <f>L18+M18</f>
        <v>575571539.76633692</v>
      </c>
      <c r="O18" s="196"/>
      <c r="P18" s="196"/>
      <c r="Q18" s="196"/>
      <c r="R18" s="196"/>
      <c r="S18" s="196"/>
    </row>
    <row r="19" spans="1:19" ht="20.45" customHeight="1" x14ac:dyDescent="0.25">
      <c r="A19" s="35"/>
      <c r="B19" s="199" t="s">
        <v>704</v>
      </c>
      <c r="C19" s="200"/>
      <c r="D19" s="39">
        <f t="shared" si="0"/>
        <v>28325.422492999998</v>
      </c>
      <c r="E19" s="58">
        <f t="shared" si="0"/>
        <v>2331567</v>
      </c>
      <c r="F19" s="37">
        <f t="shared" si="0"/>
        <v>2082311725</v>
      </c>
      <c r="G19" s="38"/>
      <c r="H19" s="37">
        <f>H22+H44+H50+H80+H91+H123+H164+H195+H227+H258+H285+H314+H340+H372+H387+H423+H460+H504+H527+H570+H599+H628+H655+H680+H722+H751+H813+H852+H883+H910+H937+H956+H991+H783</f>
        <v>1562404737.5</v>
      </c>
      <c r="I19" s="88">
        <f>I22+I44+I50+I80+I91+I123+I164+I195+I227+I258+I285+I314+I340+I372+I387+I423+I460+I504+I527+I570+I599+I628+I655+I680+I722+I751+I813+I852+I883+I910+I937+I956+I991+I783</f>
        <v>519906987.5</v>
      </c>
      <c r="J19" s="8">
        <f>F19/E19</f>
        <v>893.09538391991305</v>
      </c>
      <c r="K19" s="8">
        <f>SUMIF(K24:K1025,"&gt;0")</f>
        <v>618889.20166142227</v>
      </c>
      <c r="L19" s="8">
        <f>L22+L44+L50+L80+L91+L123+L164+L195+L227+L258+L285+L314+L340+L372+L387+L423+L460+L504+L527+L570+L599+L628+L655+L680+L722+L751+L813+L852+L883+L910+L937+L956+L991+L783</f>
        <v>1251639697.5871139</v>
      </c>
      <c r="M19" s="8">
        <f>M22+M44+M50+M80+M91+M123+M164+M195+M227+M258+M285+M314+M340+M372+M387+M423+M460+M504+M527+M570+M599+M628+M655+M680+M722+M751+M813+M852+M883+M910+M937+M956+M991+M783</f>
        <v>0</v>
      </c>
      <c r="N19" s="8">
        <f t="shared" ref="N19:N82" si="1">L19+M19</f>
        <v>1251639697.5871139</v>
      </c>
      <c r="O19" s="196"/>
      <c r="P19" s="196"/>
      <c r="Q19" s="196"/>
      <c r="R19" s="196"/>
      <c r="S19" s="196"/>
    </row>
    <row r="20" spans="1:19" ht="22.15" customHeight="1" x14ac:dyDescent="0.25">
      <c r="A20" s="35"/>
      <c r="B20" s="194"/>
      <c r="C20" s="195"/>
      <c r="D20" s="40">
        <v>0</v>
      </c>
      <c r="E20" s="190"/>
      <c r="F20" s="177"/>
      <c r="G20" s="41"/>
      <c r="H20" s="62"/>
      <c r="I20" s="64"/>
      <c r="J20" s="64"/>
      <c r="K20" s="25"/>
      <c r="L20" s="25"/>
      <c r="M20" s="25"/>
      <c r="N20" s="8"/>
      <c r="O20" s="196"/>
      <c r="P20" s="196"/>
      <c r="Q20" s="196"/>
      <c r="R20" s="196"/>
      <c r="S20" s="196"/>
    </row>
    <row r="21" spans="1:19" x14ac:dyDescent="0.25">
      <c r="A21" s="30" t="s">
        <v>1</v>
      </c>
      <c r="B21" s="43" t="s">
        <v>2</v>
      </c>
      <c r="C21" s="44"/>
      <c r="D21" s="45">
        <v>571.64089999999987</v>
      </c>
      <c r="E21" s="58">
        <f>E23+E22</f>
        <v>781780</v>
      </c>
      <c r="F21" s="46">
        <f>F23</f>
        <v>3495711320</v>
      </c>
      <c r="G21" s="46"/>
      <c r="H21" s="46">
        <f>H23</f>
        <v>1747855660</v>
      </c>
      <c r="I21" s="9">
        <f>I23</f>
        <v>1747855660</v>
      </c>
      <c r="J21" s="9"/>
      <c r="K21" s="2"/>
      <c r="L21" s="2"/>
      <c r="M21" s="9">
        <f>M23</f>
        <v>0</v>
      </c>
      <c r="N21" s="9">
        <f t="shared" si="1"/>
        <v>0</v>
      </c>
      <c r="O21" s="196"/>
      <c r="P21" s="196"/>
      <c r="Q21" s="196"/>
      <c r="R21" s="196"/>
      <c r="S21" s="196"/>
    </row>
    <row r="22" spans="1:19" x14ac:dyDescent="0.25">
      <c r="A22" s="30" t="s">
        <v>1</v>
      </c>
      <c r="B22" s="43" t="s">
        <v>3</v>
      </c>
      <c r="C22" s="44"/>
      <c r="D22" s="45">
        <v>448.62889999999987</v>
      </c>
      <c r="E22" s="58">
        <f>SUM(E24:E41)</f>
        <v>143415</v>
      </c>
      <c r="F22" s="46">
        <f>SUM(F24:F41)</f>
        <v>245123270</v>
      </c>
      <c r="G22" s="46"/>
      <c r="H22" s="46">
        <f>SUM(H24:H41)</f>
        <v>245123270</v>
      </c>
      <c r="I22" s="9">
        <f>SUM(I24:I41)</f>
        <v>0</v>
      </c>
      <c r="J22" s="9"/>
      <c r="K22" s="2"/>
      <c r="L22" s="9">
        <f>SUM(L24:L41)</f>
        <v>29479168.126002293</v>
      </c>
      <c r="M22" s="10"/>
      <c r="N22" s="9">
        <f>L22+M22</f>
        <v>29479168.126002293</v>
      </c>
      <c r="O22" s="196"/>
      <c r="P22" s="196"/>
      <c r="Q22" s="196"/>
      <c r="R22" s="196"/>
      <c r="S22" s="196"/>
    </row>
    <row r="23" spans="1:19" ht="15.75" customHeight="1" x14ac:dyDescent="0.25">
      <c r="A23" s="35"/>
      <c r="B23" s="47" t="s">
        <v>4</v>
      </c>
      <c r="C23" s="48">
        <v>1</v>
      </c>
      <c r="D23" s="49">
        <v>123.01200000000001</v>
      </c>
      <c r="E23" s="181">
        <v>638365</v>
      </c>
      <c r="F23" s="50">
        <v>3495711320</v>
      </c>
      <c r="G23" s="41">
        <v>50</v>
      </c>
      <c r="H23" s="50">
        <f>F23*G23/100</f>
        <v>1747855660</v>
      </c>
      <c r="I23" s="10">
        <f t="shared" ref="I23:I41" si="2">F23-H23</f>
        <v>1747855660</v>
      </c>
      <c r="J23" s="10"/>
      <c r="K23" s="2"/>
      <c r="L23" s="2"/>
      <c r="M23" s="10">
        <v>0</v>
      </c>
      <c r="N23" s="10">
        <f t="shared" si="1"/>
        <v>0</v>
      </c>
      <c r="O23" s="196"/>
      <c r="P23" s="196"/>
      <c r="Q23" s="196"/>
      <c r="R23" s="196"/>
      <c r="S23" s="196"/>
    </row>
    <row r="24" spans="1:19" x14ac:dyDescent="0.25">
      <c r="A24" s="35"/>
      <c r="B24" s="51" t="s">
        <v>5</v>
      </c>
      <c r="C24" s="35">
        <v>4</v>
      </c>
      <c r="D24" s="49">
        <v>64.662199999999999</v>
      </c>
      <c r="E24" s="181">
        <v>11335</v>
      </c>
      <c r="F24" s="50">
        <v>17355550</v>
      </c>
      <c r="G24" s="41">
        <v>100</v>
      </c>
      <c r="H24" s="50">
        <f>F24*G24/100</f>
        <v>17355550</v>
      </c>
      <c r="I24" s="10">
        <f t="shared" si="2"/>
        <v>0</v>
      </c>
      <c r="J24" s="10">
        <f>F24/E24</f>
        <v>1531.1468901632113</v>
      </c>
      <c r="K24" s="10">
        <f>$J$11*$J$19-J24</f>
        <v>-370.12289106732442</v>
      </c>
      <c r="L24" s="10">
        <f>IF(K24&gt;0,$J$7*$J$8*(K24/$K$19),0)+$J$7*$J$9*(E24/$E$19)+$J$7*$J$10*(D24/$D$19)</f>
        <v>2111196.3326842664</v>
      </c>
      <c r="M24" s="10"/>
      <c r="N24" s="10">
        <f t="shared" si="1"/>
        <v>2111196.3326842664</v>
      </c>
      <c r="O24" s="196"/>
      <c r="P24" s="196"/>
      <c r="Q24" s="196"/>
      <c r="R24" s="196"/>
      <c r="S24" s="196"/>
    </row>
    <row r="25" spans="1:19" x14ac:dyDescent="0.25">
      <c r="A25" s="35"/>
      <c r="B25" s="52" t="s">
        <v>6</v>
      </c>
      <c r="C25" s="35">
        <v>4</v>
      </c>
      <c r="D25" s="53">
        <v>27.565200000000001</v>
      </c>
      <c r="E25" s="181">
        <v>8410</v>
      </c>
      <c r="F25" s="50">
        <v>6350840</v>
      </c>
      <c r="G25" s="41">
        <v>100</v>
      </c>
      <c r="H25" s="50">
        <f t="shared" ref="H24:H41" si="3">F25*G25/100</f>
        <v>6350840</v>
      </c>
      <c r="I25" s="10">
        <f t="shared" si="2"/>
        <v>0</v>
      </c>
      <c r="J25" s="10">
        <f t="shared" ref="J24:J29" si="4">F25/E25</f>
        <v>755.15338882282992</v>
      </c>
      <c r="K25" s="10">
        <f>$J$11*$J$19-J25</f>
        <v>405.87061027305697</v>
      </c>
      <c r="L25" s="10">
        <f>IF(K25&gt;0,$J$7*$J$8*(K25/$K$19),0)+$J$7*$J$9*(E25/$E$19)+$J$7*$J$10*(D25/$D$19)</f>
        <v>1968709.0345375296</v>
      </c>
      <c r="M25" s="10"/>
      <c r="N25" s="10">
        <f t="shared" si="1"/>
        <v>1968709.0345375296</v>
      </c>
      <c r="O25" s="196"/>
      <c r="P25" s="196"/>
      <c r="Q25" s="196"/>
      <c r="R25" s="196"/>
      <c r="S25" s="196"/>
    </row>
    <row r="26" spans="1:19" x14ac:dyDescent="0.25">
      <c r="A26" s="35"/>
      <c r="B26" s="52" t="s">
        <v>7</v>
      </c>
      <c r="C26" s="35">
        <v>4</v>
      </c>
      <c r="D26" s="53">
        <v>28.389299999999999</v>
      </c>
      <c r="E26" s="181">
        <v>5116</v>
      </c>
      <c r="F26" s="50">
        <v>3523050</v>
      </c>
      <c r="G26" s="41">
        <v>100</v>
      </c>
      <c r="H26" s="50">
        <f t="shared" si="3"/>
        <v>3523050</v>
      </c>
      <c r="I26" s="10">
        <f t="shared" si="2"/>
        <v>0</v>
      </c>
      <c r="J26" s="10">
        <f t="shared" si="4"/>
        <v>688.63369820172011</v>
      </c>
      <c r="K26" s="10">
        <f>$J$11*$J$19-J26</f>
        <v>472.39030089416678</v>
      </c>
      <c r="L26" s="10">
        <f t="shared" ref="L26:L41" si="5">IF(K26&gt;0,$J$7*$J$8*(K26/$K$19),0)+$J$7*$J$9*(E26/$E$19)+$J$7*$J$10*(D26/$D$19)</f>
        <v>1522579.2189680547</v>
      </c>
      <c r="M26" s="10"/>
      <c r="N26" s="10">
        <f t="shared" si="1"/>
        <v>1522579.2189680547</v>
      </c>
      <c r="O26" s="196"/>
      <c r="P26" s="196"/>
      <c r="Q26" s="196"/>
      <c r="R26" s="196"/>
      <c r="S26" s="196"/>
    </row>
    <row r="27" spans="1:19" x14ac:dyDescent="0.25">
      <c r="A27" s="35"/>
      <c r="B27" s="52" t="s">
        <v>8</v>
      </c>
      <c r="C27" s="35">
        <v>4</v>
      </c>
      <c r="D27" s="53">
        <v>6.0312999999999999</v>
      </c>
      <c r="E27" s="181">
        <v>7056</v>
      </c>
      <c r="F27" s="50">
        <v>8273720</v>
      </c>
      <c r="G27" s="41">
        <v>100</v>
      </c>
      <c r="H27" s="50">
        <f t="shared" si="3"/>
        <v>8273720</v>
      </c>
      <c r="I27" s="10">
        <f t="shared" si="2"/>
        <v>0</v>
      </c>
      <c r="J27" s="10">
        <f t="shared" si="4"/>
        <v>1172.5793650793651</v>
      </c>
      <c r="K27" s="10">
        <f>$J$11*$J$19-J27</f>
        <v>-11.555365983478168</v>
      </c>
      <c r="L27" s="10">
        <f>IF(K27&gt;0,$J$7*$J$8*(K27/$K$19),0)+$J$7*$J$9*(E27/$E$19)+$J$7*$J$10*(D27/$D$19)</f>
        <v>1162998.7706422431</v>
      </c>
      <c r="M27" s="10"/>
      <c r="N27" s="10">
        <f t="shared" si="1"/>
        <v>1162998.7706422431</v>
      </c>
      <c r="O27" s="196"/>
      <c r="P27" s="196"/>
      <c r="Q27" s="196"/>
      <c r="R27" s="196"/>
      <c r="S27" s="196"/>
    </row>
    <row r="28" spans="1:19" x14ac:dyDescent="0.25">
      <c r="A28" s="35"/>
      <c r="B28" s="51" t="s">
        <v>9</v>
      </c>
      <c r="C28" s="35">
        <v>4</v>
      </c>
      <c r="D28" s="53">
        <v>26.363799999999998</v>
      </c>
      <c r="E28" s="181">
        <v>16769</v>
      </c>
      <c r="F28" s="50">
        <v>42786260</v>
      </c>
      <c r="G28" s="41">
        <v>100</v>
      </c>
      <c r="H28" s="50">
        <f>F28*G28/100</f>
        <v>42786260</v>
      </c>
      <c r="I28" s="10">
        <f>F28-H28</f>
        <v>0</v>
      </c>
      <c r="J28" s="10">
        <f t="shared" si="4"/>
        <v>2551.5093326972387</v>
      </c>
      <c r="K28" s="10">
        <f>$J$11*$J$19-J28</f>
        <v>-1390.4853336013518</v>
      </c>
      <c r="L28" s="10">
        <f t="shared" si="5"/>
        <v>2817093.401295743</v>
      </c>
      <c r="M28" s="10"/>
      <c r="N28" s="10">
        <f t="shared" si="1"/>
        <v>2817093.401295743</v>
      </c>
      <c r="O28" s="196"/>
      <c r="P28" s="196"/>
      <c r="Q28" s="196"/>
      <c r="R28" s="196"/>
      <c r="S28" s="196"/>
    </row>
    <row r="29" spans="1:19" x14ac:dyDescent="0.25">
      <c r="A29" s="35"/>
      <c r="B29" s="51" t="s">
        <v>10</v>
      </c>
      <c r="C29" s="35">
        <v>4</v>
      </c>
      <c r="D29" s="53">
        <v>26.435999999999996</v>
      </c>
      <c r="E29" s="181">
        <v>3675</v>
      </c>
      <c r="F29" s="50">
        <v>2573730</v>
      </c>
      <c r="G29" s="41">
        <v>100</v>
      </c>
      <c r="H29" s="50">
        <f>F29*G29/100</f>
        <v>2573730</v>
      </c>
      <c r="I29" s="10">
        <f>F29-H29</f>
        <v>0</v>
      </c>
      <c r="J29" s="10">
        <f t="shared" si="4"/>
        <v>700.33469387755099</v>
      </c>
      <c r="K29" s="10">
        <f t="shared" ref="K29:K41" si="6">$J$11*$J$19-J29</f>
        <v>460.6893052183359</v>
      </c>
      <c r="L29" s="10">
        <f t="shared" si="5"/>
        <v>1267680.8186286271</v>
      </c>
      <c r="M29" s="10"/>
      <c r="N29" s="10">
        <f t="shared" si="1"/>
        <v>1267680.8186286271</v>
      </c>
      <c r="O29" s="196"/>
      <c r="P29" s="196"/>
      <c r="Q29" s="196"/>
      <c r="R29" s="196"/>
      <c r="S29" s="196"/>
    </row>
    <row r="30" spans="1:19" x14ac:dyDescent="0.25">
      <c r="A30" s="35"/>
      <c r="B30" s="51" t="s">
        <v>11</v>
      </c>
      <c r="C30" s="35">
        <v>4</v>
      </c>
      <c r="D30" s="53">
        <v>1.9072</v>
      </c>
      <c r="E30" s="182">
        <v>666</v>
      </c>
      <c r="F30" s="50">
        <v>143380</v>
      </c>
      <c r="G30" s="41">
        <v>100</v>
      </c>
      <c r="H30" s="50">
        <f t="shared" si="3"/>
        <v>143380</v>
      </c>
      <c r="I30" s="10">
        <f t="shared" si="2"/>
        <v>0</v>
      </c>
      <c r="J30" s="10">
        <f t="shared" ref="J30:J41" si="7">F30/E30</f>
        <v>215.28528528528528</v>
      </c>
      <c r="K30" s="10">
        <f t="shared" si="6"/>
        <v>945.73871381060167</v>
      </c>
      <c r="L30" s="10">
        <f t="shared" si="5"/>
        <v>1263280.3336228442</v>
      </c>
      <c r="M30" s="10"/>
      <c r="N30" s="10">
        <f t="shared" si="1"/>
        <v>1263280.3336228442</v>
      </c>
      <c r="O30" s="196"/>
      <c r="P30" s="196"/>
      <c r="Q30" s="196"/>
      <c r="R30" s="196"/>
      <c r="S30" s="196"/>
    </row>
    <row r="31" spans="1:19" x14ac:dyDescent="0.25">
      <c r="A31" s="35"/>
      <c r="B31" s="51" t="s">
        <v>12</v>
      </c>
      <c r="C31" s="35">
        <v>4</v>
      </c>
      <c r="D31" s="53">
        <v>7.6560000000000006</v>
      </c>
      <c r="E31" s="181">
        <v>10757</v>
      </c>
      <c r="F31" s="50">
        <v>19804990</v>
      </c>
      <c r="G31" s="41">
        <v>100</v>
      </c>
      <c r="H31" s="50">
        <f t="shared" si="3"/>
        <v>19804990</v>
      </c>
      <c r="I31" s="10">
        <f t="shared" si="2"/>
        <v>0</v>
      </c>
      <c r="J31" s="10">
        <f t="shared" si="7"/>
        <v>1841.1257785627963</v>
      </c>
      <c r="K31" s="10">
        <f t="shared" si="6"/>
        <v>-680.10177946690942</v>
      </c>
      <c r="L31" s="10">
        <f t="shared" si="5"/>
        <v>1766212.9799631587</v>
      </c>
      <c r="M31" s="10"/>
      <c r="N31" s="10">
        <f t="shared" si="1"/>
        <v>1766212.9799631587</v>
      </c>
      <c r="O31" s="196"/>
      <c r="P31" s="196"/>
      <c r="Q31" s="196"/>
      <c r="R31" s="196"/>
      <c r="S31" s="196"/>
    </row>
    <row r="32" spans="1:19" x14ac:dyDescent="0.25">
      <c r="A32" s="35"/>
      <c r="B32" s="51" t="s">
        <v>13</v>
      </c>
      <c r="C32" s="35">
        <v>4</v>
      </c>
      <c r="D32" s="53">
        <v>12.143800000000001</v>
      </c>
      <c r="E32" s="181">
        <v>1842</v>
      </c>
      <c r="F32" s="50">
        <v>739740</v>
      </c>
      <c r="G32" s="41">
        <v>100</v>
      </c>
      <c r="H32" s="50">
        <f t="shared" si="3"/>
        <v>739740</v>
      </c>
      <c r="I32" s="10">
        <f t="shared" si="2"/>
        <v>0</v>
      </c>
      <c r="J32" s="10">
        <f t="shared" si="7"/>
        <v>401.59609120521174</v>
      </c>
      <c r="K32" s="10">
        <f t="shared" si="6"/>
        <v>759.42790789067521</v>
      </c>
      <c r="L32" s="10">
        <f t="shared" si="5"/>
        <v>1271828.3111402779</v>
      </c>
      <c r="M32" s="10"/>
      <c r="N32" s="10">
        <f t="shared" si="1"/>
        <v>1271828.3111402779</v>
      </c>
      <c r="O32" s="196"/>
      <c r="P32" s="196"/>
      <c r="Q32" s="196"/>
      <c r="R32" s="196"/>
      <c r="S32" s="196"/>
    </row>
    <row r="33" spans="1:19" x14ac:dyDescent="0.25">
      <c r="A33" s="35"/>
      <c r="B33" s="51" t="s">
        <v>14</v>
      </c>
      <c r="C33" s="35">
        <v>4</v>
      </c>
      <c r="D33" s="53">
        <v>30.873799999999999</v>
      </c>
      <c r="E33" s="181">
        <v>20443</v>
      </c>
      <c r="F33" s="50">
        <v>40935240</v>
      </c>
      <c r="G33" s="41">
        <v>100</v>
      </c>
      <c r="H33" s="50">
        <f t="shared" si="3"/>
        <v>40935240</v>
      </c>
      <c r="I33" s="10">
        <f t="shared" si="2"/>
        <v>0</v>
      </c>
      <c r="J33" s="10">
        <f t="shared" si="7"/>
        <v>2002.4086484371178</v>
      </c>
      <c r="K33" s="10">
        <f t="shared" si="6"/>
        <v>-841.3846493412309</v>
      </c>
      <c r="L33" s="10">
        <f t="shared" si="5"/>
        <v>3428708.8633356667</v>
      </c>
      <c r="M33" s="10"/>
      <c r="N33" s="10">
        <f t="shared" si="1"/>
        <v>3428708.8633356667</v>
      </c>
      <c r="O33" s="196"/>
      <c r="P33" s="196"/>
      <c r="Q33" s="196"/>
      <c r="R33" s="196"/>
      <c r="S33" s="196"/>
    </row>
    <row r="34" spans="1:19" x14ac:dyDescent="0.25">
      <c r="A34" s="35"/>
      <c r="B34" s="51" t="s">
        <v>15</v>
      </c>
      <c r="C34" s="35">
        <v>4</v>
      </c>
      <c r="D34" s="53">
        <v>23.783200000000001</v>
      </c>
      <c r="E34" s="181">
        <v>5239</v>
      </c>
      <c r="F34" s="50">
        <v>5301590</v>
      </c>
      <c r="G34" s="41">
        <v>100</v>
      </c>
      <c r="H34" s="50">
        <f t="shared" si="3"/>
        <v>5301590</v>
      </c>
      <c r="I34" s="10">
        <f t="shared" si="2"/>
        <v>0</v>
      </c>
      <c r="J34" s="10">
        <f t="shared" si="7"/>
        <v>1011.9469364382516</v>
      </c>
      <c r="K34" s="10">
        <f t="shared" si="6"/>
        <v>149.07706265763534</v>
      </c>
      <c r="L34" s="10">
        <f t="shared" si="5"/>
        <v>1129713.9894069778</v>
      </c>
      <c r="M34" s="10"/>
      <c r="N34" s="10">
        <f t="shared" si="1"/>
        <v>1129713.9894069778</v>
      </c>
      <c r="O34" s="196"/>
      <c r="P34" s="196"/>
      <c r="Q34" s="196"/>
      <c r="R34" s="196"/>
      <c r="S34" s="196"/>
    </row>
    <row r="35" spans="1:19" x14ac:dyDescent="0.25">
      <c r="A35" s="35"/>
      <c r="B35" s="51" t="s">
        <v>16</v>
      </c>
      <c r="C35" s="35">
        <v>4</v>
      </c>
      <c r="D35" s="53">
        <v>28.336799999999997</v>
      </c>
      <c r="E35" s="181">
        <v>6793</v>
      </c>
      <c r="F35" s="50">
        <v>7242580</v>
      </c>
      <c r="G35" s="41">
        <v>100</v>
      </c>
      <c r="H35" s="50">
        <f t="shared" si="3"/>
        <v>7242580</v>
      </c>
      <c r="I35" s="10">
        <f t="shared" si="2"/>
        <v>0</v>
      </c>
      <c r="J35" s="10">
        <f t="shared" si="7"/>
        <v>1066.1828352716032</v>
      </c>
      <c r="K35" s="10">
        <f t="shared" si="6"/>
        <v>94.84116382428374</v>
      </c>
      <c r="L35" s="10">
        <f t="shared" si="5"/>
        <v>1334290.5221969541</v>
      </c>
      <c r="M35" s="10"/>
      <c r="N35" s="10">
        <f t="shared" si="1"/>
        <v>1334290.5221969541</v>
      </c>
      <c r="O35" s="196"/>
      <c r="P35" s="196"/>
      <c r="Q35" s="196"/>
      <c r="R35" s="196"/>
      <c r="S35" s="196"/>
    </row>
    <row r="36" spans="1:19" x14ac:dyDescent="0.25">
      <c r="A36" s="35"/>
      <c r="B36" s="51" t="s">
        <v>726</v>
      </c>
      <c r="C36" s="35">
        <v>4</v>
      </c>
      <c r="D36" s="53">
        <v>49.459699999999998</v>
      </c>
      <c r="E36" s="181">
        <v>13688</v>
      </c>
      <c r="F36" s="50">
        <v>15016280</v>
      </c>
      <c r="G36" s="41">
        <v>100</v>
      </c>
      <c r="H36" s="50">
        <f t="shared" si="3"/>
        <v>15016280</v>
      </c>
      <c r="I36" s="10">
        <f t="shared" si="2"/>
        <v>0</v>
      </c>
      <c r="J36" s="10">
        <f t="shared" si="7"/>
        <v>1097.0397428404442</v>
      </c>
      <c r="K36" s="10">
        <f t="shared" si="6"/>
        <v>63.984256255442688</v>
      </c>
      <c r="L36" s="10">
        <f t="shared" si="5"/>
        <v>2500604.3169637024</v>
      </c>
      <c r="M36" s="10"/>
      <c r="N36" s="10">
        <f t="shared" si="1"/>
        <v>2500604.3169637024</v>
      </c>
      <c r="O36" s="196"/>
      <c r="P36" s="196"/>
      <c r="Q36" s="196"/>
      <c r="R36" s="196"/>
      <c r="S36" s="196"/>
    </row>
    <row r="37" spans="1:19" x14ac:dyDescent="0.25">
      <c r="A37" s="35"/>
      <c r="B37" s="51" t="s">
        <v>17</v>
      </c>
      <c r="C37" s="35">
        <v>4</v>
      </c>
      <c r="D37" s="53">
        <v>27.454499999999999</v>
      </c>
      <c r="E37" s="181">
        <v>9295</v>
      </c>
      <c r="F37" s="50">
        <v>35636600</v>
      </c>
      <c r="G37" s="41">
        <v>100</v>
      </c>
      <c r="H37" s="50">
        <f t="shared" si="3"/>
        <v>35636600</v>
      </c>
      <c r="I37" s="10">
        <f t="shared" si="2"/>
        <v>0</v>
      </c>
      <c r="J37" s="10">
        <f t="shared" si="7"/>
        <v>3833.9537385691233</v>
      </c>
      <c r="K37" s="10">
        <f t="shared" si="6"/>
        <v>-2672.9297394732366</v>
      </c>
      <c r="L37" s="10">
        <f t="shared" si="5"/>
        <v>1618247.568955916</v>
      </c>
      <c r="M37" s="10"/>
      <c r="N37" s="10">
        <f t="shared" si="1"/>
        <v>1618247.568955916</v>
      </c>
      <c r="O37" s="196"/>
      <c r="P37" s="196"/>
      <c r="Q37" s="196"/>
      <c r="R37" s="196"/>
      <c r="S37" s="196"/>
    </row>
    <row r="38" spans="1:19" x14ac:dyDescent="0.25">
      <c r="A38" s="35"/>
      <c r="B38" s="51" t="s">
        <v>18</v>
      </c>
      <c r="C38" s="35">
        <v>4</v>
      </c>
      <c r="D38" s="53">
        <v>15.19</v>
      </c>
      <c r="E38" s="181">
        <v>2924</v>
      </c>
      <c r="F38" s="50">
        <v>2593020</v>
      </c>
      <c r="G38" s="41">
        <v>100</v>
      </c>
      <c r="H38" s="50">
        <f t="shared" si="3"/>
        <v>2593020</v>
      </c>
      <c r="I38" s="10">
        <f t="shared" si="2"/>
        <v>0</v>
      </c>
      <c r="J38" s="10">
        <f t="shared" si="7"/>
        <v>886.80574555403552</v>
      </c>
      <c r="K38" s="10">
        <f t="shared" si="6"/>
        <v>274.21825354185137</v>
      </c>
      <c r="L38" s="10">
        <f t="shared" si="5"/>
        <v>870769.74280763033</v>
      </c>
      <c r="M38" s="10"/>
      <c r="N38" s="10">
        <f t="shared" si="1"/>
        <v>870769.74280763033</v>
      </c>
      <c r="O38" s="196"/>
      <c r="P38" s="196"/>
      <c r="Q38" s="196"/>
      <c r="R38" s="196"/>
      <c r="S38" s="196"/>
    </row>
    <row r="39" spans="1:19" x14ac:dyDescent="0.25">
      <c r="A39" s="35"/>
      <c r="B39" s="51" t="s">
        <v>19</v>
      </c>
      <c r="C39" s="35">
        <v>4</v>
      </c>
      <c r="D39" s="54">
        <v>44.8202</v>
      </c>
      <c r="E39" s="181">
        <v>10504</v>
      </c>
      <c r="F39" s="50">
        <v>14403280</v>
      </c>
      <c r="G39" s="41">
        <v>100</v>
      </c>
      <c r="H39" s="50">
        <f t="shared" si="3"/>
        <v>14403280</v>
      </c>
      <c r="I39" s="10">
        <f t="shared" si="2"/>
        <v>0</v>
      </c>
      <c r="J39" s="10">
        <f t="shared" si="7"/>
        <v>1371.2185833968013</v>
      </c>
      <c r="K39" s="10">
        <f t="shared" si="6"/>
        <v>-210.19458430091436</v>
      </c>
      <c r="L39" s="10">
        <f t="shared" si="5"/>
        <v>1889688.7175285907</v>
      </c>
      <c r="M39" s="10"/>
      <c r="N39" s="10">
        <f t="shared" si="1"/>
        <v>1889688.7175285907</v>
      </c>
      <c r="O39" s="196"/>
      <c r="P39" s="196"/>
      <c r="Q39" s="196"/>
      <c r="R39" s="196"/>
      <c r="S39" s="196"/>
    </row>
    <row r="40" spans="1:19" x14ac:dyDescent="0.25">
      <c r="A40" s="35"/>
      <c r="B40" s="51" t="s">
        <v>20</v>
      </c>
      <c r="C40" s="35">
        <v>4</v>
      </c>
      <c r="D40" s="53">
        <v>14.4329</v>
      </c>
      <c r="E40" s="181">
        <v>5323</v>
      </c>
      <c r="F40" s="50">
        <v>10008630</v>
      </c>
      <c r="G40" s="41">
        <v>100</v>
      </c>
      <c r="H40" s="50">
        <f t="shared" si="3"/>
        <v>10008630</v>
      </c>
      <c r="I40" s="10">
        <f t="shared" si="2"/>
        <v>0</v>
      </c>
      <c r="J40" s="10">
        <f t="shared" si="7"/>
        <v>1880.2611309411986</v>
      </c>
      <c r="K40" s="10">
        <f t="shared" si="6"/>
        <v>-719.23713184531175</v>
      </c>
      <c r="L40" s="10">
        <f t="shared" si="5"/>
        <v>921029.16024587874</v>
      </c>
      <c r="M40" s="10"/>
      <c r="N40" s="10">
        <f t="shared" si="1"/>
        <v>921029.16024587874</v>
      </c>
      <c r="O40" s="196"/>
      <c r="P40" s="196"/>
      <c r="Q40" s="196"/>
      <c r="R40" s="196"/>
      <c r="S40" s="196"/>
    </row>
    <row r="41" spans="1:19" x14ac:dyDescent="0.25">
      <c r="A41" s="35"/>
      <c r="B41" s="51" t="s">
        <v>21</v>
      </c>
      <c r="C41" s="35">
        <v>4</v>
      </c>
      <c r="D41" s="55">
        <v>13.123000000000001</v>
      </c>
      <c r="E41" s="181">
        <v>3580</v>
      </c>
      <c r="F41" s="50">
        <v>12434790</v>
      </c>
      <c r="G41" s="41">
        <v>100</v>
      </c>
      <c r="H41" s="50">
        <f t="shared" si="3"/>
        <v>12434790</v>
      </c>
      <c r="I41" s="10">
        <f t="shared" si="2"/>
        <v>0</v>
      </c>
      <c r="J41" s="10">
        <f t="shared" si="7"/>
        <v>3473.4050279329608</v>
      </c>
      <c r="K41" s="10">
        <f t="shared" si="6"/>
        <v>-2312.3810288370742</v>
      </c>
      <c r="L41" s="10">
        <f t="shared" si="5"/>
        <v>634536.04307822557</v>
      </c>
      <c r="M41" s="10"/>
      <c r="N41" s="10">
        <f t="shared" si="1"/>
        <v>634536.04307822557</v>
      </c>
      <c r="O41" s="196"/>
      <c r="P41" s="196"/>
      <c r="Q41" s="196"/>
      <c r="R41" s="196"/>
      <c r="S41" s="196"/>
    </row>
    <row r="42" spans="1:19" x14ac:dyDescent="0.25">
      <c r="A42" s="35"/>
      <c r="B42" s="51"/>
      <c r="C42" s="35"/>
      <c r="D42" s="55">
        <v>0</v>
      </c>
      <c r="E42" s="183"/>
      <c r="F42" s="178"/>
      <c r="G42" s="62">
        <f>G43+G44</f>
        <v>0</v>
      </c>
      <c r="H42" s="65"/>
      <c r="I42" s="66"/>
      <c r="J42" s="66"/>
      <c r="K42" s="10"/>
      <c r="L42" s="10"/>
      <c r="M42" s="10"/>
      <c r="N42" s="10"/>
      <c r="O42" s="196"/>
      <c r="P42" s="196"/>
      <c r="Q42" s="196"/>
      <c r="R42" s="196"/>
      <c r="S42" s="196"/>
    </row>
    <row r="43" spans="1:19" x14ac:dyDescent="0.25">
      <c r="A43" s="30" t="s">
        <v>22</v>
      </c>
      <c r="B43" s="43" t="s">
        <v>2</v>
      </c>
      <c r="C43" s="44"/>
      <c r="D43" s="3">
        <v>78.006900000000002</v>
      </c>
      <c r="E43" s="184">
        <f>E45+E44</f>
        <v>126023</v>
      </c>
      <c r="F43" s="37">
        <f>F45</f>
        <v>331366020</v>
      </c>
      <c r="G43" s="41"/>
      <c r="H43" s="37">
        <f>H45</f>
        <v>165683010</v>
      </c>
      <c r="I43" s="8">
        <f>I45</f>
        <v>165683010</v>
      </c>
      <c r="J43" s="8"/>
      <c r="K43" s="10"/>
      <c r="L43" s="10"/>
      <c r="M43" s="9">
        <f>M45</f>
        <v>0</v>
      </c>
      <c r="N43" s="8">
        <f t="shared" si="1"/>
        <v>0</v>
      </c>
      <c r="O43" s="196"/>
      <c r="P43" s="196"/>
      <c r="Q43" s="196"/>
      <c r="R43" s="196"/>
      <c r="S43" s="196"/>
    </row>
    <row r="44" spans="1:19" x14ac:dyDescent="0.25">
      <c r="A44" s="30" t="s">
        <v>22</v>
      </c>
      <c r="B44" s="43" t="s">
        <v>3</v>
      </c>
      <c r="C44" s="44"/>
      <c r="D44" s="3">
        <v>36.576999999999998</v>
      </c>
      <c r="E44" s="184">
        <f>SUM(E46:E47)</f>
        <v>4599</v>
      </c>
      <c r="F44" s="37">
        <f>SUM(F46:F47)</f>
        <v>1613160</v>
      </c>
      <c r="G44" s="41"/>
      <c r="H44" s="37">
        <f>SUM(H46:H47)</f>
        <v>1613160</v>
      </c>
      <c r="I44" s="8">
        <f>SUM(I46:I47)</f>
        <v>0</v>
      </c>
      <c r="J44" s="8"/>
      <c r="K44" s="10"/>
      <c r="L44" s="8">
        <f>SUM(L46:L47)</f>
        <v>2794018.3827252444</v>
      </c>
      <c r="M44" s="10"/>
      <c r="N44" s="8">
        <f t="shared" si="1"/>
        <v>2794018.3827252444</v>
      </c>
      <c r="O44" s="196"/>
      <c r="P44" s="196"/>
      <c r="Q44" s="196"/>
      <c r="R44" s="196"/>
      <c r="S44" s="196"/>
    </row>
    <row r="45" spans="1:19" x14ac:dyDescent="0.25">
      <c r="A45" s="35"/>
      <c r="B45" s="51" t="s">
        <v>4</v>
      </c>
      <c r="C45" s="35">
        <v>1</v>
      </c>
      <c r="D45" s="55">
        <v>41.429900000000004</v>
      </c>
      <c r="E45" s="181">
        <v>121424</v>
      </c>
      <c r="F45" s="50">
        <v>331366020</v>
      </c>
      <c r="G45" s="41">
        <v>50</v>
      </c>
      <c r="H45" s="50">
        <f>F45*G45/100</f>
        <v>165683010</v>
      </c>
      <c r="I45" s="10">
        <f>F45-H45</f>
        <v>165683010</v>
      </c>
      <c r="J45" s="10"/>
      <c r="K45" s="10"/>
      <c r="L45" s="10"/>
      <c r="M45" s="10">
        <v>0</v>
      </c>
      <c r="N45" s="10">
        <f t="shared" si="1"/>
        <v>0</v>
      </c>
      <c r="O45" s="196"/>
      <c r="P45" s="196"/>
      <c r="Q45" s="196"/>
      <c r="R45" s="196"/>
      <c r="S45" s="196"/>
    </row>
    <row r="46" spans="1:19" x14ac:dyDescent="0.25">
      <c r="A46" s="35"/>
      <c r="B46" s="51" t="s">
        <v>23</v>
      </c>
      <c r="C46" s="35">
        <v>4</v>
      </c>
      <c r="D46" s="55">
        <v>26.770200000000003</v>
      </c>
      <c r="E46" s="181">
        <v>3303</v>
      </c>
      <c r="F46" s="50">
        <v>1027330</v>
      </c>
      <c r="G46" s="41">
        <v>100</v>
      </c>
      <c r="H46" s="50">
        <f>F46*G46/100</f>
        <v>1027330</v>
      </c>
      <c r="I46" s="10">
        <f>F46-H46</f>
        <v>0</v>
      </c>
      <c r="J46" s="10">
        <f>F46/E46</f>
        <v>311.0293672419013</v>
      </c>
      <c r="K46" s="10">
        <f>$J$11*$J$19-J46</f>
        <v>849.99463185398554</v>
      </c>
      <c r="L46" s="10">
        <f>IF(K46&gt;0,$J$7*$J$8*(K46/$K$19),0)+$J$7*$J$9*(E46/$E$19)+$J$7*$J$10*(D46/$D$19)</f>
        <v>1681646.0538100491</v>
      </c>
      <c r="M46" s="10"/>
      <c r="N46" s="10">
        <f t="shared" si="1"/>
        <v>1681646.0538100491</v>
      </c>
      <c r="O46" s="196"/>
      <c r="P46" s="196"/>
      <c r="Q46" s="196"/>
      <c r="R46" s="196"/>
      <c r="S46" s="196"/>
    </row>
    <row r="47" spans="1:19" x14ac:dyDescent="0.25">
      <c r="A47" s="35"/>
      <c r="B47" s="51" t="s">
        <v>24</v>
      </c>
      <c r="C47" s="35">
        <v>4</v>
      </c>
      <c r="D47" s="55">
        <v>9.8067999999999991</v>
      </c>
      <c r="E47" s="181">
        <v>1296</v>
      </c>
      <c r="F47" s="50">
        <v>585830</v>
      </c>
      <c r="G47" s="41">
        <v>100</v>
      </c>
      <c r="H47" s="50">
        <f>F47*G47/100</f>
        <v>585830</v>
      </c>
      <c r="I47" s="10">
        <f>F47-H47</f>
        <v>0</v>
      </c>
      <c r="J47" s="10">
        <f>F47/E47</f>
        <v>452.02932098765433</v>
      </c>
      <c r="K47" s="10">
        <f>$J$11*$J$19-J47</f>
        <v>708.99467810823262</v>
      </c>
      <c r="L47" s="10">
        <f>IF(K47&gt;0,$J$7*$J$8*(K47/$K$19),0)+$J$7*$J$9*(E47/$E$19)+$J$7*$J$10*(D47/$D$19)</f>
        <v>1112372.3289151953</v>
      </c>
      <c r="M47" s="10"/>
      <c r="N47" s="10">
        <f t="shared" si="1"/>
        <v>1112372.3289151953</v>
      </c>
      <c r="O47" s="196"/>
      <c r="P47" s="196"/>
      <c r="Q47" s="196"/>
      <c r="R47" s="196"/>
      <c r="S47" s="196"/>
    </row>
    <row r="48" spans="1:19" x14ac:dyDescent="0.25">
      <c r="A48" s="35"/>
      <c r="B48" s="51"/>
      <c r="C48" s="35"/>
      <c r="D48" s="55">
        <v>0</v>
      </c>
      <c r="E48" s="183"/>
      <c r="F48" s="65"/>
      <c r="G48" s="41"/>
      <c r="H48" s="62"/>
      <c r="I48" s="62"/>
      <c r="J48" s="64"/>
      <c r="K48" s="10"/>
      <c r="L48" s="10"/>
      <c r="M48" s="10"/>
      <c r="N48" s="10"/>
      <c r="O48" s="196"/>
      <c r="P48" s="196"/>
      <c r="Q48" s="196"/>
      <c r="R48" s="196"/>
      <c r="S48" s="196"/>
    </row>
    <row r="49" spans="1:19" x14ac:dyDescent="0.25">
      <c r="A49" s="30" t="s">
        <v>25</v>
      </c>
      <c r="B49" s="43" t="s">
        <v>2</v>
      </c>
      <c r="C49" s="44"/>
      <c r="D49" s="3">
        <v>887.6182</v>
      </c>
      <c r="E49" s="184">
        <f>E50</f>
        <v>78718</v>
      </c>
      <c r="F49" s="37">
        <f>F51</f>
        <v>0</v>
      </c>
      <c r="G49" s="41"/>
      <c r="H49" s="37">
        <f>H51</f>
        <v>6820870</v>
      </c>
      <c r="I49" s="8">
        <f>I51</f>
        <v>-6820870</v>
      </c>
      <c r="J49" s="8"/>
      <c r="K49" s="10"/>
      <c r="L49" s="10"/>
      <c r="M49" s="9">
        <f>M51</f>
        <v>19790041.490511484</v>
      </c>
      <c r="N49" s="8">
        <f t="shared" si="1"/>
        <v>19790041.490511484</v>
      </c>
      <c r="O49" s="196"/>
      <c r="P49" s="196"/>
      <c r="Q49" s="196"/>
      <c r="R49" s="196"/>
      <c r="S49" s="196"/>
    </row>
    <row r="50" spans="1:19" x14ac:dyDescent="0.25">
      <c r="A50" s="30" t="s">
        <v>25</v>
      </c>
      <c r="B50" s="43" t="s">
        <v>3</v>
      </c>
      <c r="C50" s="44"/>
      <c r="D50" s="3">
        <v>887.6182</v>
      </c>
      <c r="E50" s="184">
        <f>SUM(E52:E77)</f>
        <v>78718</v>
      </c>
      <c r="F50" s="37">
        <f>SUM(F52:F77)</f>
        <v>79026620</v>
      </c>
      <c r="G50" s="41"/>
      <c r="H50" s="37">
        <f>SUM(H52:H77)</f>
        <v>65384880</v>
      </c>
      <c r="I50" s="8">
        <f>SUM(I52:I77)</f>
        <v>13641740</v>
      </c>
      <c r="J50" s="8"/>
      <c r="K50" s="10"/>
      <c r="L50" s="8">
        <f>SUM(L52:L77)</f>
        <v>31498380.964075077</v>
      </c>
      <c r="M50" s="9"/>
      <c r="N50" s="8">
        <f t="shared" si="1"/>
        <v>31498380.964075077</v>
      </c>
      <c r="O50" s="196"/>
      <c r="P50" s="196"/>
      <c r="Q50" s="196"/>
      <c r="R50" s="196"/>
      <c r="S50" s="196"/>
    </row>
    <row r="51" spans="1:19" x14ac:dyDescent="0.25">
      <c r="A51" s="35"/>
      <c r="B51" s="51" t="s">
        <v>26</v>
      </c>
      <c r="C51" s="35">
        <v>2</v>
      </c>
      <c r="D51" s="55">
        <v>0</v>
      </c>
      <c r="E51" s="183"/>
      <c r="F51" s="50">
        <v>0</v>
      </c>
      <c r="G51" s="41">
        <v>25</v>
      </c>
      <c r="H51" s="50">
        <f>F52*G51/100</f>
        <v>6820870</v>
      </c>
      <c r="I51" s="10">
        <f t="shared" ref="I51:I77" si="8">F51-H51</f>
        <v>-6820870</v>
      </c>
      <c r="J51" s="10"/>
      <c r="K51" s="10"/>
      <c r="L51" s="10"/>
      <c r="M51" s="10">
        <f>($L$7*$L$8*E49/$L$10)+($L$7*$L$9*D49/$L$11)</f>
        <v>19790041.490511484</v>
      </c>
      <c r="N51" s="10">
        <f t="shared" si="1"/>
        <v>19790041.490511484</v>
      </c>
      <c r="O51" s="196"/>
      <c r="P51" s="196"/>
      <c r="Q51" s="196"/>
      <c r="R51" s="196"/>
      <c r="S51" s="196"/>
    </row>
    <row r="52" spans="1:19" x14ac:dyDescent="0.25">
      <c r="A52" s="35"/>
      <c r="B52" s="51" t="s">
        <v>25</v>
      </c>
      <c r="C52" s="35">
        <v>3</v>
      </c>
      <c r="D52" s="54">
        <v>51.925899999999999</v>
      </c>
      <c r="E52" s="181">
        <v>11065</v>
      </c>
      <c r="F52" s="50">
        <v>27283480</v>
      </c>
      <c r="G52" s="41">
        <v>50</v>
      </c>
      <c r="H52" s="50">
        <f>F52*G52/100</f>
        <v>13641740</v>
      </c>
      <c r="I52" s="10">
        <f>F52-H52</f>
        <v>13641740</v>
      </c>
      <c r="J52" s="10">
        <f t="shared" ref="J52:J77" si="9">F52/E52</f>
        <v>2465.7460460912789</v>
      </c>
      <c r="K52" s="10">
        <f t="shared" ref="K52:K77" si="10">$J$11*$J$19-J52</f>
        <v>-1304.722046995392</v>
      </c>
      <c r="L52" s="10">
        <f>IF(K52&gt;0,$J$7*$J$8*(K52/$K$19),0)+$J$7*$J$9*(E52/$E$19)+$J$7*$J$10*(D52/$D$19)</f>
        <v>2011434.6588444244</v>
      </c>
      <c r="M52" s="9"/>
      <c r="N52" s="10">
        <f t="shared" si="1"/>
        <v>2011434.6588444244</v>
      </c>
      <c r="O52" s="196"/>
      <c r="P52" s="196"/>
      <c r="Q52" s="196"/>
      <c r="R52" s="196"/>
      <c r="S52" s="196"/>
    </row>
    <row r="53" spans="1:19" x14ac:dyDescent="0.25">
      <c r="A53" s="35"/>
      <c r="B53" s="51" t="s">
        <v>27</v>
      </c>
      <c r="C53" s="35">
        <v>4</v>
      </c>
      <c r="D53" s="55">
        <v>16.3126</v>
      </c>
      <c r="E53" s="181">
        <v>1005</v>
      </c>
      <c r="F53" s="50">
        <v>1230410</v>
      </c>
      <c r="G53" s="41">
        <v>100</v>
      </c>
      <c r="H53" s="50">
        <f>F53*G53/100</f>
        <v>1230410</v>
      </c>
      <c r="I53" s="10">
        <f t="shared" si="8"/>
        <v>0</v>
      </c>
      <c r="J53" s="10">
        <f t="shared" si="9"/>
        <v>1224.2885572139303</v>
      </c>
      <c r="K53" s="10">
        <f t="shared" si="10"/>
        <v>-63.264558118043396</v>
      </c>
      <c r="L53" s="10">
        <f t="shared" ref="L53:L77" si="11">IF(K53&gt;0,$J$7*$J$8*(K53/$K$19),0)+$J$7*$J$9*(E53/$E$19)+$J$7*$J$10*(D53/$D$19)</f>
        <v>233934.1340503995</v>
      </c>
      <c r="M53" s="10"/>
      <c r="N53" s="10">
        <f t="shared" si="1"/>
        <v>233934.1340503995</v>
      </c>
      <c r="O53" s="196"/>
      <c r="P53" s="196"/>
      <c r="Q53" s="196"/>
      <c r="R53" s="196"/>
      <c r="S53" s="196"/>
    </row>
    <row r="54" spans="1:19" x14ac:dyDescent="0.25">
      <c r="A54" s="35"/>
      <c r="B54" s="51" t="s">
        <v>28</v>
      </c>
      <c r="C54" s="35">
        <v>4</v>
      </c>
      <c r="D54" s="55">
        <v>30.464199999999998</v>
      </c>
      <c r="E54" s="181">
        <v>5115</v>
      </c>
      <c r="F54" s="50">
        <v>4679870</v>
      </c>
      <c r="G54" s="41">
        <v>100</v>
      </c>
      <c r="H54" s="50">
        <f t="shared" ref="H54:H77" si="12">F54*G54/100</f>
        <v>4679870</v>
      </c>
      <c r="I54" s="10">
        <f t="shared" si="8"/>
        <v>0</v>
      </c>
      <c r="J54" s="10">
        <f t="shared" si="9"/>
        <v>914.93059628543494</v>
      </c>
      <c r="K54" s="10">
        <f t="shared" si="10"/>
        <v>246.09340281045195</v>
      </c>
      <c r="L54" s="10">
        <f t="shared" si="11"/>
        <v>1256989.4023711055</v>
      </c>
      <c r="M54" s="10"/>
      <c r="N54" s="10">
        <f t="shared" si="1"/>
        <v>1256989.4023711055</v>
      </c>
      <c r="O54" s="196"/>
      <c r="P54" s="196"/>
      <c r="Q54" s="196"/>
      <c r="R54" s="196"/>
      <c r="S54" s="196"/>
    </row>
    <row r="55" spans="1:19" x14ac:dyDescent="0.25">
      <c r="A55" s="35"/>
      <c r="B55" s="51" t="s">
        <v>29</v>
      </c>
      <c r="C55" s="35">
        <v>4</v>
      </c>
      <c r="D55" s="55">
        <v>21.542500000000004</v>
      </c>
      <c r="E55" s="181">
        <v>1559</v>
      </c>
      <c r="F55" s="50">
        <v>640220</v>
      </c>
      <c r="G55" s="41">
        <v>100</v>
      </c>
      <c r="H55" s="50">
        <f t="shared" si="12"/>
        <v>640220</v>
      </c>
      <c r="I55" s="10">
        <f t="shared" si="8"/>
        <v>0</v>
      </c>
      <c r="J55" s="10">
        <f t="shared" si="9"/>
        <v>410.6606799230276</v>
      </c>
      <c r="K55" s="10">
        <f t="shared" si="10"/>
        <v>750.36331917285929</v>
      </c>
      <c r="L55" s="10">
        <f t="shared" si="11"/>
        <v>1256783.5274077966</v>
      </c>
      <c r="M55" s="10"/>
      <c r="N55" s="10">
        <f t="shared" si="1"/>
        <v>1256783.5274077966</v>
      </c>
      <c r="O55" s="196"/>
      <c r="P55" s="196"/>
      <c r="Q55" s="196"/>
      <c r="R55" s="196"/>
      <c r="S55" s="196"/>
    </row>
    <row r="56" spans="1:19" x14ac:dyDescent="0.25">
      <c r="A56" s="35"/>
      <c r="B56" s="51" t="s">
        <v>30</v>
      </c>
      <c r="C56" s="35">
        <v>4</v>
      </c>
      <c r="D56" s="55">
        <v>50.992299999999993</v>
      </c>
      <c r="E56" s="181">
        <v>3791</v>
      </c>
      <c r="F56" s="50">
        <v>2892140</v>
      </c>
      <c r="G56" s="41">
        <v>100</v>
      </c>
      <c r="H56" s="50">
        <f t="shared" si="12"/>
        <v>2892140</v>
      </c>
      <c r="I56" s="10">
        <f t="shared" si="8"/>
        <v>0</v>
      </c>
      <c r="J56" s="10">
        <f t="shared" si="9"/>
        <v>762.89633342126092</v>
      </c>
      <c r="K56" s="10">
        <f t="shared" si="10"/>
        <v>398.12766567462597</v>
      </c>
      <c r="L56" s="10">
        <f t="shared" si="11"/>
        <v>1318956.6127476597</v>
      </c>
      <c r="M56" s="10"/>
      <c r="N56" s="10">
        <f t="shared" si="1"/>
        <v>1318956.6127476597</v>
      </c>
      <c r="O56" s="196"/>
      <c r="P56" s="196"/>
      <c r="Q56" s="196"/>
      <c r="R56" s="196"/>
      <c r="S56" s="196"/>
    </row>
    <row r="57" spans="1:19" x14ac:dyDescent="0.25">
      <c r="A57" s="35"/>
      <c r="B57" s="51" t="s">
        <v>31</v>
      </c>
      <c r="C57" s="35">
        <v>4</v>
      </c>
      <c r="D57" s="55">
        <v>19.139800000000001</v>
      </c>
      <c r="E57" s="181">
        <v>1763</v>
      </c>
      <c r="F57" s="50">
        <v>1451030</v>
      </c>
      <c r="G57" s="41">
        <v>100</v>
      </c>
      <c r="H57" s="50">
        <f t="shared" si="12"/>
        <v>1451030</v>
      </c>
      <c r="I57" s="10">
        <f t="shared" si="8"/>
        <v>0</v>
      </c>
      <c r="J57" s="10">
        <f t="shared" si="9"/>
        <v>823.0459444129325</v>
      </c>
      <c r="K57" s="10">
        <f t="shared" si="10"/>
        <v>337.97805468295439</v>
      </c>
      <c r="L57" s="10">
        <f t="shared" si="11"/>
        <v>778616.05639578192</v>
      </c>
      <c r="M57" s="10"/>
      <c r="N57" s="10">
        <f t="shared" si="1"/>
        <v>778616.05639578192</v>
      </c>
      <c r="O57" s="196"/>
      <c r="P57" s="196"/>
      <c r="Q57" s="196"/>
      <c r="R57" s="196"/>
      <c r="S57" s="196"/>
    </row>
    <row r="58" spans="1:19" x14ac:dyDescent="0.25">
      <c r="A58" s="35"/>
      <c r="B58" s="51" t="s">
        <v>32</v>
      </c>
      <c r="C58" s="35">
        <v>4</v>
      </c>
      <c r="D58" s="55">
        <v>47.591800000000006</v>
      </c>
      <c r="E58" s="181">
        <v>1604</v>
      </c>
      <c r="F58" s="50">
        <v>750200</v>
      </c>
      <c r="G58" s="41">
        <v>100</v>
      </c>
      <c r="H58" s="50">
        <f t="shared" si="12"/>
        <v>750200</v>
      </c>
      <c r="I58" s="10">
        <f t="shared" si="8"/>
        <v>0</v>
      </c>
      <c r="J58" s="10">
        <f t="shared" si="9"/>
        <v>467.70573566084789</v>
      </c>
      <c r="K58" s="10">
        <f t="shared" si="10"/>
        <v>693.31826343503894</v>
      </c>
      <c r="L58" s="10">
        <f t="shared" si="11"/>
        <v>1309916.2639890593</v>
      </c>
      <c r="M58" s="10"/>
      <c r="N58" s="10">
        <f t="shared" si="1"/>
        <v>1309916.2639890593</v>
      </c>
      <c r="O58" s="196"/>
      <c r="P58" s="196"/>
      <c r="Q58" s="196"/>
      <c r="R58" s="196"/>
      <c r="S58" s="196"/>
    </row>
    <row r="59" spans="1:19" x14ac:dyDescent="0.25">
      <c r="A59" s="35"/>
      <c r="B59" s="51" t="s">
        <v>727</v>
      </c>
      <c r="C59" s="35">
        <v>4</v>
      </c>
      <c r="D59" s="56">
        <v>28.288899999999998</v>
      </c>
      <c r="E59" s="181">
        <v>1476</v>
      </c>
      <c r="F59" s="50">
        <v>584770</v>
      </c>
      <c r="G59" s="41">
        <v>100</v>
      </c>
      <c r="H59" s="50">
        <f t="shared" si="12"/>
        <v>584770</v>
      </c>
      <c r="I59" s="10">
        <f t="shared" si="8"/>
        <v>0</v>
      </c>
      <c r="J59" s="10">
        <f t="shared" si="9"/>
        <v>396.18563685636855</v>
      </c>
      <c r="K59" s="10">
        <f t="shared" si="10"/>
        <v>764.83836223951835</v>
      </c>
      <c r="L59" s="10">
        <f t="shared" si="11"/>
        <v>1290792.0910433161</v>
      </c>
      <c r="M59" s="10"/>
      <c r="N59" s="10">
        <f t="shared" si="1"/>
        <v>1290792.0910433161</v>
      </c>
      <c r="O59" s="196"/>
      <c r="P59" s="196"/>
      <c r="Q59" s="196"/>
      <c r="R59" s="196"/>
      <c r="S59" s="196"/>
    </row>
    <row r="60" spans="1:19" x14ac:dyDescent="0.25">
      <c r="A60" s="35"/>
      <c r="B60" s="51" t="s">
        <v>728</v>
      </c>
      <c r="C60" s="35">
        <v>4</v>
      </c>
      <c r="D60" s="55">
        <v>39.7697</v>
      </c>
      <c r="E60" s="181">
        <v>2214</v>
      </c>
      <c r="F60" s="50">
        <v>761610</v>
      </c>
      <c r="G60" s="41">
        <v>100</v>
      </c>
      <c r="H60" s="50">
        <f t="shared" si="12"/>
        <v>761610</v>
      </c>
      <c r="I60" s="10">
        <f t="shared" si="8"/>
        <v>0</v>
      </c>
      <c r="J60" s="10">
        <f t="shared" si="9"/>
        <v>343.99728997289975</v>
      </c>
      <c r="K60" s="10">
        <f t="shared" si="10"/>
        <v>817.02670912298709</v>
      </c>
      <c r="L60" s="10">
        <f t="shared" si="11"/>
        <v>1523703.3186467753</v>
      </c>
      <c r="M60" s="10"/>
      <c r="N60" s="10">
        <f t="shared" si="1"/>
        <v>1523703.3186467753</v>
      </c>
      <c r="O60" s="196"/>
      <c r="P60" s="196"/>
      <c r="Q60" s="196"/>
      <c r="R60" s="196"/>
      <c r="S60" s="196"/>
    </row>
    <row r="61" spans="1:19" x14ac:dyDescent="0.25">
      <c r="A61" s="35"/>
      <c r="B61" s="51" t="s">
        <v>33</v>
      </c>
      <c r="C61" s="35">
        <v>4</v>
      </c>
      <c r="D61" s="55">
        <v>25.625900000000001</v>
      </c>
      <c r="E61" s="181">
        <v>1994</v>
      </c>
      <c r="F61" s="50">
        <v>432460</v>
      </c>
      <c r="G61" s="41">
        <v>100</v>
      </c>
      <c r="H61" s="50">
        <f t="shared" si="12"/>
        <v>432460</v>
      </c>
      <c r="I61" s="10">
        <f t="shared" si="8"/>
        <v>0</v>
      </c>
      <c r="J61" s="10">
        <f t="shared" si="9"/>
        <v>216.88064192577733</v>
      </c>
      <c r="K61" s="10">
        <f t="shared" si="10"/>
        <v>944.14335717010954</v>
      </c>
      <c r="L61" s="10">
        <f t="shared" si="11"/>
        <v>1580022.7555071858</v>
      </c>
      <c r="M61" s="10"/>
      <c r="N61" s="10">
        <f t="shared" si="1"/>
        <v>1580022.7555071858</v>
      </c>
      <c r="O61" s="196"/>
      <c r="P61" s="196"/>
      <c r="Q61" s="196"/>
      <c r="R61" s="196"/>
      <c r="S61" s="196"/>
    </row>
    <row r="62" spans="1:19" x14ac:dyDescent="0.25">
      <c r="A62" s="35"/>
      <c r="B62" s="51" t="s">
        <v>34</v>
      </c>
      <c r="C62" s="35">
        <v>4</v>
      </c>
      <c r="D62" s="54">
        <v>11.449</v>
      </c>
      <c r="E62" s="181">
        <v>3928</v>
      </c>
      <c r="F62" s="50">
        <v>2927560</v>
      </c>
      <c r="G62" s="41">
        <v>100</v>
      </c>
      <c r="H62" s="50">
        <f t="shared" si="12"/>
        <v>2927560</v>
      </c>
      <c r="I62" s="10">
        <f t="shared" si="8"/>
        <v>0</v>
      </c>
      <c r="J62" s="10">
        <f t="shared" si="9"/>
        <v>745.3054989816701</v>
      </c>
      <c r="K62" s="10">
        <f t="shared" si="10"/>
        <v>415.71850011421679</v>
      </c>
      <c r="L62" s="10">
        <f t="shared" si="11"/>
        <v>1187632.0794164443</v>
      </c>
      <c r="M62" s="10"/>
      <c r="N62" s="10">
        <f t="shared" si="1"/>
        <v>1187632.0794164443</v>
      </c>
      <c r="O62" s="196"/>
      <c r="P62" s="196"/>
      <c r="Q62" s="196"/>
      <c r="R62" s="196"/>
      <c r="S62" s="196"/>
    </row>
    <row r="63" spans="1:19" x14ac:dyDescent="0.25">
      <c r="A63" s="35"/>
      <c r="B63" s="51" t="s">
        <v>35</v>
      </c>
      <c r="C63" s="35">
        <v>4</v>
      </c>
      <c r="D63" s="55">
        <v>50.058299999999996</v>
      </c>
      <c r="E63" s="181">
        <v>3111</v>
      </c>
      <c r="F63" s="50">
        <v>1079280</v>
      </c>
      <c r="G63" s="41">
        <v>100</v>
      </c>
      <c r="H63" s="50">
        <f t="shared" si="12"/>
        <v>1079280</v>
      </c>
      <c r="I63" s="10">
        <f t="shared" si="8"/>
        <v>0</v>
      </c>
      <c r="J63" s="10">
        <f t="shared" si="9"/>
        <v>346.92381870781099</v>
      </c>
      <c r="K63" s="10">
        <f t="shared" si="10"/>
        <v>814.10018038807584</v>
      </c>
      <c r="L63" s="10">
        <f t="shared" si="11"/>
        <v>1710074.4484442649</v>
      </c>
      <c r="M63" s="10"/>
      <c r="N63" s="10">
        <f t="shared" si="1"/>
        <v>1710074.4484442649</v>
      </c>
      <c r="O63" s="196"/>
      <c r="P63" s="196"/>
      <c r="Q63" s="196"/>
      <c r="R63" s="196"/>
      <c r="S63" s="196"/>
    </row>
    <row r="64" spans="1:19" x14ac:dyDescent="0.25">
      <c r="A64" s="35"/>
      <c r="B64" s="51" t="s">
        <v>729</v>
      </c>
      <c r="C64" s="35">
        <v>4</v>
      </c>
      <c r="D64" s="55">
        <v>39.081300000000006</v>
      </c>
      <c r="E64" s="181">
        <v>3323</v>
      </c>
      <c r="F64" s="50">
        <v>1409930</v>
      </c>
      <c r="G64" s="41">
        <v>100</v>
      </c>
      <c r="H64" s="50">
        <f t="shared" si="12"/>
        <v>1409930</v>
      </c>
      <c r="I64" s="10">
        <f t="shared" si="8"/>
        <v>0</v>
      </c>
      <c r="J64" s="10">
        <f t="shared" si="9"/>
        <v>424.29431236834188</v>
      </c>
      <c r="K64" s="10">
        <f t="shared" si="10"/>
        <v>736.72968672754496</v>
      </c>
      <c r="L64" s="10">
        <f t="shared" si="11"/>
        <v>1601827.0911193774</v>
      </c>
      <c r="M64" s="10"/>
      <c r="N64" s="10">
        <f t="shared" si="1"/>
        <v>1601827.0911193774</v>
      </c>
      <c r="O64" s="196"/>
      <c r="P64" s="196"/>
      <c r="Q64" s="196"/>
      <c r="R64" s="196"/>
      <c r="S64" s="196"/>
    </row>
    <row r="65" spans="1:19" x14ac:dyDescent="0.25">
      <c r="A65" s="35"/>
      <c r="B65" s="51" t="s">
        <v>36</v>
      </c>
      <c r="C65" s="35">
        <v>4</v>
      </c>
      <c r="D65" s="55">
        <v>85.867999999999981</v>
      </c>
      <c r="E65" s="181">
        <v>5127</v>
      </c>
      <c r="F65" s="50">
        <v>3475660</v>
      </c>
      <c r="G65" s="41">
        <v>100</v>
      </c>
      <c r="H65" s="50">
        <f t="shared" si="12"/>
        <v>3475660</v>
      </c>
      <c r="I65" s="10">
        <f t="shared" si="8"/>
        <v>0</v>
      </c>
      <c r="J65" s="10">
        <f t="shared" si="9"/>
        <v>677.91300955724591</v>
      </c>
      <c r="K65" s="10">
        <f t="shared" si="10"/>
        <v>483.11098953864098</v>
      </c>
      <c r="L65" s="10">
        <f t="shared" si="11"/>
        <v>1791345.6829764505</v>
      </c>
      <c r="M65" s="10"/>
      <c r="N65" s="10">
        <f t="shared" si="1"/>
        <v>1791345.6829764505</v>
      </c>
      <c r="O65" s="196"/>
      <c r="P65" s="196"/>
      <c r="Q65" s="196"/>
      <c r="R65" s="196"/>
      <c r="S65" s="196"/>
    </row>
    <row r="66" spans="1:19" x14ac:dyDescent="0.25">
      <c r="A66" s="35"/>
      <c r="B66" s="51" t="s">
        <v>37</v>
      </c>
      <c r="C66" s="35">
        <v>4</v>
      </c>
      <c r="D66" s="55">
        <v>12.793399999999998</v>
      </c>
      <c r="E66" s="181">
        <v>1815</v>
      </c>
      <c r="F66" s="50">
        <v>1696990</v>
      </c>
      <c r="G66" s="41">
        <v>100</v>
      </c>
      <c r="H66" s="50">
        <f t="shared" si="12"/>
        <v>1696990</v>
      </c>
      <c r="I66" s="10">
        <f t="shared" si="8"/>
        <v>0</v>
      </c>
      <c r="J66" s="10">
        <f t="shared" si="9"/>
        <v>934.98071625344357</v>
      </c>
      <c r="K66" s="10">
        <f t="shared" si="10"/>
        <v>226.04328284244332</v>
      </c>
      <c r="L66" s="10">
        <f t="shared" si="11"/>
        <v>623121.18854070303</v>
      </c>
      <c r="M66" s="10"/>
      <c r="N66" s="10">
        <f t="shared" si="1"/>
        <v>623121.18854070303</v>
      </c>
      <c r="O66" s="196"/>
      <c r="P66" s="196"/>
      <c r="Q66" s="196"/>
      <c r="R66" s="196"/>
      <c r="S66" s="196"/>
    </row>
    <row r="67" spans="1:19" x14ac:dyDescent="0.25">
      <c r="A67" s="35"/>
      <c r="B67" s="51" t="s">
        <v>38</v>
      </c>
      <c r="C67" s="35">
        <v>4</v>
      </c>
      <c r="D67" s="55">
        <v>66.075299999999999</v>
      </c>
      <c r="E67" s="181">
        <v>5828</v>
      </c>
      <c r="F67" s="50">
        <v>9100100</v>
      </c>
      <c r="G67" s="41">
        <v>100</v>
      </c>
      <c r="H67" s="50">
        <f t="shared" si="12"/>
        <v>9100100</v>
      </c>
      <c r="I67" s="10">
        <f t="shared" si="8"/>
        <v>0</v>
      </c>
      <c r="J67" s="10">
        <f t="shared" si="9"/>
        <v>1561.4447494852436</v>
      </c>
      <c r="K67" s="10">
        <f t="shared" si="10"/>
        <v>-400.42075038935673</v>
      </c>
      <c r="L67" s="10">
        <f t="shared" si="11"/>
        <v>1230554.5984175617</v>
      </c>
      <c r="M67" s="10"/>
      <c r="N67" s="10">
        <f t="shared" si="1"/>
        <v>1230554.5984175617</v>
      </c>
      <c r="O67" s="196"/>
      <c r="P67" s="196"/>
      <c r="Q67" s="196"/>
      <c r="R67" s="196"/>
      <c r="S67" s="196"/>
    </row>
    <row r="68" spans="1:19" x14ac:dyDescent="0.25">
      <c r="A68" s="35"/>
      <c r="B68" s="51" t="s">
        <v>39</v>
      </c>
      <c r="C68" s="35">
        <v>4</v>
      </c>
      <c r="D68" s="55">
        <v>4.5788000000000002</v>
      </c>
      <c r="E68" s="181">
        <v>1457</v>
      </c>
      <c r="F68" s="50">
        <v>1391170</v>
      </c>
      <c r="G68" s="41">
        <v>100</v>
      </c>
      <c r="H68" s="50">
        <f t="shared" si="12"/>
        <v>1391170</v>
      </c>
      <c r="I68" s="10">
        <f t="shared" si="8"/>
        <v>0</v>
      </c>
      <c r="J68" s="10">
        <f t="shared" si="9"/>
        <v>954.81811942347292</v>
      </c>
      <c r="K68" s="10">
        <f t="shared" si="10"/>
        <v>206.20587967241397</v>
      </c>
      <c r="L68" s="10">
        <f t="shared" si="11"/>
        <v>505096.3367810463</v>
      </c>
      <c r="M68" s="10"/>
      <c r="N68" s="10">
        <f t="shared" si="1"/>
        <v>505096.3367810463</v>
      </c>
      <c r="O68" s="196"/>
      <c r="P68" s="196"/>
      <c r="Q68" s="196"/>
      <c r="R68" s="196"/>
      <c r="S68" s="196"/>
    </row>
    <row r="69" spans="1:19" x14ac:dyDescent="0.25">
      <c r="A69" s="35"/>
      <c r="B69" s="51" t="s">
        <v>40</v>
      </c>
      <c r="C69" s="35">
        <v>4</v>
      </c>
      <c r="D69" s="55">
        <v>17.041400000000003</v>
      </c>
      <c r="E69" s="181">
        <v>333</v>
      </c>
      <c r="F69" s="50">
        <v>53800</v>
      </c>
      <c r="G69" s="41">
        <v>100</v>
      </c>
      <c r="H69" s="50">
        <f t="shared" si="12"/>
        <v>53800</v>
      </c>
      <c r="I69" s="10">
        <f t="shared" si="8"/>
        <v>0</v>
      </c>
      <c r="J69" s="10">
        <f t="shared" si="9"/>
        <v>161.56156156156158</v>
      </c>
      <c r="K69" s="10">
        <f t="shared" si="10"/>
        <v>999.46243753432532</v>
      </c>
      <c r="L69" s="10">
        <f t="shared" si="11"/>
        <v>1341716.8828467701</v>
      </c>
      <c r="M69" s="10"/>
      <c r="N69" s="10">
        <f t="shared" si="1"/>
        <v>1341716.8828467701</v>
      </c>
      <c r="O69" s="196"/>
      <c r="P69" s="196"/>
      <c r="Q69" s="196"/>
      <c r="R69" s="196"/>
      <c r="S69" s="196"/>
    </row>
    <row r="70" spans="1:19" x14ac:dyDescent="0.25">
      <c r="A70" s="35"/>
      <c r="B70" s="51" t="s">
        <v>41</v>
      </c>
      <c r="C70" s="35">
        <v>4</v>
      </c>
      <c r="D70" s="55">
        <v>34.765100000000004</v>
      </c>
      <c r="E70" s="181">
        <v>3411</v>
      </c>
      <c r="F70" s="50">
        <v>1446260</v>
      </c>
      <c r="G70" s="41">
        <v>100</v>
      </c>
      <c r="H70" s="50">
        <f>F70*G70/100</f>
        <v>1446260</v>
      </c>
      <c r="I70" s="10">
        <f t="shared" si="8"/>
        <v>0</v>
      </c>
      <c r="J70" s="10">
        <f>F70/E70</f>
        <v>423.99882732336556</v>
      </c>
      <c r="K70" s="10">
        <f t="shared" si="10"/>
        <v>737.02517177252139</v>
      </c>
      <c r="L70" s="10">
        <f t="shared" si="11"/>
        <v>1597285.4189094072</v>
      </c>
      <c r="M70" s="10"/>
      <c r="N70" s="10">
        <f t="shared" si="1"/>
        <v>1597285.4189094072</v>
      </c>
      <c r="O70" s="196"/>
      <c r="P70" s="196"/>
      <c r="Q70" s="196"/>
      <c r="R70" s="196"/>
      <c r="S70" s="196"/>
    </row>
    <row r="71" spans="1:19" x14ac:dyDescent="0.25">
      <c r="A71" s="35"/>
      <c r="B71" s="51" t="s">
        <v>42</v>
      </c>
      <c r="C71" s="35">
        <v>4</v>
      </c>
      <c r="D71" s="55">
        <v>16.301500000000001</v>
      </c>
      <c r="E71" s="181">
        <v>2530</v>
      </c>
      <c r="F71" s="50">
        <v>2831440</v>
      </c>
      <c r="G71" s="41">
        <v>100</v>
      </c>
      <c r="H71" s="50">
        <f t="shared" si="12"/>
        <v>2831440</v>
      </c>
      <c r="I71" s="10">
        <f t="shared" si="8"/>
        <v>0</v>
      </c>
      <c r="J71" s="10">
        <f>F71/E71</f>
        <v>1119.1462450592885</v>
      </c>
      <c r="K71" s="10">
        <f t="shared" si="10"/>
        <v>41.87775403659839</v>
      </c>
      <c r="L71" s="10">
        <f t="shared" si="11"/>
        <v>530297.85360514349</v>
      </c>
      <c r="M71" s="10"/>
      <c r="N71" s="10">
        <f t="shared" si="1"/>
        <v>530297.85360514349</v>
      </c>
      <c r="O71" s="196"/>
      <c r="P71" s="196"/>
      <c r="Q71" s="196"/>
      <c r="R71" s="196"/>
      <c r="S71" s="196"/>
    </row>
    <row r="72" spans="1:19" x14ac:dyDescent="0.25">
      <c r="A72" s="35"/>
      <c r="B72" s="51" t="s">
        <v>43</v>
      </c>
      <c r="C72" s="35">
        <v>4</v>
      </c>
      <c r="D72" s="55">
        <v>24.058299999999999</v>
      </c>
      <c r="E72" s="181">
        <v>2813</v>
      </c>
      <c r="F72" s="50">
        <v>1134290</v>
      </c>
      <c r="G72" s="41">
        <v>100</v>
      </c>
      <c r="H72" s="50">
        <f t="shared" si="12"/>
        <v>1134290</v>
      </c>
      <c r="I72" s="10">
        <f t="shared" si="8"/>
        <v>0</v>
      </c>
      <c r="J72" s="10">
        <f t="shared" si="9"/>
        <v>403.23142552435121</v>
      </c>
      <c r="K72" s="10">
        <f t="shared" si="10"/>
        <v>757.79257357153574</v>
      </c>
      <c r="L72" s="10">
        <f t="shared" si="11"/>
        <v>1478868.2083816279</v>
      </c>
      <c r="M72" s="10"/>
      <c r="N72" s="10">
        <f t="shared" si="1"/>
        <v>1478868.2083816279</v>
      </c>
      <c r="O72" s="196"/>
      <c r="P72" s="196"/>
      <c r="Q72" s="196"/>
      <c r="R72" s="196"/>
      <c r="S72" s="196"/>
    </row>
    <row r="73" spans="1:19" x14ac:dyDescent="0.25">
      <c r="A73" s="35"/>
      <c r="B73" s="51" t="s">
        <v>44</v>
      </c>
      <c r="C73" s="35">
        <v>4</v>
      </c>
      <c r="D73" s="55">
        <v>43.497700000000002</v>
      </c>
      <c r="E73" s="181">
        <v>3350</v>
      </c>
      <c r="F73" s="50">
        <v>848650</v>
      </c>
      <c r="G73" s="41">
        <v>100</v>
      </c>
      <c r="H73" s="50">
        <f t="shared" si="12"/>
        <v>848650</v>
      </c>
      <c r="I73" s="10">
        <f t="shared" si="8"/>
        <v>0</v>
      </c>
      <c r="J73" s="10">
        <f t="shared" si="9"/>
        <v>253.32835820895522</v>
      </c>
      <c r="K73" s="10">
        <f t="shared" si="10"/>
        <v>907.69564088693164</v>
      </c>
      <c r="L73" s="10">
        <f t="shared" si="11"/>
        <v>1833147.1105201796</v>
      </c>
      <c r="M73" s="10"/>
      <c r="N73" s="10">
        <f t="shared" si="1"/>
        <v>1833147.1105201796</v>
      </c>
      <c r="O73" s="196"/>
      <c r="P73" s="196"/>
      <c r="Q73" s="196"/>
      <c r="R73" s="196"/>
      <c r="S73" s="196"/>
    </row>
    <row r="74" spans="1:19" x14ac:dyDescent="0.25">
      <c r="A74" s="35"/>
      <c r="B74" s="51" t="s">
        <v>45</v>
      </c>
      <c r="C74" s="35">
        <v>4</v>
      </c>
      <c r="D74" s="55">
        <v>21.498699999999999</v>
      </c>
      <c r="E74" s="181">
        <v>1092</v>
      </c>
      <c r="F74" s="50">
        <v>371350</v>
      </c>
      <c r="G74" s="41">
        <v>100</v>
      </c>
      <c r="H74" s="50">
        <f t="shared" si="12"/>
        <v>371350</v>
      </c>
      <c r="I74" s="10">
        <f t="shared" si="8"/>
        <v>0</v>
      </c>
      <c r="J74" s="10">
        <f t="shared" si="9"/>
        <v>340.06410256410254</v>
      </c>
      <c r="K74" s="10">
        <f t="shared" si="10"/>
        <v>820.95989653178435</v>
      </c>
      <c r="L74" s="10">
        <f t="shared" si="11"/>
        <v>1267045.613863054</v>
      </c>
      <c r="M74" s="10"/>
      <c r="N74" s="10">
        <f t="shared" si="1"/>
        <v>1267045.613863054</v>
      </c>
      <c r="O74" s="196"/>
      <c r="P74" s="196"/>
      <c r="Q74" s="196"/>
      <c r="R74" s="196"/>
      <c r="S74" s="196"/>
    </row>
    <row r="75" spans="1:19" x14ac:dyDescent="0.25">
      <c r="A75" s="35"/>
      <c r="B75" s="51" t="s">
        <v>730</v>
      </c>
      <c r="C75" s="35">
        <v>4</v>
      </c>
      <c r="D75" s="55">
        <v>57.078299999999999</v>
      </c>
      <c r="E75" s="181">
        <v>3167</v>
      </c>
      <c r="F75" s="50">
        <v>3719140</v>
      </c>
      <c r="G75" s="41">
        <v>100</v>
      </c>
      <c r="H75" s="50">
        <f t="shared" si="12"/>
        <v>3719140</v>
      </c>
      <c r="I75" s="10">
        <f t="shared" si="8"/>
        <v>0</v>
      </c>
      <c r="J75" s="10">
        <f t="shared" si="9"/>
        <v>1174.3416482475529</v>
      </c>
      <c r="K75" s="10">
        <f t="shared" si="10"/>
        <v>-13.317649151666046</v>
      </c>
      <c r="L75" s="10">
        <f t="shared" si="11"/>
        <v>762252.67305676639</v>
      </c>
      <c r="M75" s="10"/>
      <c r="N75" s="10">
        <f t="shared" si="1"/>
        <v>762252.67305676639</v>
      </c>
      <c r="O75" s="196"/>
      <c r="P75" s="196"/>
      <c r="Q75" s="196"/>
      <c r="R75" s="196"/>
      <c r="S75" s="196"/>
    </row>
    <row r="76" spans="1:19" s="31" customFormat="1" x14ac:dyDescent="0.25">
      <c r="A76" s="35"/>
      <c r="B76" s="51" t="s">
        <v>46</v>
      </c>
      <c r="C76" s="35">
        <v>4</v>
      </c>
      <c r="D76" s="55">
        <v>44.555800000000005</v>
      </c>
      <c r="E76" s="181">
        <v>782</v>
      </c>
      <c r="F76" s="50">
        <v>767450</v>
      </c>
      <c r="G76" s="41">
        <v>100</v>
      </c>
      <c r="H76" s="50">
        <f t="shared" si="12"/>
        <v>767450</v>
      </c>
      <c r="I76" s="50">
        <f t="shared" si="8"/>
        <v>0</v>
      </c>
      <c r="J76" s="50">
        <f t="shared" si="9"/>
        <v>981.39386189258312</v>
      </c>
      <c r="K76" s="50">
        <f t="shared" si="10"/>
        <v>179.63013720330378</v>
      </c>
      <c r="L76" s="50">
        <f t="shared" si="11"/>
        <v>540791.37161279691</v>
      </c>
      <c r="M76" s="50"/>
      <c r="N76" s="50">
        <f t="shared" si="1"/>
        <v>540791.37161279691</v>
      </c>
      <c r="O76" s="99"/>
      <c r="P76" s="196"/>
      <c r="Q76" s="99"/>
      <c r="R76" s="196"/>
      <c r="S76" s="99"/>
    </row>
    <row r="77" spans="1:19" x14ac:dyDescent="0.25">
      <c r="A77" s="35"/>
      <c r="B77" s="51" t="s">
        <v>47</v>
      </c>
      <c r="C77" s="35">
        <v>4</v>
      </c>
      <c r="D77" s="55">
        <v>27.263699999999996</v>
      </c>
      <c r="E77" s="181">
        <v>5065</v>
      </c>
      <c r="F77" s="50">
        <v>6067360</v>
      </c>
      <c r="G77" s="41">
        <v>100</v>
      </c>
      <c r="H77" s="50">
        <f t="shared" si="12"/>
        <v>6067360</v>
      </c>
      <c r="I77" s="10">
        <f t="shared" si="8"/>
        <v>0</v>
      </c>
      <c r="J77" s="10">
        <f t="shared" si="9"/>
        <v>1197.8993089832181</v>
      </c>
      <c r="K77" s="10">
        <f t="shared" si="10"/>
        <v>-36.875309887331241</v>
      </c>
      <c r="L77" s="10">
        <f t="shared" si="11"/>
        <v>936175.58457997488</v>
      </c>
      <c r="M77" s="10"/>
      <c r="N77" s="10">
        <f t="shared" si="1"/>
        <v>936175.58457997488</v>
      </c>
      <c r="O77" s="196"/>
      <c r="P77" s="196"/>
      <c r="Q77" s="196"/>
      <c r="R77" s="196"/>
      <c r="S77" s="196"/>
    </row>
    <row r="78" spans="1:19" x14ac:dyDescent="0.25">
      <c r="A78" s="35"/>
      <c r="B78" s="51"/>
      <c r="C78" s="35"/>
      <c r="D78" s="55">
        <v>0</v>
      </c>
      <c r="E78" s="183"/>
      <c r="F78" s="62"/>
      <c r="G78" s="41"/>
      <c r="H78" s="62"/>
      <c r="I78" s="64"/>
      <c r="J78" s="64"/>
      <c r="K78" s="10"/>
      <c r="L78" s="10"/>
      <c r="M78" s="10"/>
      <c r="N78" s="10"/>
      <c r="O78" s="196"/>
      <c r="P78" s="196"/>
      <c r="Q78" s="196"/>
      <c r="R78" s="196"/>
      <c r="S78" s="196"/>
    </row>
    <row r="79" spans="1:19" x14ac:dyDescent="0.25">
      <c r="A79" s="30" t="s">
        <v>48</v>
      </c>
      <c r="B79" s="43" t="s">
        <v>2</v>
      </c>
      <c r="C79" s="44"/>
      <c r="D79" s="3">
        <v>294.53949999999998</v>
      </c>
      <c r="E79" s="184">
        <f>E80</f>
        <v>26061</v>
      </c>
      <c r="F79" s="37">
        <v>0</v>
      </c>
      <c r="G79" s="41"/>
      <c r="H79" s="37">
        <f>H81</f>
        <v>3982800</v>
      </c>
      <c r="I79" s="8">
        <f>I81</f>
        <v>-3982800</v>
      </c>
      <c r="J79" s="8"/>
      <c r="K79" s="10"/>
      <c r="L79" s="10"/>
      <c r="M79" s="9">
        <f>M81</f>
        <v>6557450.5734319193</v>
      </c>
      <c r="N79" s="8">
        <f t="shared" si="1"/>
        <v>6557450.5734319193</v>
      </c>
      <c r="O79" s="196"/>
      <c r="P79" s="196"/>
      <c r="Q79" s="196"/>
      <c r="R79" s="196"/>
      <c r="S79" s="196"/>
    </row>
    <row r="80" spans="1:19" x14ac:dyDescent="0.25">
      <c r="A80" s="30" t="s">
        <v>48</v>
      </c>
      <c r="B80" s="43" t="s">
        <v>3</v>
      </c>
      <c r="C80" s="44"/>
      <c r="D80" s="3">
        <v>294.53949999999998</v>
      </c>
      <c r="E80" s="184">
        <f>SUM(E82:E88)</f>
        <v>26061</v>
      </c>
      <c r="F80" s="37">
        <f>SUM(F82:F88)</f>
        <v>20978820</v>
      </c>
      <c r="G80" s="41"/>
      <c r="H80" s="37">
        <f>SUM(H82:H88)</f>
        <v>13013220</v>
      </c>
      <c r="I80" s="8">
        <f>SUM(I82:I88)</f>
        <v>7965600</v>
      </c>
      <c r="J80" s="8"/>
      <c r="K80" s="10"/>
      <c r="L80" s="8">
        <f>SUM(L82:L88)</f>
        <v>11512127.331357058</v>
      </c>
      <c r="M80" s="10"/>
      <c r="N80" s="8">
        <f t="shared" si="1"/>
        <v>11512127.331357058</v>
      </c>
      <c r="O80" s="196"/>
      <c r="P80" s="196"/>
      <c r="Q80" s="196"/>
      <c r="R80" s="196"/>
      <c r="S80" s="196"/>
    </row>
    <row r="81" spans="1:19" x14ac:dyDescent="0.25">
      <c r="A81" s="35"/>
      <c r="B81" s="51" t="s">
        <v>26</v>
      </c>
      <c r="C81" s="35">
        <v>2</v>
      </c>
      <c r="D81" s="55">
        <v>0</v>
      </c>
      <c r="E81" s="183"/>
      <c r="F81" s="50">
        <v>0</v>
      </c>
      <c r="G81" s="41">
        <v>25</v>
      </c>
      <c r="H81" s="50">
        <f>F83*G81/100</f>
        <v>3982800</v>
      </c>
      <c r="I81" s="10">
        <f t="shared" ref="I81:I88" si="13">F81-H81</f>
        <v>-3982800</v>
      </c>
      <c r="J81" s="10"/>
      <c r="K81" s="10"/>
      <c r="L81" s="10"/>
      <c r="M81" s="10">
        <f>($L$7*$L$8*E79/$L$10)+($L$7*$L$9*D79/$L$11)</f>
        <v>6557450.5734319193</v>
      </c>
      <c r="N81" s="10">
        <f t="shared" si="1"/>
        <v>6557450.5734319193</v>
      </c>
      <c r="O81" s="196"/>
      <c r="P81" s="196"/>
      <c r="Q81" s="196"/>
      <c r="R81" s="196"/>
      <c r="S81" s="196"/>
    </row>
    <row r="82" spans="1:19" x14ac:dyDescent="0.25">
      <c r="A82" s="35"/>
      <c r="B82" s="51" t="s">
        <v>49</v>
      </c>
      <c r="C82" s="35">
        <v>4</v>
      </c>
      <c r="D82" s="55">
        <v>73.437700000000007</v>
      </c>
      <c r="E82" s="181">
        <v>4907</v>
      </c>
      <c r="F82" s="50">
        <v>1451230</v>
      </c>
      <c r="G82" s="41">
        <v>100</v>
      </c>
      <c r="H82" s="50">
        <f>F82*G82/100</f>
        <v>1451230</v>
      </c>
      <c r="I82" s="10">
        <f t="shared" si="13"/>
        <v>0</v>
      </c>
      <c r="J82" s="10">
        <f t="shared" ref="J82:J88" si="14">F82/E82</f>
        <v>295.74689219482372</v>
      </c>
      <c r="K82" s="10">
        <f t="shared" ref="K82:K88" si="15">$J$11*$J$19-J82</f>
        <v>865.27710690106323</v>
      </c>
      <c r="L82" s="10">
        <f t="shared" ref="L82:L88" si="16">IF(K82&gt;0,$J$7*$J$8*(K82/$K$19),0)+$J$7*$J$9*(E82/$E$19)+$J$7*$J$10*(D82/$D$19)</f>
        <v>2164723.4860776179</v>
      </c>
      <c r="M82" s="10"/>
      <c r="N82" s="10">
        <f t="shared" si="1"/>
        <v>2164723.4860776179</v>
      </c>
      <c r="O82" s="196"/>
      <c r="P82" s="196"/>
      <c r="Q82" s="196"/>
      <c r="R82" s="196"/>
      <c r="S82" s="196"/>
    </row>
    <row r="83" spans="1:19" x14ac:dyDescent="0.25">
      <c r="A83" s="35"/>
      <c r="B83" s="51" t="s">
        <v>48</v>
      </c>
      <c r="C83" s="35">
        <v>3</v>
      </c>
      <c r="D83" s="55">
        <v>28.994</v>
      </c>
      <c r="E83" s="181">
        <v>10491</v>
      </c>
      <c r="F83" s="50">
        <v>15931200</v>
      </c>
      <c r="G83" s="41">
        <v>50</v>
      </c>
      <c r="H83" s="50">
        <f>F83*G83/100</f>
        <v>7965600</v>
      </c>
      <c r="I83" s="10">
        <f t="shared" si="13"/>
        <v>7965600</v>
      </c>
      <c r="J83" s="10">
        <f t="shared" si="14"/>
        <v>1518.5587646554188</v>
      </c>
      <c r="K83" s="10">
        <f t="shared" si="15"/>
        <v>-357.53476555953193</v>
      </c>
      <c r="L83" s="10">
        <f t="shared" si="16"/>
        <v>1817662.5212411047</v>
      </c>
      <c r="M83" s="10"/>
      <c r="N83" s="10">
        <f t="shared" ref="N83:N146" si="17">L83+M83</f>
        <v>1817662.5212411047</v>
      </c>
      <c r="O83" s="196"/>
      <c r="P83" s="196"/>
      <c r="Q83" s="196"/>
      <c r="R83" s="196"/>
      <c r="S83" s="196"/>
    </row>
    <row r="84" spans="1:19" x14ac:dyDescent="0.25">
      <c r="A84" s="35"/>
      <c r="B84" s="51" t="s">
        <v>731</v>
      </c>
      <c r="C84" s="35">
        <v>4</v>
      </c>
      <c r="D84" s="55">
        <v>59.187299999999993</v>
      </c>
      <c r="E84" s="181">
        <v>3314</v>
      </c>
      <c r="F84" s="50">
        <v>580590</v>
      </c>
      <c r="G84" s="41">
        <v>100</v>
      </c>
      <c r="H84" s="50">
        <f t="shared" ref="H84:H88" si="18">F84*G84/100</f>
        <v>580590</v>
      </c>
      <c r="I84" s="10">
        <f t="shared" si="13"/>
        <v>0</v>
      </c>
      <c r="J84" s="10">
        <f t="shared" si="14"/>
        <v>175.19312009656005</v>
      </c>
      <c r="K84" s="10">
        <f t="shared" si="15"/>
        <v>985.83087899932684</v>
      </c>
      <c r="L84" s="10">
        <f t="shared" si="16"/>
        <v>1991490.6820567898</v>
      </c>
      <c r="M84" s="10"/>
      <c r="N84" s="10">
        <f t="shared" si="17"/>
        <v>1991490.6820567898</v>
      </c>
      <c r="O84" s="196"/>
      <c r="P84" s="196"/>
      <c r="Q84" s="196"/>
      <c r="R84" s="196"/>
      <c r="S84" s="196"/>
    </row>
    <row r="85" spans="1:19" x14ac:dyDescent="0.25">
      <c r="A85" s="35"/>
      <c r="B85" s="51" t="s">
        <v>50</v>
      </c>
      <c r="C85" s="35">
        <v>4</v>
      </c>
      <c r="D85" s="55">
        <v>17.118400000000001</v>
      </c>
      <c r="E85" s="181">
        <v>1654</v>
      </c>
      <c r="F85" s="50">
        <v>404450</v>
      </c>
      <c r="G85" s="41">
        <v>100</v>
      </c>
      <c r="H85" s="50">
        <f t="shared" si="18"/>
        <v>404450</v>
      </c>
      <c r="I85" s="10">
        <f t="shared" si="13"/>
        <v>0</v>
      </c>
      <c r="J85" s="10">
        <f t="shared" si="14"/>
        <v>244.52841596130594</v>
      </c>
      <c r="K85" s="10">
        <f t="shared" si="15"/>
        <v>916.49558313458101</v>
      </c>
      <c r="L85" s="10">
        <f t="shared" si="16"/>
        <v>1454125.0851230824</v>
      </c>
      <c r="M85" s="10"/>
      <c r="N85" s="10">
        <f t="shared" si="17"/>
        <v>1454125.0851230824</v>
      </c>
      <c r="O85" s="196"/>
      <c r="P85" s="196"/>
      <c r="Q85" s="196"/>
      <c r="R85" s="196"/>
      <c r="S85" s="196"/>
    </row>
    <row r="86" spans="1:19" x14ac:dyDescent="0.25">
      <c r="A86" s="35"/>
      <c r="B86" s="51" t="s">
        <v>51</v>
      </c>
      <c r="C86" s="35">
        <v>4</v>
      </c>
      <c r="D86" s="55">
        <v>14.530099999999999</v>
      </c>
      <c r="E86" s="181">
        <v>793</v>
      </c>
      <c r="F86" s="50">
        <v>325060</v>
      </c>
      <c r="G86" s="41">
        <v>100</v>
      </c>
      <c r="H86" s="50">
        <f t="shared" si="18"/>
        <v>325060</v>
      </c>
      <c r="I86" s="10">
        <f t="shared" si="13"/>
        <v>0</v>
      </c>
      <c r="J86" s="10">
        <f t="shared" si="14"/>
        <v>409.91172761664563</v>
      </c>
      <c r="K86" s="10">
        <f t="shared" si="15"/>
        <v>751.11227147924126</v>
      </c>
      <c r="L86" s="10">
        <f t="shared" si="16"/>
        <v>1103344.0277569843</v>
      </c>
      <c r="M86" s="10"/>
      <c r="N86" s="10">
        <f t="shared" si="17"/>
        <v>1103344.0277569843</v>
      </c>
      <c r="O86" s="196"/>
      <c r="P86" s="196"/>
      <c r="Q86" s="196"/>
      <c r="R86" s="196"/>
      <c r="S86" s="196"/>
    </row>
    <row r="87" spans="1:19" x14ac:dyDescent="0.25">
      <c r="A87" s="35"/>
      <c r="B87" s="51" t="s">
        <v>52</v>
      </c>
      <c r="C87" s="35">
        <v>4</v>
      </c>
      <c r="D87" s="55">
        <v>44.297600000000003</v>
      </c>
      <c r="E87" s="181">
        <v>1017</v>
      </c>
      <c r="F87" s="50">
        <v>408410</v>
      </c>
      <c r="G87" s="41">
        <v>100</v>
      </c>
      <c r="H87" s="50">
        <f t="shared" si="18"/>
        <v>408410</v>
      </c>
      <c r="I87" s="10">
        <f t="shared" si="13"/>
        <v>0</v>
      </c>
      <c r="J87" s="10">
        <f t="shared" si="14"/>
        <v>401.58308751229106</v>
      </c>
      <c r="K87" s="10">
        <f t="shared" si="15"/>
        <v>759.44091158359583</v>
      </c>
      <c r="L87" s="10">
        <f t="shared" si="16"/>
        <v>1281061.0509076652</v>
      </c>
      <c r="M87" s="10"/>
      <c r="N87" s="10">
        <f t="shared" si="17"/>
        <v>1281061.0509076652</v>
      </c>
      <c r="O87" s="196"/>
      <c r="P87" s="196"/>
      <c r="Q87" s="196"/>
      <c r="R87" s="196"/>
      <c r="S87" s="196"/>
    </row>
    <row r="88" spans="1:19" x14ac:dyDescent="0.25">
      <c r="A88" s="35"/>
      <c r="B88" s="51" t="s">
        <v>53</v>
      </c>
      <c r="C88" s="35">
        <v>4</v>
      </c>
      <c r="D88" s="55">
        <v>56.974399999999996</v>
      </c>
      <c r="E88" s="181">
        <v>3885</v>
      </c>
      <c r="F88" s="50">
        <v>1877880</v>
      </c>
      <c r="G88" s="41">
        <v>100</v>
      </c>
      <c r="H88" s="50">
        <f t="shared" si="18"/>
        <v>1877880</v>
      </c>
      <c r="I88" s="10">
        <f t="shared" si="13"/>
        <v>0</v>
      </c>
      <c r="J88" s="10">
        <f t="shared" si="14"/>
        <v>483.36679536679537</v>
      </c>
      <c r="K88" s="10">
        <f t="shared" si="15"/>
        <v>677.65720372909152</v>
      </c>
      <c r="L88" s="10">
        <f t="shared" si="16"/>
        <v>1699720.4781938146</v>
      </c>
      <c r="M88" s="10"/>
      <c r="N88" s="10">
        <f t="shared" si="17"/>
        <v>1699720.4781938146</v>
      </c>
      <c r="O88" s="196"/>
      <c r="P88" s="196"/>
      <c r="Q88" s="196"/>
      <c r="R88" s="196"/>
      <c r="S88" s="196"/>
    </row>
    <row r="89" spans="1:19" x14ac:dyDescent="0.25">
      <c r="A89" s="35"/>
      <c r="B89" s="51"/>
      <c r="C89" s="35"/>
      <c r="D89" s="55">
        <v>0</v>
      </c>
      <c r="E89" s="183"/>
      <c r="F89" s="65"/>
      <c r="G89" s="41"/>
      <c r="H89" s="65"/>
      <c r="I89" s="66"/>
      <c r="J89" s="66"/>
      <c r="K89" s="10"/>
      <c r="L89" s="10"/>
      <c r="M89" s="10"/>
      <c r="N89" s="10"/>
      <c r="O89" s="196"/>
      <c r="P89" s="196"/>
      <c r="Q89" s="196"/>
      <c r="R89" s="196"/>
      <c r="S89" s="196"/>
    </row>
    <row r="90" spans="1:19" x14ac:dyDescent="0.25">
      <c r="A90" s="30" t="s">
        <v>54</v>
      </c>
      <c r="B90" s="43" t="s">
        <v>2</v>
      </c>
      <c r="C90" s="44"/>
      <c r="D90" s="3">
        <v>814.44230000000016</v>
      </c>
      <c r="E90" s="184">
        <f>E91</f>
        <v>69399</v>
      </c>
      <c r="F90" s="37">
        <v>0</v>
      </c>
      <c r="G90" s="41"/>
      <c r="H90" s="37">
        <f>H92</f>
        <v>5530250</v>
      </c>
      <c r="I90" s="8">
        <f>I92</f>
        <v>-5530250</v>
      </c>
      <c r="J90" s="8"/>
      <c r="K90" s="10"/>
      <c r="L90" s="10"/>
      <c r="M90" s="9">
        <f>M92</f>
        <v>17711043.345301628</v>
      </c>
      <c r="N90" s="8">
        <f t="shared" si="17"/>
        <v>17711043.345301628</v>
      </c>
      <c r="O90" s="196"/>
      <c r="P90" s="196"/>
      <c r="Q90" s="196"/>
      <c r="R90" s="196"/>
      <c r="S90" s="196"/>
    </row>
    <row r="91" spans="1:19" x14ac:dyDescent="0.25">
      <c r="A91" s="30" t="s">
        <v>54</v>
      </c>
      <c r="B91" s="43" t="s">
        <v>3</v>
      </c>
      <c r="C91" s="44"/>
      <c r="D91" s="3">
        <v>814.44230000000016</v>
      </c>
      <c r="E91" s="184">
        <f>SUM(E93:E120)</f>
        <v>69399</v>
      </c>
      <c r="F91" s="37">
        <f>SUM(F93:F120)</f>
        <v>47232460</v>
      </c>
      <c r="G91" s="41"/>
      <c r="H91" s="37">
        <f>SUM(H93:H120)</f>
        <v>36171960</v>
      </c>
      <c r="I91" s="8">
        <f>SUM(I93:I120)</f>
        <v>11060500</v>
      </c>
      <c r="J91" s="8"/>
      <c r="K91" s="10"/>
      <c r="L91" s="8">
        <f>SUM(L93:L120)</f>
        <v>40656925.952250659</v>
      </c>
      <c r="M91" s="10"/>
      <c r="N91" s="8">
        <f t="shared" si="17"/>
        <v>40656925.952250659</v>
      </c>
      <c r="O91" s="196"/>
      <c r="P91" s="196"/>
      <c r="Q91" s="196"/>
      <c r="R91" s="196"/>
      <c r="S91" s="196"/>
    </row>
    <row r="92" spans="1:19" x14ac:dyDescent="0.25">
      <c r="A92" s="35"/>
      <c r="B92" s="51" t="s">
        <v>26</v>
      </c>
      <c r="C92" s="35">
        <v>2</v>
      </c>
      <c r="D92" s="55">
        <v>0</v>
      </c>
      <c r="E92" s="183"/>
      <c r="F92" s="50">
        <v>0</v>
      </c>
      <c r="G92" s="41">
        <v>25</v>
      </c>
      <c r="H92" s="50">
        <f>F98*G92/100</f>
        <v>5530250</v>
      </c>
      <c r="I92" s="10">
        <f>F92-H92</f>
        <v>-5530250</v>
      </c>
      <c r="J92" s="10"/>
      <c r="K92" s="10"/>
      <c r="L92" s="10"/>
      <c r="M92" s="10">
        <f>($L$7*$L$8*E90/$L$10)+($L$7*$L$9*D90/$L$11)</f>
        <v>17711043.345301628</v>
      </c>
      <c r="N92" s="10">
        <f t="shared" si="17"/>
        <v>17711043.345301628</v>
      </c>
      <c r="O92" s="196"/>
      <c r="P92" s="196"/>
      <c r="Q92" s="196"/>
      <c r="R92" s="196"/>
      <c r="S92" s="196"/>
    </row>
    <row r="93" spans="1:19" x14ac:dyDescent="0.25">
      <c r="A93" s="35"/>
      <c r="B93" s="51" t="s">
        <v>732</v>
      </c>
      <c r="C93" s="35">
        <v>4</v>
      </c>
      <c r="D93" s="55">
        <v>27.557100000000002</v>
      </c>
      <c r="E93" s="181">
        <v>2183</v>
      </c>
      <c r="F93" s="50">
        <v>671230</v>
      </c>
      <c r="G93" s="41">
        <v>100</v>
      </c>
      <c r="H93" s="50">
        <f t="shared" ref="H93:H120" si="19">F93*G93/100</f>
        <v>671230</v>
      </c>
      <c r="I93" s="10">
        <f t="shared" ref="I93:I120" si="20">F93-H93</f>
        <v>0</v>
      </c>
      <c r="J93" s="10">
        <f t="shared" ref="J93:J120" si="21">F93/E93</f>
        <v>307.48053137883647</v>
      </c>
      <c r="K93" s="10">
        <f t="shared" ref="K93:K120" si="22">$J$11*$J$19-J93</f>
        <v>853.54346771705036</v>
      </c>
      <c r="L93" s="10">
        <f t="shared" ref="L93:L120" si="23">IF(K93&gt;0,$J$7*$J$8*(K93/$K$19),0)+$J$7*$J$9*(E93/$E$19)+$J$7*$J$10*(D93/$D$19)</f>
        <v>1509056.8307786465</v>
      </c>
      <c r="M93" s="10"/>
      <c r="N93" s="10">
        <f t="shared" si="17"/>
        <v>1509056.8307786465</v>
      </c>
      <c r="O93" s="196"/>
      <c r="P93" s="196"/>
      <c r="Q93" s="196"/>
      <c r="R93" s="196"/>
      <c r="S93" s="196"/>
    </row>
    <row r="94" spans="1:19" x14ac:dyDescent="0.25">
      <c r="A94" s="35"/>
      <c r="B94" s="51" t="s">
        <v>55</v>
      </c>
      <c r="C94" s="35">
        <v>4</v>
      </c>
      <c r="D94" s="55">
        <v>15.863399999999999</v>
      </c>
      <c r="E94" s="181">
        <v>619</v>
      </c>
      <c r="F94" s="50">
        <v>239210</v>
      </c>
      <c r="G94" s="41">
        <v>100</v>
      </c>
      <c r="H94" s="50">
        <f t="shared" si="19"/>
        <v>239210</v>
      </c>
      <c r="I94" s="10">
        <f t="shared" si="20"/>
        <v>0</v>
      </c>
      <c r="J94" s="10">
        <f t="shared" si="21"/>
        <v>386.44588045234246</v>
      </c>
      <c r="K94" s="10">
        <f t="shared" si="22"/>
        <v>774.57811864354449</v>
      </c>
      <c r="L94" s="10">
        <f t="shared" si="23"/>
        <v>1109687.7698403406</v>
      </c>
      <c r="M94" s="10"/>
      <c r="N94" s="10">
        <f t="shared" si="17"/>
        <v>1109687.7698403406</v>
      </c>
      <c r="O94" s="196"/>
      <c r="P94" s="196"/>
      <c r="Q94" s="196"/>
      <c r="R94" s="196"/>
      <c r="S94" s="196"/>
    </row>
    <row r="95" spans="1:19" x14ac:dyDescent="0.25">
      <c r="A95" s="35"/>
      <c r="B95" s="51" t="s">
        <v>733</v>
      </c>
      <c r="C95" s="35">
        <v>4</v>
      </c>
      <c r="D95" s="55">
        <v>26.978499999999997</v>
      </c>
      <c r="E95" s="181">
        <v>2096</v>
      </c>
      <c r="F95" s="50">
        <v>1057590</v>
      </c>
      <c r="G95" s="41">
        <v>100</v>
      </c>
      <c r="H95" s="50">
        <f t="shared" si="19"/>
        <v>1057590</v>
      </c>
      <c r="I95" s="10">
        <f t="shared" si="20"/>
        <v>0</v>
      </c>
      <c r="J95" s="10">
        <f t="shared" si="21"/>
        <v>504.5753816793893</v>
      </c>
      <c r="K95" s="10">
        <f t="shared" si="22"/>
        <v>656.44861741649765</v>
      </c>
      <c r="L95" s="10">
        <f t="shared" si="23"/>
        <v>1253326.6043260142</v>
      </c>
      <c r="M95" s="10"/>
      <c r="N95" s="10">
        <f t="shared" si="17"/>
        <v>1253326.6043260142</v>
      </c>
      <c r="O95" s="196"/>
      <c r="P95" s="196"/>
      <c r="Q95" s="196"/>
      <c r="R95" s="196"/>
      <c r="S95" s="196"/>
    </row>
    <row r="96" spans="1:19" x14ac:dyDescent="0.25">
      <c r="A96" s="35"/>
      <c r="B96" s="51" t="s">
        <v>734</v>
      </c>
      <c r="C96" s="35">
        <v>4</v>
      </c>
      <c r="D96" s="55">
        <v>25.1053</v>
      </c>
      <c r="E96" s="181">
        <v>1807</v>
      </c>
      <c r="F96" s="50">
        <v>383780</v>
      </c>
      <c r="G96" s="41">
        <v>100</v>
      </c>
      <c r="H96" s="50">
        <f t="shared" si="19"/>
        <v>383780</v>
      </c>
      <c r="I96" s="10">
        <f t="shared" si="20"/>
        <v>0</v>
      </c>
      <c r="J96" s="10">
        <f t="shared" si="21"/>
        <v>212.38516878804649</v>
      </c>
      <c r="K96" s="10">
        <f t="shared" si="22"/>
        <v>948.63883030784041</v>
      </c>
      <c r="L96" s="10">
        <f t="shared" si="23"/>
        <v>1553061.5225877359</v>
      </c>
      <c r="M96" s="10"/>
      <c r="N96" s="10">
        <f t="shared" si="17"/>
        <v>1553061.5225877359</v>
      </c>
      <c r="O96" s="196"/>
      <c r="P96" s="196"/>
      <c r="Q96" s="196"/>
      <c r="R96" s="196"/>
      <c r="S96" s="196"/>
    </row>
    <row r="97" spans="1:19" x14ac:dyDescent="0.25">
      <c r="A97" s="35"/>
      <c r="B97" s="51" t="s">
        <v>56</v>
      </c>
      <c r="C97" s="35">
        <v>4</v>
      </c>
      <c r="D97" s="55">
        <v>19.769200000000001</v>
      </c>
      <c r="E97" s="181">
        <v>1144</v>
      </c>
      <c r="F97" s="50">
        <v>325980</v>
      </c>
      <c r="G97" s="41">
        <v>100</v>
      </c>
      <c r="H97" s="50">
        <f t="shared" si="19"/>
        <v>325980</v>
      </c>
      <c r="I97" s="10">
        <f t="shared" si="20"/>
        <v>0</v>
      </c>
      <c r="J97" s="10">
        <f t="shared" si="21"/>
        <v>284.94755244755243</v>
      </c>
      <c r="K97" s="10">
        <f t="shared" si="22"/>
        <v>876.07644664833447</v>
      </c>
      <c r="L97" s="10">
        <f t="shared" si="23"/>
        <v>1334658.2981016662</v>
      </c>
      <c r="M97" s="10"/>
      <c r="N97" s="10">
        <f t="shared" si="17"/>
        <v>1334658.2981016662</v>
      </c>
      <c r="O97" s="196"/>
      <c r="P97" s="196"/>
      <c r="Q97" s="196"/>
      <c r="R97" s="196"/>
      <c r="S97" s="196"/>
    </row>
    <row r="98" spans="1:19" x14ac:dyDescent="0.25">
      <c r="A98" s="35"/>
      <c r="B98" s="51" t="s">
        <v>54</v>
      </c>
      <c r="C98" s="35">
        <v>3</v>
      </c>
      <c r="D98" s="54">
        <v>8.8294999999999995</v>
      </c>
      <c r="E98" s="181">
        <v>7957</v>
      </c>
      <c r="F98" s="50">
        <v>22121000</v>
      </c>
      <c r="G98" s="41">
        <v>50</v>
      </c>
      <c r="H98" s="50">
        <f>F98*G98/100</f>
        <v>11060500</v>
      </c>
      <c r="I98" s="10">
        <f>F98-H98</f>
        <v>11060500</v>
      </c>
      <c r="J98" s="10">
        <f t="shared" si="21"/>
        <v>2780.0678647731556</v>
      </c>
      <c r="K98" s="10">
        <f t="shared" si="22"/>
        <v>-1619.0438656772687</v>
      </c>
      <c r="L98" s="10">
        <f t="shared" si="23"/>
        <v>1320466.778507439</v>
      </c>
      <c r="M98" s="10"/>
      <c r="N98" s="10">
        <f t="shared" si="17"/>
        <v>1320466.778507439</v>
      </c>
      <c r="O98" s="196"/>
      <c r="P98" s="196"/>
      <c r="Q98" s="196"/>
      <c r="R98" s="196"/>
      <c r="S98" s="196"/>
    </row>
    <row r="99" spans="1:19" x14ac:dyDescent="0.25">
      <c r="A99" s="35"/>
      <c r="B99" s="51" t="s">
        <v>28</v>
      </c>
      <c r="C99" s="35">
        <v>4</v>
      </c>
      <c r="D99" s="55">
        <v>13.193199999999997</v>
      </c>
      <c r="E99" s="181">
        <v>764</v>
      </c>
      <c r="F99" s="50">
        <v>193270</v>
      </c>
      <c r="G99" s="41">
        <v>100</v>
      </c>
      <c r="H99" s="50">
        <f t="shared" si="19"/>
        <v>193270</v>
      </c>
      <c r="I99" s="10">
        <f t="shared" si="20"/>
        <v>0</v>
      </c>
      <c r="J99" s="10">
        <f t="shared" si="21"/>
        <v>252.97120418848166</v>
      </c>
      <c r="K99" s="10">
        <f t="shared" si="22"/>
        <v>908.0527949074052</v>
      </c>
      <c r="L99" s="10">
        <f t="shared" si="23"/>
        <v>1283203.8210218139</v>
      </c>
      <c r="M99" s="10"/>
      <c r="N99" s="10">
        <f t="shared" si="17"/>
        <v>1283203.8210218139</v>
      </c>
      <c r="O99" s="196"/>
      <c r="P99" s="196"/>
      <c r="Q99" s="196"/>
      <c r="R99" s="196"/>
      <c r="S99" s="196"/>
    </row>
    <row r="100" spans="1:19" x14ac:dyDescent="0.25">
      <c r="A100" s="35"/>
      <c r="B100" s="51" t="s">
        <v>735</v>
      </c>
      <c r="C100" s="35">
        <v>4</v>
      </c>
      <c r="D100" s="55">
        <v>48.523900000000005</v>
      </c>
      <c r="E100" s="181">
        <v>3869</v>
      </c>
      <c r="F100" s="50">
        <v>735220</v>
      </c>
      <c r="G100" s="41">
        <v>100</v>
      </c>
      <c r="H100" s="50">
        <f t="shared" si="19"/>
        <v>735220</v>
      </c>
      <c r="I100" s="10">
        <f t="shared" si="20"/>
        <v>0</v>
      </c>
      <c r="J100" s="10">
        <f t="shared" si="21"/>
        <v>190.02843111915223</v>
      </c>
      <c r="K100" s="10">
        <f t="shared" si="22"/>
        <v>970.99556797673472</v>
      </c>
      <c r="L100" s="10">
        <f t="shared" si="23"/>
        <v>2015750.7640329553</v>
      </c>
      <c r="M100" s="10"/>
      <c r="N100" s="10">
        <f t="shared" si="17"/>
        <v>2015750.7640329553</v>
      </c>
      <c r="O100" s="196"/>
      <c r="P100" s="196"/>
      <c r="Q100" s="196"/>
      <c r="R100" s="196"/>
      <c r="S100" s="196"/>
    </row>
    <row r="101" spans="1:19" x14ac:dyDescent="0.25">
      <c r="A101" s="35"/>
      <c r="B101" s="51" t="s">
        <v>57</v>
      </c>
      <c r="C101" s="35">
        <v>4</v>
      </c>
      <c r="D101" s="55">
        <v>23.2666</v>
      </c>
      <c r="E101" s="181">
        <v>1791</v>
      </c>
      <c r="F101" s="50">
        <v>341390</v>
      </c>
      <c r="G101" s="41">
        <v>100</v>
      </c>
      <c r="H101" s="50">
        <f t="shared" si="19"/>
        <v>341390</v>
      </c>
      <c r="I101" s="10">
        <f t="shared" si="20"/>
        <v>0</v>
      </c>
      <c r="J101" s="10">
        <f t="shared" si="21"/>
        <v>190.6141820212172</v>
      </c>
      <c r="K101" s="10">
        <f t="shared" si="22"/>
        <v>970.40981707466972</v>
      </c>
      <c r="L101" s="10">
        <f t="shared" si="23"/>
        <v>1568777.6968795478</v>
      </c>
      <c r="M101" s="10"/>
      <c r="N101" s="10">
        <f t="shared" si="17"/>
        <v>1568777.6968795478</v>
      </c>
      <c r="O101" s="196"/>
      <c r="P101" s="196"/>
      <c r="Q101" s="196"/>
      <c r="R101" s="196"/>
      <c r="S101" s="196"/>
    </row>
    <row r="102" spans="1:19" x14ac:dyDescent="0.25">
      <c r="A102" s="35"/>
      <c r="B102" s="51" t="s">
        <v>58</v>
      </c>
      <c r="C102" s="35">
        <v>4</v>
      </c>
      <c r="D102" s="55">
        <v>50.768900000000002</v>
      </c>
      <c r="E102" s="181">
        <v>3322</v>
      </c>
      <c r="F102" s="50">
        <v>592450</v>
      </c>
      <c r="G102" s="41">
        <v>100</v>
      </c>
      <c r="H102" s="50">
        <f t="shared" si="19"/>
        <v>592450</v>
      </c>
      <c r="I102" s="10">
        <f t="shared" si="20"/>
        <v>0</v>
      </c>
      <c r="J102" s="10">
        <f t="shared" si="21"/>
        <v>178.34136062612885</v>
      </c>
      <c r="K102" s="10">
        <f t="shared" si="22"/>
        <v>982.6826384697581</v>
      </c>
      <c r="L102" s="10">
        <f t="shared" si="23"/>
        <v>1951759.7578549953</v>
      </c>
      <c r="M102" s="10"/>
      <c r="N102" s="10">
        <f t="shared" si="17"/>
        <v>1951759.7578549953</v>
      </c>
      <c r="O102" s="196"/>
      <c r="P102" s="196"/>
      <c r="Q102" s="196"/>
      <c r="R102" s="196"/>
      <c r="S102" s="196"/>
    </row>
    <row r="103" spans="1:19" x14ac:dyDescent="0.25">
      <c r="A103" s="35"/>
      <c r="B103" s="51" t="s">
        <v>59</v>
      </c>
      <c r="C103" s="35">
        <v>4</v>
      </c>
      <c r="D103" s="55">
        <v>39.664400000000001</v>
      </c>
      <c r="E103" s="181">
        <v>2821</v>
      </c>
      <c r="F103" s="50">
        <v>1279140</v>
      </c>
      <c r="G103" s="41">
        <v>100</v>
      </c>
      <c r="H103" s="50">
        <f t="shared" si="19"/>
        <v>1279140</v>
      </c>
      <c r="I103" s="10">
        <f t="shared" si="20"/>
        <v>0</v>
      </c>
      <c r="J103" s="10">
        <f t="shared" si="21"/>
        <v>453.43495214462956</v>
      </c>
      <c r="K103" s="10">
        <f t="shared" si="22"/>
        <v>707.58904695125739</v>
      </c>
      <c r="L103" s="10">
        <f t="shared" si="23"/>
        <v>1488197.7162971317</v>
      </c>
      <c r="M103" s="10"/>
      <c r="N103" s="10">
        <f t="shared" si="17"/>
        <v>1488197.7162971317</v>
      </c>
      <c r="O103" s="196"/>
      <c r="P103" s="196"/>
      <c r="Q103" s="196"/>
      <c r="R103" s="196"/>
      <c r="S103" s="196"/>
    </row>
    <row r="104" spans="1:19" x14ac:dyDescent="0.25">
      <c r="A104" s="35"/>
      <c r="B104" s="51" t="s">
        <v>60</v>
      </c>
      <c r="C104" s="35">
        <v>4</v>
      </c>
      <c r="D104" s="55">
        <v>52.508599999999994</v>
      </c>
      <c r="E104" s="181">
        <v>7345</v>
      </c>
      <c r="F104" s="50">
        <v>2436650</v>
      </c>
      <c r="G104" s="41">
        <v>100</v>
      </c>
      <c r="H104" s="50">
        <f t="shared" si="19"/>
        <v>2436650</v>
      </c>
      <c r="I104" s="10">
        <f t="shared" si="20"/>
        <v>0</v>
      </c>
      <c r="J104" s="10">
        <f t="shared" si="21"/>
        <v>331.7426820966644</v>
      </c>
      <c r="K104" s="10">
        <f t="shared" si="22"/>
        <v>829.28131699922255</v>
      </c>
      <c r="L104" s="10">
        <f t="shared" si="23"/>
        <v>2421196.2385744662</v>
      </c>
      <c r="M104" s="10"/>
      <c r="N104" s="10">
        <f t="shared" si="17"/>
        <v>2421196.2385744662</v>
      </c>
      <c r="O104" s="196"/>
      <c r="P104" s="196"/>
      <c r="Q104" s="196"/>
      <c r="R104" s="196"/>
      <c r="S104" s="196"/>
    </row>
    <row r="105" spans="1:19" x14ac:dyDescent="0.25">
      <c r="A105" s="35"/>
      <c r="B105" s="51" t="s">
        <v>61</v>
      </c>
      <c r="C105" s="35">
        <v>4</v>
      </c>
      <c r="D105" s="55">
        <v>24.664800000000003</v>
      </c>
      <c r="E105" s="181">
        <v>1410</v>
      </c>
      <c r="F105" s="50">
        <v>1492580</v>
      </c>
      <c r="G105" s="41">
        <v>100</v>
      </c>
      <c r="H105" s="50">
        <f t="shared" si="19"/>
        <v>1492580</v>
      </c>
      <c r="I105" s="10">
        <f t="shared" si="20"/>
        <v>0</v>
      </c>
      <c r="J105" s="10">
        <f t="shared" si="21"/>
        <v>1058.5673758865248</v>
      </c>
      <c r="K105" s="10">
        <f t="shared" si="22"/>
        <v>102.45662320936208</v>
      </c>
      <c r="L105" s="10">
        <f t="shared" si="23"/>
        <v>460389.54076913279</v>
      </c>
      <c r="M105" s="10"/>
      <c r="N105" s="10">
        <f t="shared" si="17"/>
        <v>460389.54076913279</v>
      </c>
      <c r="O105" s="196"/>
      <c r="P105" s="196"/>
      <c r="Q105" s="196"/>
      <c r="R105" s="196"/>
      <c r="S105" s="196"/>
    </row>
    <row r="106" spans="1:19" x14ac:dyDescent="0.25">
      <c r="A106" s="35"/>
      <c r="B106" s="51" t="s">
        <v>62</v>
      </c>
      <c r="C106" s="35">
        <v>4</v>
      </c>
      <c r="D106" s="55">
        <v>58.643199999999993</v>
      </c>
      <c r="E106" s="181">
        <v>2060</v>
      </c>
      <c r="F106" s="50">
        <v>482260</v>
      </c>
      <c r="G106" s="41">
        <v>100</v>
      </c>
      <c r="H106" s="50">
        <f t="shared" si="19"/>
        <v>482260</v>
      </c>
      <c r="I106" s="10">
        <f t="shared" si="20"/>
        <v>0</v>
      </c>
      <c r="J106" s="10">
        <f t="shared" si="21"/>
        <v>234.10679611650485</v>
      </c>
      <c r="K106" s="10">
        <f t="shared" si="22"/>
        <v>926.91720297938207</v>
      </c>
      <c r="L106" s="10">
        <f t="shared" si="23"/>
        <v>1715645.3551634504</v>
      </c>
      <c r="M106" s="10"/>
      <c r="N106" s="10">
        <f t="shared" si="17"/>
        <v>1715645.3551634504</v>
      </c>
      <c r="O106" s="196"/>
      <c r="P106" s="196"/>
      <c r="Q106" s="196"/>
      <c r="R106" s="196"/>
      <c r="S106" s="196"/>
    </row>
    <row r="107" spans="1:19" x14ac:dyDescent="0.25">
      <c r="A107" s="35"/>
      <c r="B107" s="51" t="s">
        <v>63</v>
      </c>
      <c r="C107" s="35">
        <v>4</v>
      </c>
      <c r="D107" s="55">
        <v>46.1038</v>
      </c>
      <c r="E107" s="181">
        <v>3862</v>
      </c>
      <c r="F107" s="50">
        <v>1415690</v>
      </c>
      <c r="G107" s="41">
        <v>100</v>
      </c>
      <c r="H107" s="50">
        <f t="shared" si="19"/>
        <v>1415690</v>
      </c>
      <c r="I107" s="10">
        <f t="shared" si="20"/>
        <v>0</v>
      </c>
      <c r="J107" s="10">
        <f t="shared" si="21"/>
        <v>366.5691351631279</v>
      </c>
      <c r="K107" s="10">
        <f t="shared" si="22"/>
        <v>794.45486393275905</v>
      </c>
      <c r="L107" s="10">
        <f t="shared" si="23"/>
        <v>1789708.2920656581</v>
      </c>
      <c r="M107" s="10"/>
      <c r="N107" s="10">
        <f t="shared" si="17"/>
        <v>1789708.2920656581</v>
      </c>
      <c r="O107" s="196"/>
      <c r="P107" s="196"/>
      <c r="Q107" s="196"/>
      <c r="R107" s="196"/>
      <c r="S107" s="196"/>
    </row>
    <row r="108" spans="1:19" x14ac:dyDescent="0.25">
      <c r="A108" s="35"/>
      <c r="B108" s="51" t="s">
        <v>64</v>
      </c>
      <c r="C108" s="35">
        <v>4</v>
      </c>
      <c r="D108" s="55">
        <v>22.825799999999997</v>
      </c>
      <c r="E108" s="181">
        <v>1503</v>
      </c>
      <c r="F108" s="50">
        <v>583250</v>
      </c>
      <c r="G108" s="41">
        <v>100</v>
      </c>
      <c r="H108" s="50">
        <f t="shared" si="19"/>
        <v>583250</v>
      </c>
      <c r="I108" s="10">
        <f t="shared" si="20"/>
        <v>0</v>
      </c>
      <c r="J108" s="10">
        <f t="shared" si="21"/>
        <v>388.05721889554223</v>
      </c>
      <c r="K108" s="10">
        <f t="shared" si="22"/>
        <v>772.9667802003446</v>
      </c>
      <c r="L108" s="10">
        <f t="shared" si="23"/>
        <v>1280863.4258557681</v>
      </c>
      <c r="M108" s="10"/>
      <c r="N108" s="10">
        <f t="shared" si="17"/>
        <v>1280863.4258557681</v>
      </c>
      <c r="O108" s="196"/>
      <c r="P108" s="196"/>
      <c r="Q108" s="196"/>
      <c r="R108" s="196"/>
      <c r="S108" s="196"/>
    </row>
    <row r="109" spans="1:19" x14ac:dyDescent="0.25">
      <c r="A109" s="35"/>
      <c r="B109" s="51" t="s">
        <v>65</v>
      </c>
      <c r="C109" s="35">
        <v>4</v>
      </c>
      <c r="D109" s="55">
        <v>20.625700000000002</v>
      </c>
      <c r="E109" s="181">
        <v>891</v>
      </c>
      <c r="F109" s="50">
        <v>355150</v>
      </c>
      <c r="G109" s="41">
        <v>100</v>
      </c>
      <c r="H109" s="50">
        <f t="shared" si="19"/>
        <v>355150</v>
      </c>
      <c r="I109" s="10">
        <f t="shared" si="20"/>
        <v>0</v>
      </c>
      <c r="J109" s="10">
        <f t="shared" si="21"/>
        <v>398.59708193041524</v>
      </c>
      <c r="K109" s="10">
        <f t="shared" si="22"/>
        <v>762.42691716547165</v>
      </c>
      <c r="L109" s="10">
        <f t="shared" si="23"/>
        <v>1159791.4086966864</v>
      </c>
      <c r="M109" s="10"/>
      <c r="N109" s="10">
        <f t="shared" si="17"/>
        <v>1159791.4086966864</v>
      </c>
      <c r="O109" s="196"/>
      <c r="P109" s="196"/>
      <c r="Q109" s="196"/>
      <c r="R109" s="196"/>
      <c r="S109" s="196"/>
    </row>
    <row r="110" spans="1:19" x14ac:dyDescent="0.25">
      <c r="A110" s="35"/>
      <c r="B110" s="51" t="s">
        <v>66</v>
      </c>
      <c r="C110" s="35">
        <v>4</v>
      </c>
      <c r="D110" s="55">
        <v>55.96</v>
      </c>
      <c r="E110" s="181">
        <v>4126</v>
      </c>
      <c r="F110" s="50">
        <v>2054370</v>
      </c>
      <c r="G110" s="41">
        <v>100</v>
      </c>
      <c r="H110" s="50">
        <f t="shared" si="19"/>
        <v>2054370</v>
      </c>
      <c r="I110" s="10">
        <f t="shared" si="20"/>
        <v>0</v>
      </c>
      <c r="J110" s="10">
        <f t="shared" si="21"/>
        <v>497.90838584585555</v>
      </c>
      <c r="K110" s="10">
        <f t="shared" si="22"/>
        <v>663.1156132500314</v>
      </c>
      <c r="L110" s="10">
        <f t="shared" si="23"/>
        <v>1716405.0712089266</v>
      </c>
      <c r="M110" s="10"/>
      <c r="N110" s="10">
        <f t="shared" si="17"/>
        <v>1716405.0712089266</v>
      </c>
      <c r="O110" s="196"/>
      <c r="P110" s="196"/>
      <c r="Q110" s="196"/>
      <c r="R110" s="196"/>
      <c r="S110" s="196"/>
    </row>
    <row r="111" spans="1:19" x14ac:dyDescent="0.25">
      <c r="A111" s="35"/>
      <c r="B111" s="51" t="s">
        <v>67</v>
      </c>
      <c r="C111" s="35">
        <v>4</v>
      </c>
      <c r="D111" s="55">
        <v>11.875299999999999</v>
      </c>
      <c r="E111" s="181">
        <v>4679</v>
      </c>
      <c r="F111" s="50">
        <v>6057780</v>
      </c>
      <c r="G111" s="41">
        <v>100</v>
      </c>
      <c r="H111" s="50">
        <f t="shared" si="19"/>
        <v>6057780</v>
      </c>
      <c r="I111" s="10">
        <f t="shared" si="20"/>
        <v>0</v>
      </c>
      <c r="J111" s="10">
        <f t="shared" si="21"/>
        <v>1294.6740756571917</v>
      </c>
      <c r="K111" s="10">
        <f t="shared" si="22"/>
        <v>-133.65007656130479</v>
      </c>
      <c r="L111" s="10">
        <f t="shared" si="23"/>
        <v>806013.39545999269</v>
      </c>
      <c r="M111" s="10"/>
      <c r="N111" s="10">
        <f t="shared" si="17"/>
        <v>806013.39545999269</v>
      </c>
      <c r="O111" s="196"/>
      <c r="P111" s="196"/>
      <c r="Q111" s="196"/>
      <c r="R111" s="196"/>
      <c r="S111" s="196"/>
    </row>
    <row r="112" spans="1:19" x14ac:dyDescent="0.25">
      <c r="A112" s="35"/>
      <c r="B112" s="51" t="s">
        <v>68</v>
      </c>
      <c r="C112" s="35">
        <v>4</v>
      </c>
      <c r="D112" s="55">
        <v>31.241099999999999</v>
      </c>
      <c r="E112" s="181">
        <v>1353</v>
      </c>
      <c r="F112" s="50">
        <v>523820</v>
      </c>
      <c r="G112" s="41">
        <v>100</v>
      </c>
      <c r="H112" s="50">
        <f t="shared" si="19"/>
        <v>523820</v>
      </c>
      <c r="I112" s="10">
        <f t="shared" si="20"/>
        <v>0</v>
      </c>
      <c r="J112" s="10">
        <f t="shared" si="21"/>
        <v>387.15447154471542</v>
      </c>
      <c r="K112" s="10">
        <f t="shared" si="22"/>
        <v>773.86952755117147</v>
      </c>
      <c r="L112" s="10">
        <f t="shared" si="23"/>
        <v>1294987.208197244</v>
      </c>
      <c r="M112" s="10"/>
      <c r="N112" s="10">
        <f t="shared" si="17"/>
        <v>1294987.208197244</v>
      </c>
      <c r="O112" s="196"/>
      <c r="P112" s="196"/>
      <c r="Q112" s="196"/>
      <c r="R112" s="196"/>
      <c r="S112" s="196"/>
    </row>
    <row r="113" spans="1:19" x14ac:dyDescent="0.25">
      <c r="A113" s="35"/>
      <c r="B113" s="51" t="s">
        <v>69</v>
      </c>
      <c r="C113" s="35">
        <v>4</v>
      </c>
      <c r="D113" s="55">
        <v>24.530700000000003</v>
      </c>
      <c r="E113" s="181">
        <v>1330</v>
      </c>
      <c r="F113" s="50">
        <v>527910</v>
      </c>
      <c r="G113" s="41">
        <v>100</v>
      </c>
      <c r="H113" s="50">
        <f t="shared" si="19"/>
        <v>527910</v>
      </c>
      <c r="I113" s="10">
        <f t="shared" si="20"/>
        <v>0</v>
      </c>
      <c r="J113" s="10">
        <f t="shared" si="21"/>
        <v>396.9248120300752</v>
      </c>
      <c r="K113" s="10">
        <f t="shared" si="22"/>
        <v>764.09918706581175</v>
      </c>
      <c r="L113" s="10">
        <f t="shared" si="23"/>
        <v>1249775.6030696097</v>
      </c>
      <c r="M113" s="10"/>
      <c r="N113" s="10">
        <f t="shared" si="17"/>
        <v>1249775.6030696097</v>
      </c>
      <c r="O113" s="196"/>
      <c r="P113" s="196"/>
      <c r="Q113" s="196"/>
      <c r="R113" s="196"/>
      <c r="S113" s="196"/>
    </row>
    <row r="114" spans="1:19" x14ac:dyDescent="0.25">
      <c r="A114" s="35"/>
      <c r="B114" s="51" t="s">
        <v>70</v>
      </c>
      <c r="C114" s="35">
        <v>4</v>
      </c>
      <c r="D114" s="55">
        <v>16.540599999999998</v>
      </c>
      <c r="E114" s="181">
        <v>634</v>
      </c>
      <c r="F114" s="50">
        <v>115240</v>
      </c>
      <c r="G114" s="41">
        <v>100</v>
      </c>
      <c r="H114" s="50">
        <f t="shared" si="19"/>
        <v>115240</v>
      </c>
      <c r="I114" s="10">
        <f t="shared" si="20"/>
        <v>0</v>
      </c>
      <c r="J114" s="10">
        <f t="shared" si="21"/>
        <v>181.76656151419559</v>
      </c>
      <c r="K114" s="10">
        <f t="shared" si="22"/>
        <v>979.25743758169131</v>
      </c>
      <c r="L114" s="10">
        <f t="shared" si="23"/>
        <v>1363461.5875757018</v>
      </c>
      <c r="M114" s="10"/>
      <c r="N114" s="10">
        <f t="shared" si="17"/>
        <v>1363461.5875757018</v>
      </c>
      <c r="O114" s="196"/>
      <c r="P114" s="196"/>
      <c r="Q114" s="196"/>
      <c r="R114" s="196"/>
      <c r="S114" s="196"/>
    </row>
    <row r="115" spans="1:19" x14ac:dyDescent="0.25">
      <c r="A115" s="35"/>
      <c r="B115" s="51" t="s">
        <v>855</v>
      </c>
      <c r="C115" s="35">
        <v>4</v>
      </c>
      <c r="D115" s="55">
        <v>24.329000000000001</v>
      </c>
      <c r="E115" s="181">
        <v>1601</v>
      </c>
      <c r="F115" s="50">
        <v>537940</v>
      </c>
      <c r="G115" s="41">
        <v>100</v>
      </c>
      <c r="H115" s="50">
        <f t="shared" si="19"/>
        <v>537940</v>
      </c>
      <c r="I115" s="10">
        <f t="shared" si="20"/>
        <v>0</v>
      </c>
      <c r="J115" s="10">
        <f t="shared" si="21"/>
        <v>336.00249843847593</v>
      </c>
      <c r="K115" s="10">
        <f t="shared" si="22"/>
        <v>825.02150065741102</v>
      </c>
      <c r="L115" s="10">
        <f t="shared" si="23"/>
        <v>1366453.5399810907</v>
      </c>
      <c r="M115" s="10"/>
      <c r="N115" s="10">
        <f t="shared" si="17"/>
        <v>1366453.5399810907</v>
      </c>
      <c r="O115" s="196"/>
      <c r="P115" s="196"/>
      <c r="Q115" s="196"/>
      <c r="R115" s="196"/>
      <c r="S115" s="196"/>
    </row>
    <row r="116" spans="1:19" x14ac:dyDescent="0.25">
      <c r="A116" s="35"/>
      <c r="B116" s="51" t="s">
        <v>736</v>
      </c>
      <c r="C116" s="35">
        <v>4</v>
      </c>
      <c r="D116" s="55">
        <v>26.3277</v>
      </c>
      <c r="E116" s="181">
        <v>2188</v>
      </c>
      <c r="F116" s="50">
        <v>458280</v>
      </c>
      <c r="G116" s="41">
        <v>100</v>
      </c>
      <c r="H116" s="50">
        <f t="shared" si="19"/>
        <v>458280</v>
      </c>
      <c r="I116" s="10">
        <f t="shared" si="20"/>
        <v>0</v>
      </c>
      <c r="J116" s="10">
        <f t="shared" si="21"/>
        <v>209.45155393053017</v>
      </c>
      <c r="K116" s="10">
        <f t="shared" si="22"/>
        <v>951.57244516535673</v>
      </c>
      <c r="L116" s="10">
        <f t="shared" si="23"/>
        <v>1623381.7198743601</v>
      </c>
      <c r="M116" s="10"/>
      <c r="N116" s="10">
        <f t="shared" si="17"/>
        <v>1623381.7198743601</v>
      </c>
      <c r="O116" s="196"/>
      <c r="P116" s="196"/>
      <c r="Q116" s="196"/>
      <c r="R116" s="196"/>
      <c r="S116" s="196"/>
    </row>
    <row r="117" spans="1:19" x14ac:dyDescent="0.25">
      <c r="A117" s="35"/>
      <c r="B117" s="51" t="s">
        <v>737</v>
      </c>
      <c r="C117" s="35">
        <v>4</v>
      </c>
      <c r="D117" s="55">
        <v>20.367199999999997</v>
      </c>
      <c r="E117" s="181">
        <v>953</v>
      </c>
      <c r="F117" s="50">
        <v>242750</v>
      </c>
      <c r="G117" s="41">
        <v>100</v>
      </c>
      <c r="H117" s="50">
        <f t="shared" si="19"/>
        <v>242750</v>
      </c>
      <c r="I117" s="10">
        <f t="shared" si="20"/>
        <v>0</v>
      </c>
      <c r="J117" s="10">
        <f t="shared" si="21"/>
        <v>254.72193074501573</v>
      </c>
      <c r="K117" s="10">
        <f t="shared" si="22"/>
        <v>906.3020683508712</v>
      </c>
      <c r="L117" s="10">
        <f t="shared" si="23"/>
        <v>1343217.6766958113</v>
      </c>
      <c r="M117" s="10"/>
      <c r="N117" s="10">
        <f t="shared" si="17"/>
        <v>1343217.6766958113</v>
      </c>
      <c r="O117" s="196"/>
      <c r="P117" s="196"/>
      <c r="Q117" s="196"/>
      <c r="R117" s="196"/>
      <c r="S117" s="196"/>
    </row>
    <row r="118" spans="1:19" x14ac:dyDescent="0.25">
      <c r="A118" s="35"/>
      <c r="B118" s="51" t="s">
        <v>71</v>
      </c>
      <c r="C118" s="35">
        <v>4</v>
      </c>
      <c r="D118" s="55">
        <v>25.795300000000001</v>
      </c>
      <c r="E118" s="181">
        <v>2704</v>
      </c>
      <c r="F118" s="50">
        <v>716430</v>
      </c>
      <c r="G118" s="41">
        <v>100</v>
      </c>
      <c r="H118" s="50">
        <f t="shared" si="19"/>
        <v>716430</v>
      </c>
      <c r="I118" s="10">
        <f t="shared" si="20"/>
        <v>0</v>
      </c>
      <c r="J118" s="10">
        <f t="shared" si="21"/>
        <v>264.95192307692309</v>
      </c>
      <c r="K118" s="10">
        <f t="shared" si="22"/>
        <v>896.0720760189638</v>
      </c>
      <c r="L118" s="10">
        <f t="shared" si="23"/>
        <v>1636783.1491537597</v>
      </c>
      <c r="M118" s="10"/>
      <c r="N118" s="10">
        <f t="shared" si="17"/>
        <v>1636783.1491537597</v>
      </c>
      <c r="O118" s="196"/>
      <c r="P118" s="196"/>
      <c r="Q118" s="196"/>
      <c r="R118" s="196"/>
      <c r="S118" s="196"/>
    </row>
    <row r="119" spans="1:19" x14ac:dyDescent="0.25">
      <c r="A119" s="35"/>
      <c r="B119" s="51" t="s">
        <v>72</v>
      </c>
      <c r="C119" s="35">
        <v>4</v>
      </c>
      <c r="D119" s="55">
        <v>27.845200000000002</v>
      </c>
      <c r="E119" s="181">
        <v>2503</v>
      </c>
      <c r="F119" s="50">
        <v>731940</v>
      </c>
      <c r="G119" s="41">
        <v>100</v>
      </c>
      <c r="H119" s="50">
        <f t="shared" si="19"/>
        <v>731940</v>
      </c>
      <c r="I119" s="10">
        <f t="shared" si="20"/>
        <v>0</v>
      </c>
      <c r="J119" s="10">
        <f t="shared" si="21"/>
        <v>292.42508989212945</v>
      </c>
      <c r="K119" s="10">
        <f t="shared" si="22"/>
        <v>868.59890920375744</v>
      </c>
      <c r="L119" s="10">
        <f t="shared" si="23"/>
        <v>1580133.7765157036</v>
      </c>
      <c r="M119" s="10"/>
      <c r="N119" s="10">
        <f t="shared" si="17"/>
        <v>1580133.7765157036</v>
      </c>
      <c r="O119" s="196"/>
      <c r="P119" s="196"/>
      <c r="Q119" s="196"/>
      <c r="R119" s="196"/>
      <c r="S119" s="196"/>
    </row>
    <row r="120" spans="1:19" x14ac:dyDescent="0.25">
      <c r="A120" s="35"/>
      <c r="B120" s="51" t="s">
        <v>73</v>
      </c>
      <c r="C120" s="35">
        <v>4</v>
      </c>
      <c r="D120" s="55">
        <v>24.738299999999999</v>
      </c>
      <c r="E120" s="181">
        <v>1884</v>
      </c>
      <c r="F120" s="50">
        <v>560160</v>
      </c>
      <c r="G120" s="41">
        <v>100</v>
      </c>
      <c r="H120" s="50">
        <f t="shared" si="19"/>
        <v>560160</v>
      </c>
      <c r="I120" s="10">
        <f t="shared" si="20"/>
        <v>0</v>
      </c>
      <c r="J120" s="10">
        <f t="shared" si="21"/>
        <v>297.32484076433121</v>
      </c>
      <c r="K120" s="10">
        <f t="shared" si="22"/>
        <v>863.69915833155574</v>
      </c>
      <c r="L120" s="10">
        <f t="shared" si="23"/>
        <v>1460771.4031650147</v>
      </c>
      <c r="M120" s="10"/>
      <c r="N120" s="10">
        <f t="shared" si="17"/>
        <v>1460771.4031650147</v>
      </c>
      <c r="O120" s="196"/>
      <c r="P120" s="196"/>
      <c r="Q120" s="196"/>
      <c r="R120" s="196"/>
      <c r="S120" s="196"/>
    </row>
    <row r="121" spans="1:19" x14ac:dyDescent="0.25">
      <c r="A121" s="35"/>
      <c r="B121" s="51"/>
      <c r="C121" s="35"/>
      <c r="D121" s="55">
        <v>0</v>
      </c>
      <c r="E121" s="183"/>
      <c r="F121" s="65"/>
      <c r="G121" s="41"/>
      <c r="H121" s="65"/>
      <c r="I121" s="66"/>
      <c r="J121" s="66"/>
      <c r="K121" s="10"/>
      <c r="L121" s="10"/>
      <c r="M121" s="10"/>
      <c r="N121" s="10"/>
      <c r="O121" s="196"/>
      <c r="P121" s="196"/>
      <c r="Q121" s="196"/>
      <c r="R121" s="196"/>
      <c r="S121" s="196"/>
    </row>
    <row r="122" spans="1:19" x14ac:dyDescent="0.25">
      <c r="A122" s="30" t="s">
        <v>74</v>
      </c>
      <c r="B122" s="43" t="s">
        <v>2</v>
      </c>
      <c r="C122" s="44"/>
      <c r="D122" s="3">
        <v>1545.2835</v>
      </c>
      <c r="E122" s="184">
        <f>E123</f>
        <v>113002</v>
      </c>
      <c r="F122" s="37">
        <v>0</v>
      </c>
      <c r="G122" s="41"/>
      <c r="H122" s="37">
        <f>H124</f>
        <v>23934570</v>
      </c>
      <c r="I122" s="8">
        <f>I124</f>
        <v>-23934570</v>
      </c>
      <c r="J122" s="8"/>
      <c r="K122" s="10"/>
      <c r="L122" s="10"/>
      <c r="M122" s="9">
        <f>M124</f>
        <v>30650932.555787854</v>
      </c>
      <c r="N122" s="8">
        <f t="shared" si="17"/>
        <v>30650932.555787854</v>
      </c>
      <c r="O122" s="196"/>
      <c r="P122" s="196"/>
      <c r="Q122" s="196"/>
      <c r="R122" s="196"/>
      <c r="S122" s="196"/>
    </row>
    <row r="123" spans="1:19" x14ac:dyDescent="0.25">
      <c r="A123" s="30" t="s">
        <v>74</v>
      </c>
      <c r="B123" s="43" t="s">
        <v>3</v>
      </c>
      <c r="C123" s="44"/>
      <c r="D123" s="3">
        <v>1545.2835</v>
      </c>
      <c r="E123" s="184">
        <f>SUM(E125:E161)</f>
        <v>113002</v>
      </c>
      <c r="F123" s="37">
        <f>SUM(F125:F161)</f>
        <v>147403760</v>
      </c>
      <c r="G123" s="41"/>
      <c r="H123" s="37">
        <f>SUM(H125:H161)</f>
        <v>99534620</v>
      </c>
      <c r="I123" s="8">
        <f>SUM(I125:I161)</f>
        <v>47869140</v>
      </c>
      <c r="J123" s="8"/>
      <c r="K123" s="10"/>
      <c r="L123" s="8">
        <f>SUM(L125:L161)</f>
        <v>52313261.51437705</v>
      </c>
      <c r="M123" s="10"/>
      <c r="N123" s="8">
        <f t="shared" si="17"/>
        <v>52313261.51437705</v>
      </c>
      <c r="O123" s="196"/>
      <c r="P123" s="196"/>
      <c r="Q123" s="196"/>
      <c r="R123" s="196"/>
      <c r="S123" s="196"/>
    </row>
    <row r="124" spans="1:19" x14ac:dyDescent="0.25">
      <c r="A124" s="35"/>
      <c r="B124" s="51" t="s">
        <v>26</v>
      </c>
      <c r="C124" s="35">
        <v>2</v>
      </c>
      <c r="D124" s="55">
        <v>0</v>
      </c>
      <c r="E124" s="183"/>
      <c r="F124" s="50">
        <v>0</v>
      </c>
      <c r="G124" s="41">
        <v>25</v>
      </c>
      <c r="H124" s="50">
        <f>F136*G124/100</f>
        <v>23934570</v>
      </c>
      <c r="I124" s="10">
        <f t="shared" ref="I124:I161" si="24">F124-H124</f>
        <v>-23934570</v>
      </c>
      <c r="J124" s="10"/>
      <c r="K124" s="10"/>
      <c r="L124" s="10"/>
      <c r="M124" s="10">
        <f>($L$7*$L$8*E122/$L$10)+($L$7*$L$9*D122/$L$11)</f>
        <v>30650932.555787854</v>
      </c>
      <c r="N124" s="10">
        <f t="shared" si="17"/>
        <v>30650932.555787854</v>
      </c>
      <c r="O124" s="196"/>
      <c r="P124" s="196"/>
      <c r="Q124" s="196"/>
      <c r="R124" s="196"/>
      <c r="S124" s="196"/>
    </row>
    <row r="125" spans="1:19" x14ac:dyDescent="0.25">
      <c r="A125" s="35"/>
      <c r="B125" s="51" t="s">
        <v>75</v>
      </c>
      <c r="C125" s="35">
        <v>4</v>
      </c>
      <c r="D125" s="55">
        <v>62.27</v>
      </c>
      <c r="E125" s="181">
        <v>1316</v>
      </c>
      <c r="F125" s="50">
        <v>1194080</v>
      </c>
      <c r="G125" s="41">
        <v>100</v>
      </c>
      <c r="H125" s="50">
        <f t="shared" ref="H125:H161" si="25">F125*G125/100</f>
        <v>1194080</v>
      </c>
      <c r="I125" s="10">
        <f t="shared" si="24"/>
        <v>0</v>
      </c>
      <c r="J125" s="10">
        <f t="shared" ref="J125:J161" si="26">F125/E125</f>
        <v>907.355623100304</v>
      </c>
      <c r="K125" s="10">
        <f t="shared" ref="K125:K161" si="27">$J$11*$J$19-J125</f>
        <v>253.66837599558289</v>
      </c>
      <c r="L125" s="10">
        <f t="shared" ref="L125:L161" si="28">IF(K125&gt;0,$J$7*$J$8*(K125/$K$19),0)+$J$7*$J$9*(E125/$E$19)+$J$7*$J$10*(D125/$D$19)</f>
        <v>794906.56036000396</v>
      </c>
      <c r="M125" s="10"/>
      <c r="N125" s="10">
        <f t="shared" si="17"/>
        <v>794906.56036000396</v>
      </c>
      <c r="O125" s="196"/>
      <c r="P125" s="196"/>
      <c r="Q125" s="196"/>
      <c r="R125" s="196"/>
      <c r="S125" s="196"/>
    </row>
    <row r="126" spans="1:19" x14ac:dyDescent="0.25">
      <c r="A126" s="35"/>
      <c r="B126" s="51" t="s">
        <v>76</v>
      </c>
      <c r="C126" s="35">
        <v>4</v>
      </c>
      <c r="D126" s="55">
        <v>60.540000000000006</v>
      </c>
      <c r="E126" s="181">
        <v>2419</v>
      </c>
      <c r="F126" s="50">
        <v>1275630</v>
      </c>
      <c r="G126" s="41">
        <v>100</v>
      </c>
      <c r="H126" s="50">
        <f t="shared" si="25"/>
        <v>1275630</v>
      </c>
      <c r="I126" s="10">
        <f t="shared" si="24"/>
        <v>0</v>
      </c>
      <c r="J126" s="10">
        <f t="shared" si="26"/>
        <v>527.33774286895414</v>
      </c>
      <c r="K126" s="10">
        <f t="shared" si="27"/>
        <v>633.68625622693276</v>
      </c>
      <c r="L126" s="10">
        <f t="shared" si="28"/>
        <v>1426025.1451459813</v>
      </c>
      <c r="M126" s="10"/>
      <c r="N126" s="10">
        <f t="shared" si="17"/>
        <v>1426025.1451459813</v>
      </c>
      <c r="O126" s="196"/>
      <c r="P126" s="196"/>
      <c r="Q126" s="196"/>
      <c r="R126" s="196"/>
      <c r="S126" s="196"/>
    </row>
    <row r="127" spans="1:19" x14ac:dyDescent="0.25">
      <c r="A127" s="35"/>
      <c r="B127" s="51" t="s">
        <v>77</v>
      </c>
      <c r="C127" s="35">
        <v>4</v>
      </c>
      <c r="D127" s="55">
        <v>34.874600000000001</v>
      </c>
      <c r="E127" s="181">
        <v>2302</v>
      </c>
      <c r="F127" s="50">
        <v>856420</v>
      </c>
      <c r="G127" s="41">
        <v>100</v>
      </c>
      <c r="H127" s="50">
        <f t="shared" si="25"/>
        <v>856420</v>
      </c>
      <c r="I127" s="10">
        <f t="shared" si="24"/>
        <v>0</v>
      </c>
      <c r="J127" s="10">
        <f t="shared" si="26"/>
        <v>372.03301476976543</v>
      </c>
      <c r="K127" s="10">
        <f t="shared" si="27"/>
        <v>788.99098432612141</v>
      </c>
      <c r="L127" s="10">
        <f t="shared" si="28"/>
        <v>1482225.4382623786</v>
      </c>
      <c r="M127" s="10"/>
      <c r="N127" s="10">
        <f t="shared" si="17"/>
        <v>1482225.4382623786</v>
      </c>
      <c r="O127" s="196"/>
      <c r="P127" s="196"/>
      <c r="Q127" s="196"/>
      <c r="R127" s="196"/>
      <c r="S127" s="196"/>
    </row>
    <row r="128" spans="1:19" x14ac:dyDescent="0.25">
      <c r="A128" s="35"/>
      <c r="B128" s="51" t="s">
        <v>78</v>
      </c>
      <c r="C128" s="35">
        <v>4</v>
      </c>
      <c r="D128" s="55">
        <v>31.383899999999997</v>
      </c>
      <c r="E128" s="181">
        <v>1503</v>
      </c>
      <c r="F128" s="50">
        <v>344000</v>
      </c>
      <c r="G128" s="41">
        <v>100</v>
      </c>
      <c r="H128" s="50">
        <f t="shared" si="25"/>
        <v>344000</v>
      </c>
      <c r="I128" s="10">
        <f t="shared" si="24"/>
        <v>0</v>
      </c>
      <c r="J128" s="10">
        <f t="shared" si="26"/>
        <v>228.87558216899535</v>
      </c>
      <c r="K128" s="10">
        <f t="shared" si="27"/>
        <v>932.14841692689151</v>
      </c>
      <c r="L128" s="10">
        <f t="shared" si="28"/>
        <v>1511836.9189270895</v>
      </c>
      <c r="M128" s="10"/>
      <c r="N128" s="10">
        <f t="shared" si="17"/>
        <v>1511836.9189270895</v>
      </c>
      <c r="O128" s="196"/>
      <c r="P128" s="196"/>
      <c r="Q128" s="196"/>
      <c r="R128" s="196"/>
      <c r="S128" s="196"/>
    </row>
    <row r="129" spans="1:19" x14ac:dyDescent="0.25">
      <c r="A129" s="35"/>
      <c r="B129" s="51" t="s">
        <v>738</v>
      </c>
      <c r="C129" s="35">
        <v>4</v>
      </c>
      <c r="D129" s="55">
        <v>25.623899999999999</v>
      </c>
      <c r="E129" s="181">
        <v>1269</v>
      </c>
      <c r="F129" s="50">
        <v>354500</v>
      </c>
      <c r="G129" s="41">
        <v>100</v>
      </c>
      <c r="H129" s="50">
        <f t="shared" si="25"/>
        <v>354500</v>
      </c>
      <c r="I129" s="10">
        <f t="shared" si="24"/>
        <v>0</v>
      </c>
      <c r="J129" s="10">
        <f t="shared" si="26"/>
        <v>279.35382190701341</v>
      </c>
      <c r="K129" s="10">
        <f t="shared" si="27"/>
        <v>881.67017718887348</v>
      </c>
      <c r="L129" s="10">
        <f t="shared" si="28"/>
        <v>1387447.4858726654</v>
      </c>
      <c r="M129" s="10"/>
      <c r="N129" s="10">
        <f t="shared" si="17"/>
        <v>1387447.4858726654</v>
      </c>
      <c r="O129" s="196"/>
      <c r="P129" s="196"/>
      <c r="Q129" s="196"/>
      <c r="R129" s="196"/>
      <c r="S129" s="196"/>
    </row>
    <row r="130" spans="1:19" x14ac:dyDescent="0.25">
      <c r="A130" s="35"/>
      <c r="B130" s="51" t="s">
        <v>739</v>
      </c>
      <c r="C130" s="35">
        <v>4</v>
      </c>
      <c r="D130" s="55">
        <v>39.855800000000002</v>
      </c>
      <c r="E130" s="181">
        <v>2029</v>
      </c>
      <c r="F130" s="50">
        <v>636460</v>
      </c>
      <c r="G130" s="41">
        <v>100</v>
      </c>
      <c r="H130" s="50">
        <f t="shared" si="25"/>
        <v>636460</v>
      </c>
      <c r="I130" s="10">
        <f t="shared" si="24"/>
        <v>0</v>
      </c>
      <c r="J130" s="10">
        <f t="shared" si="26"/>
        <v>313.68161655988172</v>
      </c>
      <c r="K130" s="10">
        <f t="shared" si="27"/>
        <v>847.34238253600518</v>
      </c>
      <c r="L130" s="10">
        <f t="shared" si="28"/>
        <v>1531076.2751667791</v>
      </c>
      <c r="M130" s="10"/>
      <c r="N130" s="10">
        <f t="shared" si="17"/>
        <v>1531076.2751667791</v>
      </c>
      <c r="O130" s="196"/>
      <c r="P130" s="196"/>
      <c r="Q130" s="196"/>
      <c r="R130" s="196"/>
      <c r="S130" s="196"/>
    </row>
    <row r="131" spans="1:19" x14ac:dyDescent="0.25">
      <c r="A131" s="35"/>
      <c r="B131" s="51" t="s">
        <v>740</v>
      </c>
      <c r="C131" s="35">
        <v>4</v>
      </c>
      <c r="D131" s="55">
        <v>24.169999999999998</v>
      </c>
      <c r="E131" s="181">
        <v>1461</v>
      </c>
      <c r="F131" s="50">
        <v>706970</v>
      </c>
      <c r="G131" s="41">
        <v>100</v>
      </c>
      <c r="H131" s="50">
        <f t="shared" si="25"/>
        <v>706970</v>
      </c>
      <c r="I131" s="10">
        <f t="shared" si="24"/>
        <v>0</v>
      </c>
      <c r="J131" s="10">
        <f t="shared" si="26"/>
        <v>483.89459274469539</v>
      </c>
      <c r="K131" s="10">
        <f t="shared" si="27"/>
        <v>677.12940635119151</v>
      </c>
      <c r="L131" s="10">
        <f t="shared" si="28"/>
        <v>1163746.4493331159</v>
      </c>
      <c r="M131" s="10"/>
      <c r="N131" s="10">
        <f t="shared" si="17"/>
        <v>1163746.4493331159</v>
      </c>
      <c r="O131" s="196"/>
      <c r="P131" s="196"/>
      <c r="Q131" s="196"/>
      <c r="R131" s="196"/>
      <c r="S131" s="196"/>
    </row>
    <row r="132" spans="1:19" x14ac:dyDescent="0.25">
      <c r="A132" s="35"/>
      <c r="B132" s="51" t="s">
        <v>79</v>
      </c>
      <c r="C132" s="35">
        <v>4</v>
      </c>
      <c r="D132" s="55">
        <v>31.63</v>
      </c>
      <c r="E132" s="181">
        <v>2344</v>
      </c>
      <c r="F132" s="50">
        <v>453620</v>
      </c>
      <c r="G132" s="41">
        <v>100</v>
      </c>
      <c r="H132" s="50">
        <f t="shared" si="25"/>
        <v>453620</v>
      </c>
      <c r="I132" s="10">
        <f t="shared" si="24"/>
        <v>0</v>
      </c>
      <c r="J132" s="10">
        <f t="shared" si="26"/>
        <v>193.52389078498294</v>
      </c>
      <c r="K132" s="10">
        <f t="shared" si="27"/>
        <v>967.5001083109039</v>
      </c>
      <c r="L132" s="10">
        <f t="shared" si="28"/>
        <v>1691262.0168871046</v>
      </c>
      <c r="M132" s="10"/>
      <c r="N132" s="10">
        <f t="shared" si="17"/>
        <v>1691262.0168871046</v>
      </c>
      <c r="O132" s="196"/>
      <c r="P132" s="196"/>
      <c r="Q132" s="196"/>
      <c r="R132" s="196"/>
      <c r="S132" s="196"/>
    </row>
    <row r="133" spans="1:19" x14ac:dyDescent="0.25">
      <c r="A133" s="35"/>
      <c r="B133" s="51" t="s">
        <v>80</v>
      </c>
      <c r="C133" s="35">
        <v>4</v>
      </c>
      <c r="D133" s="55">
        <v>11.828699999999998</v>
      </c>
      <c r="E133" s="181">
        <v>684</v>
      </c>
      <c r="F133" s="50">
        <v>519860</v>
      </c>
      <c r="G133" s="41">
        <v>100</v>
      </c>
      <c r="H133" s="50">
        <f t="shared" si="25"/>
        <v>519860</v>
      </c>
      <c r="I133" s="10">
        <f t="shared" si="24"/>
        <v>0</v>
      </c>
      <c r="J133" s="10">
        <f t="shared" si="26"/>
        <v>760.0292397660819</v>
      </c>
      <c r="K133" s="10">
        <f t="shared" si="27"/>
        <v>400.99475932980499</v>
      </c>
      <c r="L133" s="10">
        <f t="shared" si="28"/>
        <v>649007.02059203852</v>
      </c>
      <c r="M133" s="10"/>
      <c r="N133" s="10">
        <f t="shared" si="17"/>
        <v>649007.02059203852</v>
      </c>
      <c r="O133" s="196"/>
      <c r="P133" s="196"/>
      <c r="Q133" s="196"/>
      <c r="R133" s="196"/>
      <c r="S133" s="196"/>
    </row>
    <row r="134" spans="1:19" x14ac:dyDescent="0.25">
      <c r="A134" s="35"/>
      <c r="B134" s="51" t="s">
        <v>81</v>
      </c>
      <c r="C134" s="35">
        <v>4</v>
      </c>
      <c r="D134" s="55">
        <v>33.254300000000001</v>
      </c>
      <c r="E134" s="181">
        <v>1888</v>
      </c>
      <c r="F134" s="50">
        <v>945760</v>
      </c>
      <c r="G134" s="41">
        <v>100</v>
      </c>
      <c r="H134" s="50">
        <f t="shared" si="25"/>
        <v>945760</v>
      </c>
      <c r="I134" s="10">
        <f t="shared" si="24"/>
        <v>0</v>
      </c>
      <c r="J134" s="10">
        <f t="shared" si="26"/>
        <v>500.93220338983053</v>
      </c>
      <c r="K134" s="10">
        <f t="shared" si="27"/>
        <v>660.09179570605636</v>
      </c>
      <c r="L134" s="10">
        <f t="shared" si="28"/>
        <v>1251981.0115327577</v>
      </c>
      <c r="M134" s="10"/>
      <c r="N134" s="10">
        <f t="shared" si="17"/>
        <v>1251981.0115327577</v>
      </c>
      <c r="O134" s="196"/>
      <c r="P134" s="196"/>
      <c r="Q134" s="196"/>
      <c r="R134" s="196"/>
      <c r="S134" s="196"/>
    </row>
    <row r="135" spans="1:19" x14ac:dyDescent="0.25">
      <c r="A135" s="35"/>
      <c r="B135" s="51" t="s">
        <v>82</v>
      </c>
      <c r="C135" s="35">
        <v>4</v>
      </c>
      <c r="D135" s="55">
        <v>34.46</v>
      </c>
      <c r="E135" s="181">
        <v>1966</v>
      </c>
      <c r="F135" s="50">
        <v>2997450</v>
      </c>
      <c r="G135" s="41">
        <v>100</v>
      </c>
      <c r="H135" s="50">
        <f t="shared" si="25"/>
        <v>2997450</v>
      </c>
      <c r="I135" s="10">
        <f t="shared" si="24"/>
        <v>0</v>
      </c>
      <c r="J135" s="10">
        <f t="shared" si="26"/>
        <v>1524.643947100712</v>
      </c>
      <c r="K135" s="10">
        <f t="shared" si="27"/>
        <v>-363.61994800482512</v>
      </c>
      <c r="L135" s="10">
        <f t="shared" si="28"/>
        <v>468889.78723819269</v>
      </c>
      <c r="M135" s="10"/>
      <c r="N135" s="10">
        <f t="shared" si="17"/>
        <v>468889.78723819269</v>
      </c>
      <c r="O135" s="196"/>
      <c r="P135" s="196"/>
      <c r="Q135" s="196"/>
      <c r="R135" s="196"/>
      <c r="S135" s="196"/>
    </row>
    <row r="136" spans="1:19" x14ac:dyDescent="0.25">
      <c r="A136" s="35"/>
      <c r="B136" s="51" t="s">
        <v>877</v>
      </c>
      <c r="C136" s="35">
        <v>3</v>
      </c>
      <c r="D136" s="55">
        <v>34.15</v>
      </c>
      <c r="E136" s="181">
        <v>36526</v>
      </c>
      <c r="F136" s="50">
        <v>95738280</v>
      </c>
      <c r="G136" s="41">
        <v>50</v>
      </c>
      <c r="H136" s="50">
        <f t="shared" si="25"/>
        <v>47869140</v>
      </c>
      <c r="I136" s="10">
        <f t="shared" si="24"/>
        <v>47869140</v>
      </c>
      <c r="J136" s="10">
        <f t="shared" si="26"/>
        <v>2621.0994907736954</v>
      </c>
      <c r="K136" s="10">
        <f t="shared" si="27"/>
        <v>-1460.0754916778085</v>
      </c>
      <c r="L136" s="10">
        <f t="shared" si="28"/>
        <v>6033304.8562506344</v>
      </c>
      <c r="M136" s="10"/>
      <c r="N136" s="10">
        <f t="shared" si="17"/>
        <v>6033304.8562506344</v>
      </c>
      <c r="O136" s="196"/>
      <c r="P136" s="196"/>
      <c r="Q136" s="196"/>
      <c r="R136" s="196"/>
      <c r="S136" s="196"/>
    </row>
    <row r="137" spans="1:19" x14ac:dyDescent="0.25">
      <c r="A137" s="35"/>
      <c r="B137" s="51" t="s">
        <v>741</v>
      </c>
      <c r="C137" s="35">
        <v>4</v>
      </c>
      <c r="D137" s="55">
        <v>34.1</v>
      </c>
      <c r="E137" s="181">
        <v>1128</v>
      </c>
      <c r="F137" s="50">
        <v>1482500</v>
      </c>
      <c r="G137" s="41">
        <v>100</v>
      </c>
      <c r="H137" s="50">
        <f t="shared" si="25"/>
        <v>1482500</v>
      </c>
      <c r="I137" s="10">
        <f t="shared" si="24"/>
        <v>0</v>
      </c>
      <c r="J137" s="10">
        <f t="shared" si="26"/>
        <v>1314.2730496453901</v>
      </c>
      <c r="K137" s="10">
        <f t="shared" si="27"/>
        <v>-153.24905054950318</v>
      </c>
      <c r="L137" s="10">
        <f t="shared" si="28"/>
        <v>332341.62452971132</v>
      </c>
      <c r="M137" s="10"/>
      <c r="N137" s="10">
        <f t="shared" si="17"/>
        <v>332341.62452971132</v>
      </c>
      <c r="O137" s="196"/>
      <c r="P137" s="196"/>
      <c r="Q137" s="196"/>
      <c r="R137" s="196"/>
      <c r="S137" s="196"/>
    </row>
    <row r="138" spans="1:19" x14ac:dyDescent="0.25">
      <c r="A138" s="35"/>
      <c r="B138" s="51" t="s">
        <v>83</v>
      </c>
      <c r="C138" s="35">
        <v>4</v>
      </c>
      <c r="D138" s="55">
        <v>69.12</v>
      </c>
      <c r="E138" s="181">
        <v>5551</v>
      </c>
      <c r="F138" s="50">
        <v>1980830</v>
      </c>
      <c r="G138" s="41">
        <v>100</v>
      </c>
      <c r="H138" s="50">
        <f t="shared" si="25"/>
        <v>1980830</v>
      </c>
      <c r="I138" s="10">
        <f t="shared" si="24"/>
        <v>0</v>
      </c>
      <c r="J138" s="10">
        <f t="shared" si="26"/>
        <v>356.84201044856781</v>
      </c>
      <c r="K138" s="10">
        <f t="shared" si="27"/>
        <v>804.18198864731903</v>
      </c>
      <c r="L138" s="10">
        <f t="shared" si="28"/>
        <v>2175223.6217837352</v>
      </c>
      <c r="M138" s="10"/>
      <c r="N138" s="10">
        <f t="shared" si="17"/>
        <v>2175223.6217837352</v>
      </c>
      <c r="O138" s="196"/>
      <c r="P138" s="196"/>
      <c r="Q138" s="196"/>
      <c r="R138" s="196"/>
      <c r="S138" s="196"/>
    </row>
    <row r="139" spans="1:19" s="31" customFormat="1" x14ac:dyDescent="0.25">
      <c r="A139" s="35"/>
      <c r="B139" s="51" t="s">
        <v>742</v>
      </c>
      <c r="C139" s="35">
        <v>4</v>
      </c>
      <c r="D139" s="55">
        <v>26.168200000000002</v>
      </c>
      <c r="E139" s="181">
        <v>1501</v>
      </c>
      <c r="F139" s="50">
        <v>1274370</v>
      </c>
      <c r="G139" s="41">
        <v>100</v>
      </c>
      <c r="H139" s="50">
        <f t="shared" si="25"/>
        <v>1274370</v>
      </c>
      <c r="I139" s="50">
        <f t="shared" si="24"/>
        <v>0</v>
      </c>
      <c r="J139" s="50">
        <f t="shared" si="26"/>
        <v>849.01399067288469</v>
      </c>
      <c r="K139" s="50">
        <f t="shared" si="27"/>
        <v>312.0100084230022</v>
      </c>
      <c r="L139" s="50">
        <f t="shared" si="28"/>
        <v>735968.11081075505</v>
      </c>
      <c r="M139" s="50"/>
      <c r="N139" s="50">
        <f t="shared" si="17"/>
        <v>735968.11081075505</v>
      </c>
      <c r="O139" s="99"/>
      <c r="P139" s="196"/>
      <c r="Q139" s="99"/>
      <c r="R139" s="196"/>
      <c r="S139" s="99"/>
    </row>
    <row r="140" spans="1:19" x14ac:dyDescent="0.25">
      <c r="A140" s="35"/>
      <c r="B140" s="51" t="s">
        <v>84</v>
      </c>
      <c r="C140" s="35">
        <v>4</v>
      </c>
      <c r="D140" s="55">
        <v>85.18</v>
      </c>
      <c r="E140" s="181">
        <v>4517</v>
      </c>
      <c r="F140" s="50">
        <v>1961620</v>
      </c>
      <c r="G140" s="41">
        <v>100</v>
      </c>
      <c r="H140" s="50">
        <f t="shared" si="25"/>
        <v>1961620</v>
      </c>
      <c r="I140" s="10">
        <f t="shared" si="24"/>
        <v>0</v>
      </c>
      <c r="J140" s="10">
        <f t="shared" si="26"/>
        <v>434.27496125747177</v>
      </c>
      <c r="K140" s="10">
        <f t="shared" si="27"/>
        <v>726.74903783841512</v>
      </c>
      <c r="L140" s="10">
        <f t="shared" si="28"/>
        <v>1985706.6008912434</v>
      </c>
      <c r="M140" s="10"/>
      <c r="N140" s="10">
        <f t="shared" si="17"/>
        <v>1985706.6008912434</v>
      </c>
      <c r="O140" s="196"/>
      <c r="P140" s="196"/>
      <c r="Q140" s="196"/>
      <c r="R140" s="196"/>
      <c r="S140" s="196"/>
    </row>
    <row r="141" spans="1:19" x14ac:dyDescent="0.25">
      <c r="A141" s="35"/>
      <c r="B141" s="51" t="s">
        <v>85</v>
      </c>
      <c r="C141" s="35">
        <v>4</v>
      </c>
      <c r="D141" s="55">
        <v>34.762</v>
      </c>
      <c r="E141" s="181">
        <v>1794</v>
      </c>
      <c r="F141" s="50">
        <v>466980</v>
      </c>
      <c r="G141" s="41">
        <v>100</v>
      </c>
      <c r="H141" s="50">
        <f t="shared" si="25"/>
        <v>466980</v>
      </c>
      <c r="I141" s="10">
        <f t="shared" si="24"/>
        <v>0</v>
      </c>
      <c r="J141" s="10">
        <f t="shared" si="26"/>
        <v>260.30100334448161</v>
      </c>
      <c r="K141" s="10">
        <f t="shared" si="27"/>
        <v>900.72299575140528</v>
      </c>
      <c r="L141" s="10">
        <f t="shared" si="28"/>
        <v>1535495.8929656756</v>
      </c>
      <c r="M141" s="10"/>
      <c r="N141" s="10">
        <f t="shared" si="17"/>
        <v>1535495.8929656756</v>
      </c>
      <c r="O141" s="196"/>
      <c r="P141" s="196"/>
      <c r="Q141" s="196"/>
      <c r="R141" s="196"/>
      <c r="S141" s="196"/>
    </row>
    <row r="142" spans="1:19" x14ac:dyDescent="0.25">
      <c r="A142" s="35"/>
      <c r="B142" s="51" t="s">
        <v>86</v>
      </c>
      <c r="C142" s="35">
        <v>4</v>
      </c>
      <c r="D142" s="55">
        <v>46.627399999999994</v>
      </c>
      <c r="E142" s="181">
        <v>1580</v>
      </c>
      <c r="F142" s="50">
        <v>832860</v>
      </c>
      <c r="G142" s="41">
        <v>100</v>
      </c>
      <c r="H142" s="50">
        <f t="shared" si="25"/>
        <v>832860</v>
      </c>
      <c r="I142" s="10">
        <f t="shared" si="24"/>
        <v>0</v>
      </c>
      <c r="J142" s="10">
        <f t="shared" si="26"/>
        <v>527.12658227848101</v>
      </c>
      <c r="K142" s="10">
        <f t="shared" si="27"/>
        <v>633.89741681740588</v>
      </c>
      <c r="L142" s="10">
        <f t="shared" si="28"/>
        <v>1229686.1316813242</v>
      </c>
      <c r="M142" s="10"/>
      <c r="N142" s="10">
        <f t="shared" si="17"/>
        <v>1229686.1316813242</v>
      </c>
      <c r="O142" s="196"/>
      <c r="P142" s="196"/>
      <c r="Q142" s="196"/>
      <c r="R142" s="196"/>
      <c r="S142" s="196"/>
    </row>
    <row r="143" spans="1:19" x14ac:dyDescent="0.25">
      <c r="A143" s="35"/>
      <c r="B143" s="51" t="s">
        <v>87</v>
      </c>
      <c r="C143" s="35">
        <v>4</v>
      </c>
      <c r="D143" s="55">
        <v>61.2</v>
      </c>
      <c r="E143" s="181">
        <v>2110</v>
      </c>
      <c r="F143" s="50">
        <v>1316610</v>
      </c>
      <c r="G143" s="41">
        <v>100</v>
      </c>
      <c r="H143" s="50">
        <f t="shared" si="25"/>
        <v>1316610</v>
      </c>
      <c r="I143" s="10">
        <f t="shared" si="24"/>
        <v>0</v>
      </c>
      <c r="J143" s="10">
        <f t="shared" si="26"/>
        <v>623.98578199052133</v>
      </c>
      <c r="K143" s="10">
        <f t="shared" si="27"/>
        <v>537.03821710536556</v>
      </c>
      <c r="L143" s="10">
        <f t="shared" si="28"/>
        <v>1261901.5898399632</v>
      </c>
      <c r="M143" s="10"/>
      <c r="N143" s="10">
        <f t="shared" si="17"/>
        <v>1261901.5898399632</v>
      </c>
      <c r="O143" s="196"/>
      <c r="P143" s="196"/>
      <c r="Q143" s="196"/>
      <c r="R143" s="196"/>
      <c r="S143" s="196"/>
    </row>
    <row r="144" spans="1:19" x14ac:dyDescent="0.25">
      <c r="A144" s="35"/>
      <c r="B144" s="51" t="s">
        <v>88</v>
      </c>
      <c r="C144" s="35">
        <v>4</v>
      </c>
      <c r="D144" s="55">
        <v>47.41</v>
      </c>
      <c r="E144" s="181">
        <v>2761</v>
      </c>
      <c r="F144" s="50">
        <v>13812210</v>
      </c>
      <c r="G144" s="41">
        <v>100</v>
      </c>
      <c r="H144" s="50">
        <f t="shared" si="25"/>
        <v>13812210</v>
      </c>
      <c r="I144" s="10">
        <f t="shared" si="24"/>
        <v>0</v>
      </c>
      <c r="J144" s="10">
        <f t="shared" si="26"/>
        <v>5002.6113726910544</v>
      </c>
      <c r="K144" s="10">
        <f t="shared" si="27"/>
        <v>-3841.5873735951673</v>
      </c>
      <c r="L144" s="10">
        <f t="shared" si="28"/>
        <v>654145.43926397222</v>
      </c>
      <c r="M144" s="10"/>
      <c r="N144" s="10">
        <f t="shared" si="17"/>
        <v>654145.43926397222</v>
      </c>
      <c r="O144" s="196"/>
      <c r="P144" s="196"/>
      <c r="Q144" s="196"/>
      <c r="R144" s="196"/>
      <c r="S144" s="196"/>
    </row>
    <row r="145" spans="1:19" x14ac:dyDescent="0.25">
      <c r="A145" s="35"/>
      <c r="B145" s="51" t="s">
        <v>89</v>
      </c>
      <c r="C145" s="35">
        <v>4</v>
      </c>
      <c r="D145" s="55">
        <v>17.339500000000001</v>
      </c>
      <c r="E145" s="181">
        <v>834</v>
      </c>
      <c r="F145" s="50">
        <v>213710</v>
      </c>
      <c r="G145" s="41">
        <v>100</v>
      </c>
      <c r="H145" s="50">
        <f t="shared" si="25"/>
        <v>213710</v>
      </c>
      <c r="I145" s="10">
        <f t="shared" si="24"/>
        <v>0</v>
      </c>
      <c r="J145" s="10">
        <f t="shared" si="26"/>
        <v>256.24700239808152</v>
      </c>
      <c r="K145" s="10">
        <f t="shared" si="27"/>
        <v>904.77699669780532</v>
      </c>
      <c r="L145" s="10">
        <f t="shared" si="28"/>
        <v>1308823.7442348092</v>
      </c>
      <c r="M145" s="10"/>
      <c r="N145" s="10">
        <f t="shared" si="17"/>
        <v>1308823.7442348092</v>
      </c>
      <c r="O145" s="196"/>
      <c r="P145" s="196"/>
      <c r="Q145" s="196"/>
      <c r="R145" s="196"/>
      <c r="S145" s="196"/>
    </row>
    <row r="146" spans="1:19" x14ac:dyDescent="0.25">
      <c r="A146" s="35"/>
      <c r="B146" s="51" t="s">
        <v>90</v>
      </c>
      <c r="C146" s="35">
        <v>4</v>
      </c>
      <c r="D146" s="55">
        <v>17.34</v>
      </c>
      <c r="E146" s="181">
        <v>712</v>
      </c>
      <c r="F146" s="50">
        <v>108430</v>
      </c>
      <c r="G146" s="41">
        <v>100</v>
      </c>
      <c r="H146" s="50">
        <f t="shared" si="25"/>
        <v>108430</v>
      </c>
      <c r="I146" s="10">
        <f t="shared" si="24"/>
        <v>0</v>
      </c>
      <c r="J146" s="10">
        <f t="shared" si="26"/>
        <v>152.28932584269663</v>
      </c>
      <c r="K146" s="10">
        <f t="shared" si="27"/>
        <v>1008.7346732531903</v>
      </c>
      <c r="L146" s="10">
        <f t="shared" si="28"/>
        <v>1415324.4368292114</v>
      </c>
      <c r="M146" s="10"/>
      <c r="N146" s="10">
        <f t="shared" si="17"/>
        <v>1415324.4368292114</v>
      </c>
      <c r="O146" s="196"/>
      <c r="P146" s="196"/>
      <c r="Q146" s="196"/>
      <c r="R146" s="196"/>
      <c r="S146" s="196"/>
    </row>
    <row r="147" spans="1:19" x14ac:dyDescent="0.25">
      <c r="A147" s="35"/>
      <c r="B147" s="51" t="s">
        <v>91</v>
      </c>
      <c r="C147" s="35">
        <v>4</v>
      </c>
      <c r="D147" s="55">
        <v>26.2576</v>
      </c>
      <c r="E147" s="181">
        <v>1481</v>
      </c>
      <c r="F147" s="50">
        <v>1098060</v>
      </c>
      <c r="G147" s="41">
        <v>100</v>
      </c>
      <c r="H147" s="50">
        <f t="shared" si="25"/>
        <v>1098060</v>
      </c>
      <c r="I147" s="10">
        <f t="shared" si="24"/>
        <v>0</v>
      </c>
      <c r="J147" s="10">
        <f t="shared" si="26"/>
        <v>741.4314652261985</v>
      </c>
      <c r="K147" s="10">
        <f t="shared" si="27"/>
        <v>419.5925338696884</v>
      </c>
      <c r="L147" s="10">
        <f t="shared" si="28"/>
        <v>863686.95936638361</v>
      </c>
      <c r="M147" s="10"/>
      <c r="N147" s="10">
        <f t="shared" ref="N147:N210" si="29">L147+M147</f>
        <v>863686.95936638361</v>
      </c>
      <c r="O147" s="196"/>
      <c r="P147" s="196"/>
      <c r="Q147" s="196"/>
      <c r="R147" s="196"/>
      <c r="S147" s="196"/>
    </row>
    <row r="148" spans="1:19" x14ac:dyDescent="0.25">
      <c r="A148" s="35"/>
      <c r="B148" s="51" t="s">
        <v>92</v>
      </c>
      <c r="C148" s="35">
        <v>4</v>
      </c>
      <c r="D148" s="55">
        <v>61.502499999999998</v>
      </c>
      <c r="E148" s="181">
        <v>2226</v>
      </c>
      <c r="F148" s="50">
        <v>1811900</v>
      </c>
      <c r="G148" s="41">
        <v>100</v>
      </c>
      <c r="H148" s="50">
        <f t="shared" si="25"/>
        <v>1811900</v>
      </c>
      <c r="I148" s="10">
        <f t="shared" si="24"/>
        <v>0</v>
      </c>
      <c r="J148" s="10">
        <f t="shared" si="26"/>
        <v>813.97124887690927</v>
      </c>
      <c r="K148" s="10">
        <f t="shared" si="27"/>
        <v>347.05275021897762</v>
      </c>
      <c r="L148" s="10">
        <f t="shared" si="28"/>
        <v>1051384.0974047554</v>
      </c>
      <c r="M148" s="10"/>
      <c r="N148" s="10">
        <f t="shared" si="29"/>
        <v>1051384.0974047554</v>
      </c>
      <c r="O148" s="196"/>
      <c r="P148" s="196"/>
      <c r="Q148" s="196"/>
      <c r="R148" s="196"/>
      <c r="S148" s="196"/>
    </row>
    <row r="149" spans="1:19" x14ac:dyDescent="0.25">
      <c r="A149" s="35"/>
      <c r="B149" s="51" t="s">
        <v>743</v>
      </c>
      <c r="C149" s="35">
        <v>4</v>
      </c>
      <c r="D149" s="55">
        <v>22.879899999999999</v>
      </c>
      <c r="E149" s="181">
        <v>598</v>
      </c>
      <c r="F149" s="50">
        <v>240070</v>
      </c>
      <c r="G149" s="41">
        <v>100</v>
      </c>
      <c r="H149" s="50">
        <f t="shared" si="25"/>
        <v>240070</v>
      </c>
      <c r="I149" s="10">
        <f t="shared" si="24"/>
        <v>0</v>
      </c>
      <c r="J149" s="10">
        <f t="shared" si="26"/>
        <v>401.45484949832775</v>
      </c>
      <c r="K149" s="10">
        <f t="shared" si="27"/>
        <v>759.56914959755909</v>
      </c>
      <c r="L149" s="10">
        <f t="shared" si="28"/>
        <v>1119097.7349758388</v>
      </c>
      <c r="M149" s="10"/>
      <c r="N149" s="10">
        <f t="shared" si="29"/>
        <v>1119097.7349758388</v>
      </c>
      <c r="O149" s="196"/>
      <c r="P149" s="196"/>
      <c r="Q149" s="196"/>
      <c r="R149" s="196"/>
      <c r="S149" s="196"/>
    </row>
    <row r="150" spans="1:19" x14ac:dyDescent="0.25">
      <c r="A150" s="35"/>
      <c r="B150" s="51" t="s">
        <v>93</v>
      </c>
      <c r="C150" s="35">
        <v>4</v>
      </c>
      <c r="D150" s="55">
        <v>31.273200000000003</v>
      </c>
      <c r="E150" s="181">
        <v>559</v>
      </c>
      <c r="F150" s="50">
        <v>478780</v>
      </c>
      <c r="G150" s="41">
        <v>100</v>
      </c>
      <c r="H150" s="50">
        <f t="shared" si="25"/>
        <v>478780</v>
      </c>
      <c r="I150" s="10">
        <f t="shared" si="24"/>
        <v>0</v>
      </c>
      <c r="J150" s="10">
        <f t="shared" si="26"/>
        <v>856.49373881932024</v>
      </c>
      <c r="K150" s="10">
        <f t="shared" si="27"/>
        <v>304.53026027656665</v>
      </c>
      <c r="L150" s="10">
        <f t="shared" si="28"/>
        <v>597743.5094594541</v>
      </c>
      <c r="M150" s="10"/>
      <c r="N150" s="10">
        <f t="shared" si="29"/>
        <v>597743.5094594541</v>
      </c>
      <c r="O150" s="196"/>
      <c r="P150" s="196"/>
      <c r="Q150" s="196"/>
      <c r="R150" s="196"/>
      <c r="S150" s="196"/>
    </row>
    <row r="151" spans="1:19" x14ac:dyDescent="0.25">
      <c r="A151" s="35"/>
      <c r="B151" s="51" t="s">
        <v>94</v>
      </c>
      <c r="C151" s="35">
        <v>4</v>
      </c>
      <c r="D151" s="55">
        <v>58.628599999999992</v>
      </c>
      <c r="E151" s="181">
        <v>3902</v>
      </c>
      <c r="F151" s="50">
        <v>1077610</v>
      </c>
      <c r="G151" s="41">
        <v>100</v>
      </c>
      <c r="H151" s="50">
        <f t="shared" si="25"/>
        <v>1077610</v>
      </c>
      <c r="I151" s="10">
        <f t="shared" si="24"/>
        <v>0</v>
      </c>
      <c r="J151" s="10">
        <f t="shared" si="26"/>
        <v>276.1686314710405</v>
      </c>
      <c r="K151" s="10">
        <f t="shared" si="27"/>
        <v>884.85536762484639</v>
      </c>
      <c r="L151" s="10">
        <f t="shared" si="28"/>
        <v>1961190.0062903543</v>
      </c>
      <c r="M151" s="10"/>
      <c r="N151" s="10">
        <f t="shared" si="29"/>
        <v>1961190.0062903543</v>
      </c>
      <c r="O151" s="196"/>
      <c r="P151" s="196"/>
      <c r="Q151" s="196"/>
      <c r="R151" s="196"/>
      <c r="S151" s="196"/>
    </row>
    <row r="152" spans="1:19" x14ac:dyDescent="0.25">
      <c r="A152" s="35"/>
      <c r="B152" s="51" t="s">
        <v>95</v>
      </c>
      <c r="C152" s="35">
        <v>4</v>
      </c>
      <c r="D152" s="55">
        <v>76.844499999999996</v>
      </c>
      <c r="E152" s="181">
        <v>3076</v>
      </c>
      <c r="F152" s="50">
        <v>2667590</v>
      </c>
      <c r="G152" s="41">
        <v>100</v>
      </c>
      <c r="H152" s="50">
        <f t="shared" si="25"/>
        <v>2667590</v>
      </c>
      <c r="I152" s="10">
        <f t="shared" si="24"/>
        <v>0</v>
      </c>
      <c r="J152" s="10">
        <f t="shared" si="26"/>
        <v>867.22691807542265</v>
      </c>
      <c r="K152" s="10">
        <f t="shared" si="27"/>
        <v>293.79708102046425</v>
      </c>
      <c r="L152" s="10">
        <f t="shared" si="28"/>
        <v>1191444.6054925297</v>
      </c>
      <c r="M152" s="10"/>
      <c r="N152" s="10">
        <f t="shared" si="29"/>
        <v>1191444.6054925297</v>
      </c>
      <c r="O152" s="196"/>
      <c r="P152" s="196"/>
      <c r="Q152" s="196"/>
      <c r="R152" s="196"/>
      <c r="S152" s="196"/>
    </row>
    <row r="153" spans="1:19" x14ac:dyDescent="0.25">
      <c r="A153" s="35"/>
      <c r="B153" s="51" t="s">
        <v>96</v>
      </c>
      <c r="C153" s="35">
        <v>4</v>
      </c>
      <c r="D153" s="55">
        <v>38.180500000000002</v>
      </c>
      <c r="E153" s="181">
        <v>2202</v>
      </c>
      <c r="F153" s="50">
        <v>505520</v>
      </c>
      <c r="G153" s="41">
        <v>100</v>
      </c>
      <c r="H153" s="50">
        <f t="shared" si="25"/>
        <v>505520</v>
      </c>
      <c r="I153" s="10">
        <f t="shared" si="24"/>
        <v>0</v>
      </c>
      <c r="J153" s="10">
        <f t="shared" si="26"/>
        <v>229.5731153496821</v>
      </c>
      <c r="K153" s="10">
        <f t="shared" si="27"/>
        <v>931.45088374620479</v>
      </c>
      <c r="L153" s="10">
        <f t="shared" si="28"/>
        <v>1653595.0884628138</v>
      </c>
      <c r="M153" s="10"/>
      <c r="N153" s="10">
        <f t="shared" si="29"/>
        <v>1653595.0884628138</v>
      </c>
      <c r="O153" s="196"/>
      <c r="P153" s="196"/>
      <c r="Q153" s="196"/>
      <c r="R153" s="196"/>
      <c r="S153" s="196"/>
    </row>
    <row r="154" spans="1:19" x14ac:dyDescent="0.25">
      <c r="A154" s="35"/>
      <c r="B154" s="51" t="s">
        <v>97</v>
      </c>
      <c r="C154" s="35">
        <v>4</v>
      </c>
      <c r="D154" s="55">
        <v>50.358499999999999</v>
      </c>
      <c r="E154" s="181">
        <v>3057</v>
      </c>
      <c r="F154" s="50">
        <v>1933770</v>
      </c>
      <c r="G154" s="41">
        <v>100</v>
      </c>
      <c r="H154" s="50">
        <f t="shared" si="25"/>
        <v>1933770</v>
      </c>
      <c r="I154" s="10">
        <f t="shared" si="24"/>
        <v>0</v>
      </c>
      <c r="J154" s="10">
        <f t="shared" si="26"/>
        <v>632.57114818449463</v>
      </c>
      <c r="K154" s="10">
        <f t="shared" si="27"/>
        <v>528.45285091139226</v>
      </c>
      <c r="L154" s="10">
        <f t="shared" si="28"/>
        <v>1356089.0385922052</v>
      </c>
      <c r="M154" s="10"/>
      <c r="N154" s="10">
        <f t="shared" si="29"/>
        <v>1356089.0385922052</v>
      </c>
      <c r="O154" s="196"/>
      <c r="P154" s="196"/>
      <c r="Q154" s="196"/>
      <c r="R154" s="196"/>
      <c r="S154" s="196"/>
    </row>
    <row r="155" spans="1:19" x14ac:dyDescent="0.25">
      <c r="A155" s="35"/>
      <c r="B155" s="51" t="s">
        <v>98</v>
      </c>
      <c r="C155" s="35">
        <v>4</v>
      </c>
      <c r="D155" s="55">
        <v>109.09</v>
      </c>
      <c r="E155" s="181">
        <v>5556</v>
      </c>
      <c r="F155" s="50">
        <v>3075140</v>
      </c>
      <c r="G155" s="41">
        <v>100</v>
      </c>
      <c r="H155" s="50">
        <f t="shared" si="25"/>
        <v>3075140</v>
      </c>
      <c r="I155" s="10">
        <f t="shared" si="24"/>
        <v>0</v>
      </c>
      <c r="J155" s="10">
        <f t="shared" si="26"/>
        <v>553.48092152627794</v>
      </c>
      <c r="K155" s="10">
        <f t="shared" si="27"/>
        <v>607.54307756960895</v>
      </c>
      <c r="L155" s="10">
        <f t="shared" si="28"/>
        <v>2114038.5457687275</v>
      </c>
      <c r="M155" s="10"/>
      <c r="N155" s="10">
        <f t="shared" si="29"/>
        <v>2114038.5457687275</v>
      </c>
      <c r="O155" s="196"/>
      <c r="P155" s="196"/>
      <c r="Q155" s="196"/>
      <c r="R155" s="196"/>
      <c r="S155" s="196"/>
    </row>
    <row r="156" spans="1:19" x14ac:dyDescent="0.25">
      <c r="A156" s="35"/>
      <c r="B156" s="51" t="s">
        <v>99</v>
      </c>
      <c r="C156" s="35">
        <v>4</v>
      </c>
      <c r="D156" s="55">
        <v>26.459899999999998</v>
      </c>
      <c r="E156" s="181">
        <v>1509</v>
      </c>
      <c r="F156" s="50">
        <v>318800</v>
      </c>
      <c r="G156" s="41">
        <v>100</v>
      </c>
      <c r="H156" s="50">
        <f t="shared" si="25"/>
        <v>318800</v>
      </c>
      <c r="I156" s="10">
        <f t="shared" si="24"/>
        <v>0</v>
      </c>
      <c r="J156" s="10">
        <f t="shared" si="26"/>
        <v>211.26573889993372</v>
      </c>
      <c r="K156" s="10">
        <f t="shared" si="27"/>
        <v>949.7582601959532</v>
      </c>
      <c r="L156" s="10">
        <f t="shared" si="28"/>
        <v>1512413.5576836332</v>
      </c>
      <c r="M156" s="10"/>
      <c r="N156" s="10">
        <f t="shared" si="29"/>
        <v>1512413.5576836332</v>
      </c>
      <c r="O156" s="196"/>
      <c r="P156" s="196"/>
      <c r="Q156" s="196"/>
      <c r="R156" s="196"/>
      <c r="S156" s="196"/>
    </row>
    <row r="157" spans="1:19" x14ac:dyDescent="0.25">
      <c r="A157" s="35"/>
      <c r="B157" s="51" t="s">
        <v>744</v>
      </c>
      <c r="C157" s="35">
        <v>4</v>
      </c>
      <c r="D157" s="55">
        <v>17.317799999999998</v>
      </c>
      <c r="E157" s="181">
        <v>961</v>
      </c>
      <c r="F157" s="50">
        <v>321810</v>
      </c>
      <c r="G157" s="41">
        <v>100</v>
      </c>
      <c r="H157" s="50">
        <f t="shared" si="25"/>
        <v>321810</v>
      </c>
      <c r="I157" s="10">
        <f t="shared" si="24"/>
        <v>0</v>
      </c>
      <c r="J157" s="10">
        <f t="shared" si="26"/>
        <v>334.86992715920917</v>
      </c>
      <c r="K157" s="10">
        <f t="shared" si="27"/>
        <v>826.15407193667772</v>
      </c>
      <c r="L157" s="10">
        <f t="shared" si="28"/>
        <v>1233776.7648886221</v>
      </c>
      <c r="M157" s="10"/>
      <c r="N157" s="10">
        <f t="shared" si="29"/>
        <v>1233776.7648886221</v>
      </c>
      <c r="O157" s="196"/>
      <c r="P157" s="196"/>
      <c r="Q157" s="196"/>
      <c r="R157" s="196"/>
      <c r="S157" s="196"/>
    </row>
    <row r="158" spans="1:19" x14ac:dyDescent="0.25">
      <c r="A158" s="35"/>
      <c r="B158" s="51" t="s">
        <v>100</v>
      </c>
      <c r="C158" s="35">
        <v>4</v>
      </c>
      <c r="D158" s="55">
        <v>34.703099999999999</v>
      </c>
      <c r="E158" s="181">
        <v>1886</v>
      </c>
      <c r="F158" s="50">
        <v>335250</v>
      </c>
      <c r="G158" s="41">
        <v>100</v>
      </c>
      <c r="H158" s="50">
        <f t="shared" si="25"/>
        <v>335250</v>
      </c>
      <c r="I158" s="10">
        <f t="shared" si="24"/>
        <v>0</v>
      </c>
      <c r="J158" s="10">
        <f t="shared" si="26"/>
        <v>177.75715800636266</v>
      </c>
      <c r="K158" s="10">
        <f t="shared" si="27"/>
        <v>983.26684108952418</v>
      </c>
      <c r="L158" s="10">
        <f t="shared" si="28"/>
        <v>1650213.8097506207</v>
      </c>
      <c r="M158" s="10"/>
      <c r="N158" s="10">
        <f t="shared" si="29"/>
        <v>1650213.8097506207</v>
      </c>
      <c r="O158" s="196"/>
      <c r="P158" s="196"/>
      <c r="Q158" s="196"/>
      <c r="R158" s="196"/>
      <c r="S158" s="196"/>
    </row>
    <row r="159" spans="1:19" x14ac:dyDescent="0.25">
      <c r="A159" s="35"/>
      <c r="B159" s="51" t="s">
        <v>101</v>
      </c>
      <c r="C159" s="35">
        <v>4</v>
      </c>
      <c r="D159" s="55">
        <v>43.419999999999995</v>
      </c>
      <c r="E159" s="181">
        <v>2731</v>
      </c>
      <c r="F159" s="50">
        <v>723700</v>
      </c>
      <c r="G159" s="41">
        <v>100</v>
      </c>
      <c r="H159" s="50">
        <f t="shared" si="25"/>
        <v>723700</v>
      </c>
      <c r="I159" s="10">
        <f t="shared" si="24"/>
        <v>0</v>
      </c>
      <c r="J159" s="10">
        <f t="shared" si="26"/>
        <v>264.9945075064079</v>
      </c>
      <c r="K159" s="10">
        <f t="shared" si="27"/>
        <v>896.02949158947899</v>
      </c>
      <c r="L159" s="10">
        <f t="shared" si="28"/>
        <v>1718959.516046491</v>
      </c>
      <c r="M159" s="10"/>
      <c r="N159" s="10">
        <f t="shared" si="29"/>
        <v>1718959.516046491</v>
      </c>
      <c r="O159" s="196"/>
      <c r="P159" s="196"/>
      <c r="Q159" s="196"/>
      <c r="R159" s="196"/>
      <c r="S159" s="196"/>
    </row>
    <row r="160" spans="1:19" x14ac:dyDescent="0.25">
      <c r="A160" s="35"/>
      <c r="B160" s="51" t="s">
        <v>102</v>
      </c>
      <c r="C160" s="35">
        <v>4</v>
      </c>
      <c r="D160" s="55">
        <v>49.62</v>
      </c>
      <c r="E160" s="181">
        <v>2938</v>
      </c>
      <c r="F160" s="50">
        <v>1031820</v>
      </c>
      <c r="G160" s="41">
        <v>100</v>
      </c>
      <c r="H160" s="50">
        <f t="shared" si="25"/>
        <v>1031820</v>
      </c>
      <c r="I160" s="10">
        <f t="shared" si="24"/>
        <v>0</v>
      </c>
      <c r="J160" s="10">
        <f t="shared" si="26"/>
        <v>351.19809394145676</v>
      </c>
      <c r="K160" s="10">
        <f t="shared" si="27"/>
        <v>809.82590515443007</v>
      </c>
      <c r="L160" s="10">
        <f t="shared" si="28"/>
        <v>1675089.9918565534</v>
      </c>
      <c r="M160" s="10"/>
      <c r="N160" s="10">
        <f t="shared" si="29"/>
        <v>1675089.9918565534</v>
      </c>
      <c r="O160" s="196"/>
      <c r="P160" s="196"/>
      <c r="Q160" s="196"/>
      <c r="R160" s="196"/>
      <c r="S160" s="196"/>
    </row>
    <row r="161" spans="1:19" x14ac:dyDescent="0.25">
      <c r="A161" s="35"/>
      <c r="B161" s="51" t="s">
        <v>103</v>
      </c>
      <c r="C161" s="35">
        <v>4</v>
      </c>
      <c r="D161" s="55">
        <v>35.459099999999999</v>
      </c>
      <c r="E161" s="181">
        <v>2125</v>
      </c>
      <c r="F161" s="50">
        <v>2310790</v>
      </c>
      <c r="G161" s="41">
        <v>100</v>
      </c>
      <c r="H161" s="50">
        <f t="shared" si="25"/>
        <v>2310790</v>
      </c>
      <c r="I161" s="10">
        <f t="shared" si="24"/>
        <v>0</v>
      </c>
      <c r="J161" s="10">
        <f t="shared" si="26"/>
        <v>1087.4305882352942</v>
      </c>
      <c r="K161" s="10">
        <f t="shared" si="27"/>
        <v>73.593410860592712</v>
      </c>
      <c r="L161" s="10">
        <f t="shared" si="28"/>
        <v>588212.12993892876</v>
      </c>
      <c r="M161" s="10"/>
      <c r="N161" s="10">
        <f t="shared" si="29"/>
        <v>588212.12993892876</v>
      </c>
      <c r="O161" s="196"/>
      <c r="P161" s="196"/>
      <c r="Q161" s="196"/>
      <c r="R161" s="196"/>
      <c r="S161" s="196"/>
    </row>
    <row r="162" spans="1:19" x14ac:dyDescent="0.25">
      <c r="A162" s="35"/>
      <c r="B162" s="51"/>
      <c r="C162" s="35"/>
      <c r="D162" s="55">
        <v>0</v>
      </c>
      <c r="E162" s="183"/>
      <c r="F162" s="65"/>
      <c r="G162" s="41"/>
      <c r="H162" s="65"/>
      <c r="I162" s="66"/>
      <c r="J162" s="66"/>
      <c r="K162" s="10"/>
      <c r="L162" s="10"/>
      <c r="M162" s="10"/>
      <c r="N162" s="10"/>
      <c r="O162" s="196"/>
      <c r="P162" s="196"/>
      <c r="Q162" s="196"/>
      <c r="R162" s="196"/>
      <c r="S162" s="196"/>
    </row>
    <row r="163" spans="1:19" x14ac:dyDescent="0.25">
      <c r="A163" s="30" t="s">
        <v>104</v>
      </c>
      <c r="B163" s="43" t="s">
        <v>2</v>
      </c>
      <c r="C163" s="44"/>
      <c r="D163" s="3">
        <v>867.85669999999993</v>
      </c>
      <c r="E163" s="184">
        <f>E164</f>
        <v>55615</v>
      </c>
      <c r="F163" s="37">
        <v>0</v>
      </c>
      <c r="G163" s="41"/>
      <c r="H163" s="37">
        <f>H165</f>
        <v>3180270</v>
      </c>
      <c r="I163" s="8">
        <f>I165</f>
        <v>-3180270</v>
      </c>
      <c r="J163" s="8"/>
      <c r="K163" s="10"/>
      <c r="L163" s="10"/>
      <c r="M163" s="9">
        <f>M165</f>
        <v>15972733.210791701</v>
      </c>
      <c r="N163" s="8">
        <f t="shared" si="29"/>
        <v>15972733.210791701</v>
      </c>
      <c r="O163" s="196"/>
      <c r="P163" s="196"/>
      <c r="Q163" s="196"/>
      <c r="R163" s="196"/>
      <c r="S163" s="196"/>
    </row>
    <row r="164" spans="1:19" x14ac:dyDescent="0.25">
      <c r="A164" s="30" t="s">
        <v>104</v>
      </c>
      <c r="B164" s="43" t="s">
        <v>3</v>
      </c>
      <c r="C164" s="44"/>
      <c r="D164" s="3">
        <v>867.85669999999993</v>
      </c>
      <c r="E164" s="184">
        <f>SUM(E166:E192)</f>
        <v>55615</v>
      </c>
      <c r="F164" s="37">
        <f>SUM(F166:F192)</f>
        <v>32737700</v>
      </c>
      <c r="G164" s="41"/>
      <c r="H164" s="37">
        <f>SUM(H166:H192)</f>
        <v>26377160</v>
      </c>
      <c r="I164" s="8">
        <f>SUM(I166:I192)</f>
        <v>6360540</v>
      </c>
      <c r="J164" s="8"/>
      <c r="K164" s="10"/>
      <c r="L164" s="8">
        <f>SUM(L166:L192)</f>
        <v>37595573.745721057</v>
      </c>
      <c r="M164" s="10"/>
      <c r="N164" s="8">
        <f t="shared" si="29"/>
        <v>37595573.745721057</v>
      </c>
      <c r="O164" s="196"/>
      <c r="P164" s="196"/>
      <c r="Q164" s="196"/>
      <c r="R164" s="196"/>
      <c r="S164" s="196"/>
    </row>
    <row r="165" spans="1:19" x14ac:dyDescent="0.25">
      <c r="A165" s="35"/>
      <c r="B165" s="51" t="s">
        <v>26</v>
      </c>
      <c r="C165" s="35">
        <v>2</v>
      </c>
      <c r="D165" s="55">
        <v>0</v>
      </c>
      <c r="E165" s="185"/>
      <c r="F165" s="50">
        <v>0</v>
      </c>
      <c r="G165" s="41">
        <v>25</v>
      </c>
      <c r="H165" s="50">
        <f>F169*G165/100</f>
        <v>3180270</v>
      </c>
      <c r="I165" s="10">
        <f t="shared" ref="I165:I192" si="30">F165-H165</f>
        <v>-3180270</v>
      </c>
      <c r="J165" s="10"/>
      <c r="K165" s="10"/>
      <c r="L165" s="10"/>
      <c r="M165" s="10">
        <f>($L$7*$L$8*E163/$L$10)+($L$7*$L$9*D163/$L$11)</f>
        <v>15972733.210791701</v>
      </c>
      <c r="N165" s="10">
        <f t="shared" si="29"/>
        <v>15972733.210791701</v>
      </c>
      <c r="O165" s="196"/>
      <c r="P165" s="196"/>
      <c r="Q165" s="196"/>
      <c r="R165" s="196"/>
      <c r="S165" s="196"/>
    </row>
    <row r="166" spans="1:19" x14ac:dyDescent="0.25">
      <c r="A166" s="35"/>
      <c r="B166" s="51" t="s">
        <v>105</v>
      </c>
      <c r="C166" s="35">
        <v>4</v>
      </c>
      <c r="D166" s="55">
        <v>26.908499999999997</v>
      </c>
      <c r="E166" s="181">
        <v>1466</v>
      </c>
      <c r="F166" s="50">
        <v>548470</v>
      </c>
      <c r="G166" s="41">
        <v>100</v>
      </c>
      <c r="H166" s="50">
        <f t="shared" ref="H166:H192" si="31">F166*G166/100</f>
        <v>548470</v>
      </c>
      <c r="I166" s="10">
        <f t="shared" si="30"/>
        <v>0</v>
      </c>
      <c r="J166" s="10">
        <f t="shared" ref="J166:J192" si="32">F166/E166</f>
        <v>374.12687585266031</v>
      </c>
      <c r="K166" s="10">
        <f t="shared" ref="K166:K192" si="33">$J$11*$J$19-J166</f>
        <v>786.89712324322659</v>
      </c>
      <c r="L166" s="10">
        <f t="shared" ref="L166:L192" si="34">IF(K166&gt;0,$J$7*$J$8*(K166/$K$19),0)+$J$7*$J$9*(E166/$E$19)+$J$7*$J$10*(D166/$D$19)</f>
        <v>1309848.873148025</v>
      </c>
      <c r="M166" s="10"/>
      <c r="N166" s="10">
        <f t="shared" si="29"/>
        <v>1309848.873148025</v>
      </c>
      <c r="O166" s="196"/>
      <c r="P166" s="196"/>
      <c r="Q166" s="196"/>
      <c r="R166" s="196"/>
      <c r="S166" s="196"/>
    </row>
    <row r="167" spans="1:19" x14ac:dyDescent="0.25">
      <c r="A167" s="35"/>
      <c r="B167" s="51" t="s">
        <v>149</v>
      </c>
      <c r="C167" s="35">
        <v>4</v>
      </c>
      <c r="D167" s="55">
        <v>43.430900000000001</v>
      </c>
      <c r="E167" s="181">
        <v>2987</v>
      </c>
      <c r="F167" s="50">
        <v>1555350</v>
      </c>
      <c r="G167" s="41">
        <v>100</v>
      </c>
      <c r="H167" s="50">
        <f t="shared" si="31"/>
        <v>1555350</v>
      </c>
      <c r="I167" s="10">
        <f t="shared" si="30"/>
        <v>0</v>
      </c>
      <c r="J167" s="10">
        <f t="shared" si="32"/>
        <v>520.70639437562772</v>
      </c>
      <c r="K167" s="10">
        <f t="shared" si="33"/>
        <v>640.31760472025917</v>
      </c>
      <c r="L167" s="10">
        <f t="shared" si="34"/>
        <v>1449945.1371947902</v>
      </c>
      <c r="M167" s="10"/>
      <c r="N167" s="10">
        <f t="shared" si="29"/>
        <v>1449945.1371947902</v>
      </c>
      <c r="O167" s="196"/>
      <c r="P167" s="196"/>
      <c r="Q167" s="196"/>
      <c r="R167" s="196"/>
      <c r="S167" s="196"/>
    </row>
    <row r="168" spans="1:19" x14ac:dyDescent="0.25">
      <c r="A168" s="35"/>
      <c r="B168" s="51" t="s">
        <v>106</v>
      </c>
      <c r="C168" s="35">
        <v>4</v>
      </c>
      <c r="D168" s="55">
        <v>26.584299999999995</v>
      </c>
      <c r="E168" s="181">
        <v>3230</v>
      </c>
      <c r="F168" s="50">
        <v>1784900</v>
      </c>
      <c r="G168" s="41">
        <v>100</v>
      </c>
      <c r="H168" s="50">
        <f t="shared" si="31"/>
        <v>1784900</v>
      </c>
      <c r="I168" s="10">
        <f t="shared" si="30"/>
        <v>0</v>
      </c>
      <c r="J168" s="10">
        <f t="shared" si="32"/>
        <v>552.60061919504642</v>
      </c>
      <c r="K168" s="10">
        <f t="shared" si="33"/>
        <v>608.42337990084047</v>
      </c>
      <c r="L168" s="10">
        <f t="shared" si="34"/>
        <v>1375936.3765259017</v>
      </c>
      <c r="M168" s="10"/>
      <c r="N168" s="10">
        <f t="shared" si="29"/>
        <v>1375936.3765259017</v>
      </c>
      <c r="O168" s="196"/>
      <c r="P168" s="196"/>
      <c r="Q168" s="196"/>
      <c r="R168" s="196"/>
      <c r="S168" s="196"/>
    </row>
    <row r="169" spans="1:19" x14ac:dyDescent="0.25">
      <c r="A169" s="35"/>
      <c r="B169" s="51" t="s">
        <v>857</v>
      </c>
      <c r="C169" s="35">
        <v>3</v>
      </c>
      <c r="D169" s="55">
        <v>2.4799000000000002</v>
      </c>
      <c r="E169" s="181">
        <v>4866</v>
      </c>
      <c r="F169" s="50">
        <v>12721080</v>
      </c>
      <c r="G169" s="41">
        <v>50</v>
      </c>
      <c r="H169" s="50">
        <f t="shared" si="31"/>
        <v>6360540</v>
      </c>
      <c r="I169" s="10">
        <f t="shared" si="30"/>
        <v>6360540</v>
      </c>
      <c r="J169" s="10">
        <f t="shared" si="32"/>
        <v>2614.2786683107274</v>
      </c>
      <c r="K169" s="10">
        <f t="shared" si="33"/>
        <v>-1453.2546692148405</v>
      </c>
      <c r="L169" s="10">
        <f t="shared" si="34"/>
        <v>794612.92908874515</v>
      </c>
      <c r="M169" s="10"/>
      <c r="N169" s="10">
        <f t="shared" si="29"/>
        <v>794612.92908874515</v>
      </c>
      <c r="O169" s="196"/>
      <c r="P169" s="196"/>
      <c r="Q169" s="196"/>
      <c r="R169" s="196"/>
      <c r="S169" s="196"/>
    </row>
    <row r="170" spans="1:19" x14ac:dyDescent="0.25">
      <c r="A170" s="35"/>
      <c r="B170" s="51" t="s">
        <v>107</v>
      </c>
      <c r="C170" s="35">
        <v>4</v>
      </c>
      <c r="D170" s="55">
        <v>32.512800000000006</v>
      </c>
      <c r="E170" s="181">
        <v>1791</v>
      </c>
      <c r="F170" s="50">
        <v>454090</v>
      </c>
      <c r="G170" s="41">
        <v>100</v>
      </c>
      <c r="H170" s="50">
        <f t="shared" si="31"/>
        <v>454090</v>
      </c>
      <c r="I170" s="10">
        <f t="shared" si="30"/>
        <v>0</v>
      </c>
      <c r="J170" s="10">
        <f t="shared" si="32"/>
        <v>253.5399218313791</v>
      </c>
      <c r="K170" s="10">
        <f t="shared" si="33"/>
        <v>907.48407726450773</v>
      </c>
      <c r="L170" s="10">
        <f t="shared" si="34"/>
        <v>1533278.174082675</v>
      </c>
      <c r="M170" s="10"/>
      <c r="N170" s="10">
        <f t="shared" si="29"/>
        <v>1533278.174082675</v>
      </c>
      <c r="O170" s="196"/>
      <c r="P170" s="196"/>
      <c r="Q170" s="196"/>
      <c r="R170" s="196"/>
      <c r="S170" s="196"/>
    </row>
    <row r="171" spans="1:19" x14ac:dyDescent="0.25">
      <c r="A171" s="35"/>
      <c r="B171" s="51" t="s">
        <v>745</v>
      </c>
      <c r="C171" s="35">
        <v>4</v>
      </c>
      <c r="D171" s="55">
        <v>24.204699999999999</v>
      </c>
      <c r="E171" s="181">
        <v>1206</v>
      </c>
      <c r="F171" s="50">
        <v>304310</v>
      </c>
      <c r="G171" s="41">
        <v>100</v>
      </c>
      <c r="H171" s="50">
        <f t="shared" si="31"/>
        <v>304310</v>
      </c>
      <c r="I171" s="10">
        <f t="shared" si="30"/>
        <v>0</v>
      </c>
      <c r="J171" s="10">
        <f t="shared" si="32"/>
        <v>252.33001658374792</v>
      </c>
      <c r="K171" s="10">
        <f t="shared" si="33"/>
        <v>908.69398251213897</v>
      </c>
      <c r="L171" s="10">
        <f t="shared" si="34"/>
        <v>1403822.1018170356</v>
      </c>
      <c r="M171" s="10"/>
      <c r="N171" s="10">
        <f t="shared" si="29"/>
        <v>1403822.1018170356</v>
      </c>
      <c r="O171" s="196"/>
      <c r="P171" s="196"/>
      <c r="Q171" s="196"/>
      <c r="R171" s="196"/>
      <c r="S171" s="196"/>
    </row>
    <row r="172" spans="1:19" x14ac:dyDescent="0.25">
      <c r="A172" s="35"/>
      <c r="B172" s="51" t="s">
        <v>108</v>
      </c>
      <c r="C172" s="35">
        <v>4</v>
      </c>
      <c r="D172" s="55">
        <v>34.141199999999998</v>
      </c>
      <c r="E172" s="181">
        <v>2096</v>
      </c>
      <c r="F172" s="50">
        <v>664840</v>
      </c>
      <c r="G172" s="41">
        <v>100</v>
      </c>
      <c r="H172" s="50">
        <f t="shared" si="31"/>
        <v>664840</v>
      </c>
      <c r="I172" s="10">
        <f t="shared" si="30"/>
        <v>0</v>
      </c>
      <c r="J172" s="10">
        <f t="shared" si="32"/>
        <v>317.19465648854964</v>
      </c>
      <c r="K172" s="10">
        <f t="shared" si="33"/>
        <v>843.82934260733725</v>
      </c>
      <c r="L172" s="10">
        <f t="shared" si="34"/>
        <v>1512351.975979852</v>
      </c>
      <c r="M172" s="10"/>
      <c r="N172" s="10">
        <f t="shared" si="29"/>
        <v>1512351.975979852</v>
      </c>
      <c r="O172" s="196"/>
      <c r="P172" s="196"/>
      <c r="Q172" s="196"/>
      <c r="R172" s="196"/>
      <c r="S172" s="196"/>
    </row>
    <row r="173" spans="1:19" x14ac:dyDescent="0.25">
      <c r="A173" s="35"/>
      <c r="B173" s="51" t="s">
        <v>746</v>
      </c>
      <c r="C173" s="35">
        <v>4</v>
      </c>
      <c r="D173" s="55">
        <v>13.6663</v>
      </c>
      <c r="E173" s="181">
        <v>623</v>
      </c>
      <c r="F173" s="50">
        <v>242690</v>
      </c>
      <c r="G173" s="41">
        <v>100</v>
      </c>
      <c r="H173" s="50">
        <f t="shared" si="31"/>
        <v>242690</v>
      </c>
      <c r="I173" s="10">
        <f t="shared" si="30"/>
        <v>0</v>
      </c>
      <c r="J173" s="10">
        <f t="shared" si="32"/>
        <v>389.55056179775283</v>
      </c>
      <c r="K173" s="10">
        <f t="shared" si="33"/>
        <v>771.47343729813406</v>
      </c>
      <c r="L173" s="10">
        <f t="shared" si="34"/>
        <v>1096856.1049658959</v>
      </c>
      <c r="M173" s="10"/>
      <c r="N173" s="10">
        <f t="shared" si="29"/>
        <v>1096856.1049658959</v>
      </c>
      <c r="O173" s="196"/>
      <c r="P173" s="196"/>
      <c r="Q173" s="196"/>
      <c r="R173" s="196"/>
      <c r="S173" s="196"/>
    </row>
    <row r="174" spans="1:19" x14ac:dyDescent="0.25">
      <c r="A174" s="35"/>
      <c r="B174" s="51" t="s">
        <v>109</v>
      </c>
      <c r="C174" s="35">
        <v>4</v>
      </c>
      <c r="D174" s="55">
        <v>47.553799999999995</v>
      </c>
      <c r="E174" s="181">
        <v>2924</v>
      </c>
      <c r="F174" s="50">
        <v>1294930</v>
      </c>
      <c r="G174" s="41">
        <v>100</v>
      </c>
      <c r="H174" s="50">
        <f t="shared" si="31"/>
        <v>1294930</v>
      </c>
      <c r="I174" s="10">
        <f t="shared" si="30"/>
        <v>0</v>
      </c>
      <c r="J174" s="10">
        <f t="shared" si="32"/>
        <v>442.86251709986323</v>
      </c>
      <c r="K174" s="10">
        <f t="shared" si="33"/>
        <v>718.16148199602367</v>
      </c>
      <c r="L174" s="10">
        <f t="shared" si="34"/>
        <v>1552476.1232069405</v>
      </c>
      <c r="M174" s="10"/>
      <c r="N174" s="10">
        <f t="shared" si="29"/>
        <v>1552476.1232069405</v>
      </c>
      <c r="O174" s="196"/>
      <c r="P174" s="196"/>
      <c r="Q174" s="196"/>
      <c r="R174" s="196"/>
      <c r="S174" s="196"/>
    </row>
    <row r="175" spans="1:19" x14ac:dyDescent="0.25">
      <c r="A175" s="35"/>
      <c r="B175" s="51" t="s">
        <v>110</v>
      </c>
      <c r="C175" s="35">
        <v>4</v>
      </c>
      <c r="D175" s="55">
        <v>45.8063</v>
      </c>
      <c r="E175" s="181">
        <v>2246</v>
      </c>
      <c r="F175" s="50">
        <v>439040</v>
      </c>
      <c r="G175" s="41">
        <v>100</v>
      </c>
      <c r="H175" s="50">
        <f t="shared" si="31"/>
        <v>439040</v>
      </c>
      <c r="I175" s="10">
        <f t="shared" si="30"/>
        <v>0</v>
      </c>
      <c r="J175" s="10">
        <f t="shared" si="32"/>
        <v>195.47640249332147</v>
      </c>
      <c r="K175" s="10">
        <f t="shared" si="33"/>
        <v>965.54759660256536</v>
      </c>
      <c r="L175" s="10">
        <f t="shared" si="34"/>
        <v>1735752.1875765705</v>
      </c>
      <c r="M175" s="10"/>
      <c r="N175" s="10">
        <f t="shared" si="29"/>
        <v>1735752.1875765705</v>
      </c>
      <c r="O175" s="196"/>
      <c r="P175" s="196"/>
      <c r="Q175" s="196"/>
      <c r="R175" s="196"/>
      <c r="S175" s="196"/>
    </row>
    <row r="176" spans="1:19" x14ac:dyDescent="0.25">
      <c r="A176" s="35"/>
      <c r="B176" s="51" t="s">
        <v>111</v>
      </c>
      <c r="C176" s="35">
        <v>4</v>
      </c>
      <c r="D176" s="55">
        <v>48.502000000000002</v>
      </c>
      <c r="E176" s="181">
        <v>3184</v>
      </c>
      <c r="F176" s="50">
        <v>1244090</v>
      </c>
      <c r="G176" s="41">
        <v>100</v>
      </c>
      <c r="H176" s="50">
        <f t="shared" si="31"/>
        <v>1244090</v>
      </c>
      <c r="I176" s="10">
        <f t="shared" si="30"/>
        <v>0</v>
      </c>
      <c r="J176" s="10">
        <f t="shared" si="32"/>
        <v>390.731783919598</v>
      </c>
      <c r="K176" s="10">
        <f t="shared" si="33"/>
        <v>770.29221517628889</v>
      </c>
      <c r="L176" s="10">
        <f t="shared" si="34"/>
        <v>1661795.6647381978</v>
      </c>
      <c r="M176" s="10"/>
      <c r="N176" s="10">
        <f t="shared" si="29"/>
        <v>1661795.6647381978</v>
      </c>
      <c r="O176" s="196"/>
      <c r="P176" s="196"/>
      <c r="Q176" s="196"/>
      <c r="R176" s="196"/>
      <c r="S176" s="196"/>
    </row>
    <row r="177" spans="1:19" x14ac:dyDescent="0.25">
      <c r="A177" s="35"/>
      <c r="B177" s="51" t="s">
        <v>747</v>
      </c>
      <c r="C177" s="35">
        <v>4</v>
      </c>
      <c r="D177" s="55">
        <v>18.323800000000002</v>
      </c>
      <c r="E177" s="181">
        <v>947</v>
      </c>
      <c r="F177" s="50">
        <v>539260</v>
      </c>
      <c r="G177" s="41">
        <v>100</v>
      </c>
      <c r="H177" s="50">
        <f t="shared" si="31"/>
        <v>539260</v>
      </c>
      <c r="I177" s="10">
        <f t="shared" si="30"/>
        <v>0</v>
      </c>
      <c r="J177" s="10">
        <f t="shared" si="32"/>
        <v>569.44033790918695</v>
      </c>
      <c r="K177" s="10">
        <f t="shared" si="33"/>
        <v>591.58366118669994</v>
      </c>
      <c r="L177" s="10">
        <f t="shared" si="34"/>
        <v>951330.70054017752</v>
      </c>
      <c r="M177" s="10"/>
      <c r="N177" s="10">
        <f t="shared" si="29"/>
        <v>951330.70054017752</v>
      </c>
      <c r="O177" s="196"/>
      <c r="P177" s="196"/>
      <c r="Q177" s="196"/>
      <c r="R177" s="196"/>
      <c r="S177" s="196"/>
    </row>
    <row r="178" spans="1:19" x14ac:dyDescent="0.25">
      <c r="A178" s="35"/>
      <c r="B178" s="51" t="s">
        <v>112</v>
      </c>
      <c r="C178" s="35">
        <v>4</v>
      </c>
      <c r="D178" s="55">
        <v>37.853900000000003</v>
      </c>
      <c r="E178" s="181">
        <v>1785</v>
      </c>
      <c r="F178" s="50">
        <v>934870</v>
      </c>
      <c r="G178" s="41">
        <v>100</v>
      </c>
      <c r="H178" s="50">
        <f t="shared" si="31"/>
        <v>934870</v>
      </c>
      <c r="I178" s="10">
        <f t="shared" si="30"/>
        <v>0</v>
      </c>
      <c r="J178" s="10">
        <f t="shared" si="32"/>
        <v>523.73669467787113</v>
      </c>
      <c r="K178" s="10">
        <f t="shared" si="33"/>
        <v>637.28730441801576</v>
      </c>
      <c r="L178" s="10">
        <f t="shared" si="34"/>
        <v>1228045.9736051396</v>
      </c>
      <c r="M178" s="10"/>
      <c r="N178" s="10">
        <f t="shared" si="29"/>
        <v>1228045.9736051396</v>
      </c>
      <c r="O178" s="196"/>
      <c r="P178" s="196"/>
      <c r="Q178" s="196"/>
      <c r="R178" s="196"/>
      <c r="S178" s="196"/>
    </row>
    <row r="179" spans="1:19" x14ac:dyDescent="0.25">
      <c r="A179" s="35"/>
      <c r="B179" s="51" t="s">
        <v>113</v>
      </c>
      <c r="C179" s="35">
        <v>4</v>
      </c>
      <c r="D179" s="55">
        <v>68.959999999999994</v>
      </c>
      <c r="E179" s="181">
        <v>4122</v>
      </c>
      <c r="F179" s="50">
        <v>1309790</v>
      </c>
      <c r="G179" s="41">
        <v>100</v>
      </c>
      <c r="H179" s="50">
        <f t="shared" si="31"/>
        <v>1309790</v>
      </c>
      <c r="I179" s="10">
        <f t="shared" si="30"/>
        <v>0</v>
      </c>
      <c r="J179" s="10">
        <f t="shared" si="32"/>
        <v>317.75594371664243</v>
      </c>
      <c r="K179" s="10">
        <f t="shared" si="33"/>
        <v>843.26805537924452</v>
      </c>
      <c r="L179" s="10">
        <f t="shared" si="34"/>
        <v>1991808.9571130318</v>
      </c>
      <c r="M179" s="10"/>
      <c r="N179" s="10">
        <f t="shared" si="29"/>
        <v>1991808.9571130318</v>
      </c>
      <c r="O179" s="196"/>
      <c r="P179" s="196"/>
      <c r="Q179" s="196"/>
      <c r="R179" s="196"/>
      <c r="S179" s="196"/>
    </row>
    <row r="180" spans="1:19" x14ac:dyDescent="0.25">
      <c r="A180" s="35"/>
      <c r="B180" s="51" t="s">
        <v>748</v>
      </c>
      <c r="C180" s="35">
        <v>4</v>
      </c>
      <c r="D180" s="55">
        <v>23.719200000000001</v>
      </c>
      <c r="E180" s="181">
        <v>990</v>
      </c>
      <c r="F180" s="50">
        <v>253310</v>
      </c>
      <c r="G180" s="41">
        <v>100</v>
      </c>
      <c r="H180" s="50">
        <f t="shared" si="31"/>
        <v>253310</v>
      </c>
      <c r="I180" s="10">
        <f t="shared" si="30"/>
        <v>0</v>
      </c>
      <c r="J180" s="10">
        <f t="shared" si="32"/>
        <v>255.86868686868686</v>
      </c>
      <c r="K180" s="10">
        <f t="shared" si="33"/>
        <v>905.15531222720006</v>
      </c>
      <c r="L180" s="10">
        <f t="shared" si="34"/>
        <v>1362596.6680036732</v>
      </c>
      <c r="M180" s="10"/>
      <c r="N180" s="10">
        <f t="shared" si="29"/>
        <v>1362596.6680036732</v>
      </c>
      <c r="O180" s="196"/>
      <c r="P180" s="196"/>
      <c r="Q180" s="196"/>
      <c r="R180" s="196"/>
      <c r="S180" s="196"/>
    </row>
    <row r="181" spans="1:19" x14ac:dyDescent="0.25">
      <c r="A181" s="35"/>
      <c r="B181" s="51" t="s">
        <v>114</v>
      </c>
      <c r="C181" s="35">
        <v>4</v>
      </c>
      <c r="D181" s="55">
        <v>39.612299999999998</v>
      </c>
      <c r="E181" s="181">
        <v>2620</v>
      </c>
      <c r="F181" s="50">
        <v>980180</v>
      </c>
      <c r="G181" s="41">
        <v>100</v>
      </c>
      <c r="H181" s="50">
        <f t="shared" si="31"/>
        <v>980180</v>
      </c>
      <c r="I181" s="10">
        <f t="shared" si="30"/>
        <v>0</v>
      </c>
      <c r="J181" s="10">
        <f t="shared" si="32"/>
        <v>374.1145038167939</v>
      </c>
      <c r="K181" s="10">
        <f t="shared" si="33"/>
        <v>786.90949527909299</v>
      </c>
      <c r="L181" s="10">
        <f t="shared" si="34"/>
        <v>1551847.5118016044</v>
      </c>
      <c r="M181" s="10"/>
      <c r="N181" s="10">
        <f t="shared" si="29"/>
        <v>1551847.5118016044</v>
      </c>
      <c r="O181" s="196"/>
      <c r="P181" s="196"/>
      <c r="Q181" s="196"/>
      <c r="R181" s="196"/>
      <c r="S181" s="196"/>
    </row>
    <row r="182" spans="1:19" x14ac:dyDescent="0.25">
      <c r="A182" s="35"/>
      <c r="B182" s="51" t="s">
        <v>115</v>
      </c>
      <c r="C182" s="35">
        <v>4</v>
      </c>
      <c r="D182" s="55">
        <v>14.54</v>
      </c>
      <c r="E182" s="181">
        <v>1501</v>
      </c>
      <c r="F182" s="50">
        <v>581700</v>
      </c>
      <c r="G182" s="41">
        <v>100</v>
      </c>
      <c r="H182" s="50">
        <f t="shared" si="31"/>
        <v>581700</v>
      </c>
      <c r="I182" s="10">
        <f t="shared" si="30"/>
        <v>0</v>
      </c>
      <c r="J182" s="10">
        <f t="shared" si="32"/>
        <v>387.54163890739505</v>
      </c>
      <c r="K182" s="10">
        <f t="shared" si="33"/>
        <v>773.48236018849184</v>
      </c>
      <c r="L182" s="10">
        <f t="shared" si="34"/>
        <v>1244553.7823529914</v>
      </c>
      <c r="M182" s="10"/>
      <c r="N182" s="10">
        <f t="shared" si="29"/>
        <v>1244553.7823529914</v>
      </c>
      <c r="O182" s="196"/>
      <c r="P182" s="196"/>
      <c r="Q182" s="196"/>
      <c r="R182" s="196"/>
      <c r="S182" s="196"/>
    </row>
    <row r="183" spans="1:19" x14ac:dyDescent="0.25">
      <c r="A183" s="35"/>
      <c r="B183" s="51" t="s">
        <v>116</v>
      </c>
      <c r="C183" s="35">
        <v>4</v>
      </c>
      <c r="D183" s="55">
        <v>48.664899999999996</v>
      </c>
      <c r="E183" s="181">
        <v>2889</v>
      </c>
      <c r="F183" s="50">
        <v>2705620</v>
      </c>
      <c r="G183" s="41">
        <v>100</v>
      </c>
      <c r="H183" s="50">
        <f t="shared" si="31"/>
        <v>2705620</v>
      </c>
      <c r="I183" s="10">
        <f t="shared" si="30"/>
        <v>0</v>
      </c>
      <c r="J183" s="10">
        <f t="shared" si="32"/>
        <v>936.52474904811356</v>
      </c>
      <c r="K183" s="10">
        <f t="shared" si="33"/>
        <v>224.49925004777333</v>
      </c>
      <c r="L183" s="10">
        <f t="shared" si="34"/>
        <v>952720.56448779465</v>
      </c>
      <c r="M183" s="10"/>
      <c r="N183" s="10">
        <f t="shared" si="29"/>
        <v>952720.56448779465</v>
      </c>
      <c r="O183" s="196"/>
      <c r="P183" s="196"/>
      <c r="Q183" s="196"/>
      <c r="R183" s="196"/>
      <c r="S183" s="196"/>
    </row>
    <row r="184" spans="1:19" x14ac:dyDescent="0.25">
      <c r="A184" s="35"/>
      <c r="B184" s="51" t="s">
        <v>117</v>
      </c>
      <c r="C184" s="35">
        <v>4</v>
      </c>
      <c r="D184" s="55">
        <v>32.5428</v>
      </c>
      <c r="E184" s="181">
        <v>1500</v>
      </c>
      <c r="F184" s="50">
        <v>492890</v>
      </c>
      <c r="G184" s="41">
        <v>100</v>
      </c>
      <c r="H184" s="50">
        <f t="shared" si="31"/>
        <v>492890</v>
      </c>
      <c r="I184" s="10">
        <f t="shared" si="30"/>
        <v>0</v>
      </c>
      <c r="J184" s="10">
        <f t="shared" si="32"/>
        <v>328.59333333333331</v>
      </c>
      <c r="K184" s="10">
        <f t="shared" si="33"/>
        <v>832.43066576255364</v>
      </c>
      <c r="L184" s="10">
        <f t="shared" si="34"/>
        <v>1395473.3768859727</v>
      </c>
      <c r="M184" s="10"/>
      <c r="N184" s="10">
        <f t="shared" si="29"/>
        <v>1395473.3768859727</v>
      </c>
      <c r="O184" s="196"/>
      <c r="P184" s="196"/>
      <c r="Q184" s="196"/>
      <c r="R184" s="196"/>
      <c r="S184" s="196"/>
    </row>
    <row r="185" spans="1:19" x14ac:dyDescent="0.25">
      <c r="A185" s="35"/>
      <c r="B185" s="51" t="s">
        <v>118</v>
      </c>
      <c r="C185" s="35">
        <v>4</v>
      </c>
      <c r="D185" s="55">
        <v>18.128499999999999</v>
      </c>
      <c r="E185" s="181">
        <v>1501</v>
      </c>
      <c r="F185" s="50">
        <v>457220</v>
      </c>
      <c r="G185" s="41">
        <v>100</v>
      </c>
      <c r="H185" s="50">
        <f t="shared" si="31"/>
        <v>457220</v>
      </c>
      <c r="I185" s="10">
        <f t="shared" si="30"/>
        <v>0</v>
      </c>
      <c r="J185" s="10">
        <f t="shared" si="32"/>
        <v>304.61025982678217</v>
      </c>
      <c r="K185" s="10">
        <f t="shared" si="33"/>
        <v>856.41373926910478</v>
      </c>
      <c r="L185" s="10">
        <f t="shared" si="34"/>
        <v>1361042.7005648217</v>
      </c>
      <c r="M185" s="10"/>
      <c r="N185" s="10">
        <f t="shared" si="29"/>
        <v>1361042.7005648217</v>
      </c>
      <c r="O185" s="196"/>
      <c r="P185" s="196"/>
      <c r="Q185" s="196"/>
      <c r="R185" s="196"/>
      <c r="S185" s="196"/>
    </row>
    <row r="186" spans="1:19" x14ac:dyDescent="0.25">
      <c r="A186" s="35"/>
      <c r="B186" s="51" t="s">
        <v>749</v>
      </c>
      <c r="C186" s="35">
        <v>4</v>
      </c>
      <c r="D186" s="55">
        <v>44.192900000000002</v>
      </c>
      <c r="E186" s="181">
        <v>2095</v>
      </c>
      <c r="F186" s="50">
        <v>381960</v>
      </c>
      <c r="G186" s="41">
        <v>100</v>
      </c>
      <c r="H186" s="50">
        <f t="shared" si="31"/>
        <v>381960</v>
      </c>
      <c r="I186" s="10">
        <f t="shared" si="30"/>
        <v>0</v>
      </c>
      <c r="J186" s="10">
        <f t="shared" si="32"/>
        <v>182.3198090692124</v>
      </c>
      <c r="K186" s="10">
        <f t="shared" si="33"/>
        <v>978.7041900266745</v>
      </c>
      <c r="L186" s="10">
        <f t="shared" si="34"/>
        <v>1720269.5328074088</v>
      </c>
      <c r="M186" s="10"/>
      <c r="N186" s="10">
        <f t="shared" si="29"/>
        <v>1720269.5328074088</v>
      </c>
      <c r="O186" s="196"/>
      <c r="P186" s="196"/>
      <c r="Q186" s="196"/>
      <c r="R186" s="196"/>
      <c r="S186" s="196"/>
    </row>
    <row r="187" spans="1:19" x14ac:dyDescent="0.25">
      <c r="A187" s="35"/>
      <c r="B187" s="51" t="s">
        <v>750</v>
      </c>
      <c r="C187" s="35">
        <v>4</v>
      </c>
      <c r="D187" s="55">
        <v>23.693400000000004</v>
      </c>
      <c r="E187" s="181">
        <v>899</v>
      </c>
      <c r="F187" s="50">
        <v>207800</v>
      </c>
      <c r="G187" s="41">
        <v>100</v>
      </c>
      <c r="H187" s="50">
        <f t="shared" si="31"/>
        <v>207800</v>
      </c>
      <c r="I187" s="10">
        <f t="shared" si="30"/>
        <v>0</v>
      </c>
      <c r="J187" s="10">
        <f t="shared" si="32"/>
        <v>231.14571746384871</v>
      </c>
      <c r="K187" s="10">
        <f t="shared" si="33"/>
        <v>929.87828163203812</v>
      </c>
      <c r="L187" s="10">
        <f t="shared" si="34"/>
        <v>1377827.1811067024</v>
      </c>
      <c r="M187" s="10"/>
      <c r="N187" s="10">
        <f t="shared" si="29"/>
        <v>1377827.1811067024</v>
      </c>
      <c r="O187" s="196"/>
      <c r="P187" s="196"/>
      <c r="Q187" s="196"/>
      <c r="R187" s="196"/>
      <c r="S187" s="196"/>
    </row>
    <row r="188" spans="1:19" x14ac:dyDescent="0.25">
      <c r="A188" s="35"/>
      <c r="B188" s="51" t="s">
        <v>119</v>
      </c>
      <c r="C188" s="35">
        <v>4</v>
      </c>
      <c r="D188" s="55">
        <v>21.2636</v>
      </c>
      <c r="E188" s="181">
        <v>1180</v>
      </c>
      <c r="F188" s="50">
        <v>465440</v>
      </c>
      <c r="G188" s="41">
        <v>100</v>
      </c>
      <c r="H188" s="50">
        <f t="shared" si="31"/>
        <v>465440</v>
      </c>
      <c r="I188" s="10">
        <f t="shared" si="30"/>
        <v>0</v>
      </c>
      <c r="J188" s="10">
        <f t="shared" si="32"/>
        <v>394.4406779661017</v>
      </c>
      <c r="K188" s="10">
        <f t="shared" si="33"/>
        <v>766.58332112978519</v>
      </c>
      <c r="L188" s="10">
        <f t="shared" si="34"/>
        <v>1214196.279312456</v>
      </c>
      <c r="M188" s="10"/>
      <c r="N188" s="10">
        <f t="shared" si="29"/>
        <v>1214196.279312456</v>
      </c>
      <c r="O188" s="196"/>
      <c r="P188" s="196"/>
      <c r="Q188" s="196"/>
      <c r="R188" s="196"/>
      <c r="S188" s="196"/>
    </row>
    <row r="189" spans="1:19" x14ac:dyDescent="0.25">
      <c r="A189" s="35"/>
      <c r="B189" s="51" t="s">
        <v>120</v>
      </c>
      <c r="C189" s="35">
        <v>4</v>
      </c>
      <c r="D189" s="55">
        <v>25.954899999999999</v>
      </c>
      <c r="E189" s="181">
        <v>1815</v>
      </c>
      <c r="F189" s="50">
        <v>424970</v>
      </c>
      <c r="G189" s="41">
        <v>100</v>
      </c>
      <c r="H189" s="50">
        <f t="shared" si="31"/>
        <v>424970</v>
      </c>
      <c r="I189" s="10">
        <f t="shared" si="30"/>
        <v>0</v>
      </c>
      <c r="J189" s="10">
        <f t="shared" si="32"/>
        <v>234.14325068870522</v>
      </c>
      <c r="K189" s="10">
        <f t="shared" si="33"/>
        <v>926.88074840718173</v>
      </c>
      <c r="L189" s="10">
        <f t="shared" si="34"/>
        <v>1531702.0105588294</v>
      </c>
      <c r="M189" s="10"/>
      <c r="N189" s="10">
        <f t="shared" si="29"/>
        <v>1531702.0105588294</v>
      </c>
      <c r="O189" s="196"/>
      <c r="P189" s="196"/>
      <c r="Q189" s="196"/>
      <c r="R189" s="196"/>
      <c r="S189" s="196"/>
    </row>
    <row r="190" spans="1:19" x14ac:dyDescent="0.25">
      <c r="A190" s="35"/>
      <c r="B190" s="51" t="s">
        <v>121</v>
      </c>
      <c r="C190" s="35">
        <v>4</v>
      </c>
      <c r="D190" s="55">
        <v>44.142299999999999</v>
      </c>
      <c r="E190" s="181">
        <v>2568</v>
      </c>
      <c r="F190" s="50">
        <v>893500</v>
      </c>
      <c r="G190" s="41">
        <v>100</v>
      </c>
      <c r="H190" s="50">
        <f t="shared" si="31"/>
        <v>893500</v>
      </c>
      <c r="I190" s="10">
        <f t="shared" si="30"/>
        <v>0</v>
      </c>
      <c r="J190" s="10">
        <f t="shared" si="32"/>
        <v>347.9361370716511</v>
      </c>
      <c r="K190" s="10">
        <f t="shared" si="33"/>
        <v>813.08786202423585</v>
      </c>
      <c r="L190" s="10">
        <f t="shared" si="34"/>
        <v>1595255.9968802831</v>
      </c>
      <c r="M190" s="10"/>
      <c r="N190" s="10">
        <f t="shared" si="29"/>
        <v>1595255.9968802831</v>
      </c>
      <c r="O190" s="196"/>
      <c r="P190" s="196"/>
      <c r="Q190" s="196"/>
      <c r="R190" s="196"/>
      <c r="S190" s="196"/>
    </row>
    <row r="191" spans="1:19" x14ac:dyDescent="0.25">
      <c r="A191" s="35"/>
      <c r="B191" s="51" t="s">
        <v>122</v>
      </c>
      <c r="C191" s="35">
        <v>4</v>
      </c>
      <c r="D191" s="55">
        <v>25.907800000000002</v>
      </c>
      <c r="E191" s="181">
        <v>1122</v>
      </c>
      <c r="F191" s="50">
        <v>400900</v>
      </c>
      <c r="G191" s="41">
        <v>100</v>
      </c>
      <c r="H191" s="50">
        <f t="shared" si="31"/>
        <v>400900</v>
      </c>
      <c r="I191" s="10">
        <f t="shared" si="30"/>
        <v>0</v>
      </c>
      <c r="J191" s="10">
        <f t="shared" si="32"/>
        <v>357.30837789661319</v>
      </c>
      <c r="K191" s="10">
        <f t="shared" si="33"/>
        <v>803.71562119927376</v>
      </c>
      <c r="L191" s="10">
        <f t="shared" si="34"/>
        <v>1270435.0290947</v>
      </c>
      <c r="M191" s="10"/>
      <c r="N191" s="10">
        <f t="shared" si="29"/>
        <v>1270435.0290947</v>
      </c>
      <c r="O191" s="196"/>
      <c r="P191" s="196"/>
      <c r="Q191" s="196"/>
      <c r="R191" s="196"/>
      <c r="S191" s="196"/>
    </row>
    <row r="192" spans="1:19" x14ac:dyDescent="0.25">
      <c r="A192" s="35"/>
      <c r="B192" s="51" t="s">
        <v>751</v>
      </c>
      <c r="C192" s="35">
        <v>4</v>
      </c>
      <c r="D192" s="55">
        <v>34.5657</v>
      </c>
      <c r="E192" s="181">
        <v>1462</v>
      </c>
      <c r="F192" s="50">
        <v>454500</v>
      </c>
      <c r="G192" s="41">
        <v>100</v>
      </c>
      <c r="H192" s="50">
        <f t="shared" si="31"/>
        <v>454500</v>
      </c>
      <c r="I192" s="10">
        <f t="shared" si="30"/>
        <v>0</v>
      </c>
      <c r="J192" s="10">
        <f t="shared" si="32"/>
        <v>310.87551299589603</v>
      </c>
      <c r="K192" s="10">
        <f t="shared" si="33"/>
        <v>850.14848609999081</v>
      </c>
      <c r="L192" s="10">
        <f t="shared" si="34"/>
        <v>1419791.8322808365</v>
      </c>
      <c r="M192" s="10"/>
      <c r="N192" s="10">
        <f t="shared" si="29"/>
        <v>1419791.8322808365</v>
      </c>
      <c r="O192" s="196"/>
      <c r="P192" s="196"/>
      <c r="Q192" s="196"/>
      <c r="R192" s="196"/>
      <c r="S192" s="196"/>
    </row>
    <row r="193" spans="1:19" x14ac:dyDescent="0.25">
      <c r="A193" s="35"/>
      <c r="B193" s="51"/>
      <c r="C193" s="35"/>
      <c r="D193" s="55">
        <v>0</v>
      </c>
      <c r="E193" s="183"/>
      <c r="F193" s="65"/>
      <c r="G193" s="41"/>
      <c r="H193" s="65"/>
      <c r="I193" s="66"/>
      <c r="J193" s="66"/>
      <c r="K193" s="10"/>
      <c r="L193" s="10"/>
      <c r="M193" s="10"/>
      <c r="N193" s="10"/>
      <c r="O193" s="196"/>
      <c r="P193" s="196"/>
      <c r="Q193" s="196"/>
      <c r="R193" s="196"/>
      <c r="S193" s="196"/>
    </row>
    <row r="194" spans="1:19" x14ac:dyDescent="0.25">
      <c r="A194" s="30" t="s">
        <v>123</v>
      </c>
      <c r="B194" s="43" t="s">
        <v>2</v>
      </c>
      <c r="C194" s="44"/>
      <c r="D194" s="3">
        <v>753.54510000000005</v>
      </c>
      <c r="E194" s="184">
        <f>E195</f>
        <v>68366</v>
      </c>
      <c r="F194" s="37">
        <v>0</v>
      </c>
      <c r="G194" s="41"/>
      <c r="H194" s="37">
        <f>H196</f>
        <v>6835155</v>
      </c>
      <c r="I194" s="8">
        <f>I196</f>
        <v>-6835155</v>
      </c>
      <c r="J194" s="8"/>
      <c r="K194" s="10"/>
      <c r="L194" s="10"/>
      <c r="M194" s="9">
        <f>M196</f>
        <v>17044069.739985645</v>
      </c>
      <c r="N194" s="8">
        <f t="shared" si="29"/>
        <v>17044069.739985645</v>
      </c>
      <c r="O194" s="196"/>
      <c r="P194" s="196"/>
      <c r="Q194" s="196"/>
      <c r="R194" s="196"/>
      <c r="S194" s="196"/>
    </row>
    <row r="195" spans="1:19" x14ac:dyDescent="0.25">
      <c r="A195" s="30" t="s">
        <v>123</v>
      </c>
      <c r="B195" s="43" t="s">
        <v>3</v>
      </c>
      <c r="C195" s="44"/>
      <c r="D195" s="3">
        <v>753.54510000000005</v>
      </c>
      <c r="E195" s="184">
        <f>SUM(E197:E224)</f>
        <v>68366</v>
      </c>
      <c r="F195" s="37">
        <f>SUM(F197:F224)</f>
        <v>43682930</v>
      </c>
      <c r="G195" s="41"/>
      <c r="H195" s="37">
        <f>SUM(H197:H224)</f>
        <v>30012620</v>
      </c>
      <c r="I195" s="8">
        <f>SUM(I197:I224)</f>
        <v>13670310</v>
      </c>
      <c r="J195" s="8"/>
      <c r="K195" s="10"/>
      <c r="L195" s="8">
        <f>SUM(L197:L224)</f>
        <v>42923470.408782013</v>
      </c>
      <c r="M195" s="10"/>
      <c r="N195" s="8">
        <f t="shared" si="29"/>
        <v>42923470.408782013</v>
      </c>
      <c r="O195" s="196"/>
      <c r="P195" s="196"/>
      <c r="Q195" s="196"/>
      <c r="R195" s="196"/>
      <c r="S195" s="196"/>
    </row>
    <row r="196" spans="1:19" x14ac:dyDescent="0.25">
      <c r="A196" s="35"/>
      <c r="B196" s="51" t="s">
        <v>26</v>
      </c>
      <c r="C196" s="35">
        <v>2</v>
      </c>
      <c r="D196" s="55">
        <v>0</v>
      </c>
      <c r="E196" s="185"/>
      <c r="F196" s="50">
        <v>0</v>
      </c>
      <c r="G196" s="41">
        <v>25</v>
      </c>
      <c r="H196" s="50">
        <f>F201*G196/100</f>
        <v>6835155</v>
      </c>
      <c r="I196" s="10">
        <f t="shared" ref="I196:I224" si="35">F196-H196</f>
        <v>-6835155</v>
      </c>
      <c r="J196" s="10"/>
      <c r="K196" s="10"/>
      <c r="L196" s="10"/>
      <c r="M196" s="10">
        <f>($L$7*$L$8*E194/$L$10)+($L$7*$L$9*D194/$L$11)</f>
        <v>17044069.739985645</v>
      </c>
      <c r="N196" s="10">
        <f t="shared" si="29"/>
        <v>17044069.739985645</v>
      </c>
      <c r="O196" s="196"/>
      <c r="P196" s="196"/>
      <c r="Q196" s="196"/>
      <c r="R196" s="196"/>
      <c r="S196" s="196"/>
    </row>
    <row r="197" spans="1:19" x14ac:dyDescent="0.25">
      <c r="A197" s="35"/>
      <c r="B197" s="51" t="s">
        <v>124</v>
      </c>
      <c r="C197" s="35">
        <v>4</v>
      </c>
      <c r="D197" s="55">
        <v>15.2896</v>
      </c>
      <c r="E197" s="181">
        <v>1695</v>
      </c>
      <c r="F197" s="50">
        <v>454020</v>
      </c>
      <c r="G197" s="41">
        <v>100</v>
      </c>
      <c r="H197" s="50">
        <f t="shared" ref="H197:H224" si="36">F197*G197/100</f>
        <v>454020</v>
      </c>
      <c r="I197" s="10">
        <f t="shared" si="35"/>
        <v>0</v>
      </c>
      <c r="J197" s="10">
        <f t="shared" ref="J197:J224" si="37">F197/E197</f>
        <v>267.85840707964604</v>
      </c>
      <c r="K197" s="10">
        <f t="shared" ref="K197:K224" si="38">$J$11*$J$19-J197</f>
        <v>893.16559201624091</v>
      </c>
      <c r="L197" s="10">
        <f t="shared" ref="L197:L224" si="39">IF(K197&gt;0,$J$7*$J$8*(K197/$K$19),0)+$J$7*$J$9*(E197/$E$19)+$J$7*$J$10*(D197/$D$19)</f>
        <v>1424337.4344788888</v>
      </c>
      <c r="M197" s="10"/>
      <c r="N197" s="10">
        <f t="shared" si="29"/>
        <v>1424337.4344788888</v>
      </c>
      <c r="O197" s="196"/>
      <c r="P197" s="196"/>
      <c r="Q197" s="196"/>
      <c r="R197" s="196"/>
      <c r="S197" s="196"/>
    </row>
    <row r="198" spans="1:19" x14ac:dyDescent="0.25">
      <c r="A198" s="35"/>
      <c r="B198" s="51" t="s">
        <v>125</v>
      </c>
      <c r="C198" s="35">
        <v>4</v>
      </c>
      <c r="D198" s="55">
        <v>59.804700000000004</v>
      </c>
      <c r="E198" s="181">
        <v>3067</v>
      </c>
      <c r="F198" s="50">
        <v>926910</v>
      </c>
      <c r="G198" s="41">
        <v>100</v>
      </c>
      <c r="H198" s="50">
        <f t="shared" si="36"/>
        <v>926910</v>
      </c>
      <c r="I198" s="10">
        <f t="shared" si="35"/>
        <v>0</v>
      </c>
      <c r="J198" s="10">
        <f t="shared" si="37"/>
        <v>302.22041082491035</v>
      </c>
      <c r="K198" s="10">
        <f t="shared" si="38"/>
        <v>858.80358827097655</v>
      </c>
      <c r="L198" s="10">
        <f t="shared" si="39"/>
        <v>1800300.4561567251</v>
      </c>
      <c r="M198" s="10"/>
      <c r="N198" s="10">
        <f t="shared" si="29"/>
        <v>1800300.4561567251</v>
      </c>
      <c r="O198" s="196"/>
      <c r="P198" s="196"/>
      <c r="Q198" s="196"/>
      <c r="R198" s="196"/>
      <c r="S198" s="196"/>
    </row>
    <row r="199" spans="1:19" x14ac:dyDescent="0.25">
      <c r="A199" s="35"/>
      <c r="B199" s="51" t="s">
        <v>126</v>
      </c>
      <c r="C199" s="35">
        <v>4</v>
      </c>
      <c r="D199" s="55">
        <v>15.4596</v>
      </c>
      <c r="E199" s="181">
        <v>967</v>
      </c>
      <c r="F199" s="50">
        <v>202860</v>
      </c>
      <c r="G199" s="41">
        <v>100</v>
      </c>
      <c r="H199" s="50">
        <f t="shared" si="36"/>
        <v>202860</v>
      </c>
      <c r="I199" s="10">
        <f t="shared" si="35"/>
        <v>0</v>
      </c>
      <c r="J199" s="10">
        <f t="shared" si="37"/>
        <v>209.78283350568771</v>
      </c>
      <c r="K199" s="10">
        <f t="shared" si="38"/>
        <v>951.24116559019922</v>
      </c>
      <c r="L199" s="10">
        <f t="shared" si="39"/>
        <v>1378317.521283607</v>
      </c>
      <c r="M199" s="10"/>
      <c r="N199" s="10">
        <f t="shared" si="29"/>
        <v>1378317.521283607</v>
      </c>
      <c r="O199" s="196"/>
      <c r="P199" s="196"/>
      <c r="Q199" s="196"/>
      <c r="R199" s="196"/>
      <c r="S199" s="196"/>
    </row>
    <row r="200" spans="1:19" x14ac:dyDescent="0.25">
      <c r="A200" s="35"/>
      <c r="B200" s="51" t="s">
        <v>127</v>
      </c>
      <c r="C200" s="35">
        <v>4</v>
      </c>
      <c r="D200" s="55">
        <v>11.678699999999999</v>
      </c>
      <c r="E200" s="181">
        <v>942</v>
      </c>
      <c r="F200" s="50">
        <v>114630</v>
      </c>
      <c r="G200" s="41">
        <v>100</v>
      </c>
      <c r="H200" s="50">
        <f t="shared" si="36"/>
        <v>114630</v>
      </c>
      <c r="I200" s="10">
        <f t="shared" si="35"/>
        <v>0</v>
      </c>
      <c r="J200" s="10">
        <f t="shared" si="37"/>
        <v>121.68789808917198</v>
      </c>
      <c r="K200" s="10">
        <f t="shared" si="38"/>
        <v>1039.3361010067149</v>
      </c>
      <c r="L200" s="10">
        <f t="shared" si="39"/>
        <v>1464482.121960094</v>
      </c>
      <c r="M200" s="10"/>
      <c r="N200" s="10">
        <f t="shared" si="29"/>
        <v>1464482.121960094</v>
      </c>
      <c r="O200" s="196"/>
      <c r="P200" s="196"/>
      <c r="Q200" s="196"/>
      <c r="R200" s="196"/>
      <c r="S200" s="196"/>
    </row>
    <row r="201" spans="1:19" x14ac:dyDescent="0.25">
      <c r="A201" s="35"/>
      <c r="B201" s="51" t="s">
        <v>878</v>
      </c>
      <c r="C201" s="35">
        <v>3</v>
      </c>
      <c r="D201" s="55">
        <v>42.328599999999994</v>
      </c>
      <c r="E201" s="181">
        <v>14079</v>
      </c>
      <c r="F201" s="50">
        <v>27340620</v>
      </c>
      <c r="G201" s="41">
        <v>50</v>
      </c>
      <c r="H201" s="50">
        <f t="shared" si="36"/>
        <v>13670310</v>
      </c>
      <c r="I201" s="10">
        <f t="shared" si="35"/>
        <v>13670310</v>
      </c>
      <c r="J201" s="10">
        <f t="shared" si="37"/>
        <v>1941.9433198380566</v>
      </c>
      <c r="K201" s="10">
        <f t="shared" si="38"/>
        <v>-780.9193207421697</v>
      </c>
      <c r="L201" s="10">
        <f t="shared" si="39"/>
        <v>2454421.9554903</v>
      </c>
      <c r="M201" s="10"/>
      <c r="N201" s="10">
        <f t="shared" si="29"/>
        <v>2454421.9554903</v>
      </c>
      <c r="O201" s="196"/>
      <c r="P201" s="196"/>
      <c r="Q201" s="196"/>
      <c r="R201" s="196"/>
      <c r="S201" s="196"/>
    </row>
    <row r="202" spans="1:19" x14ac:dyDescent="0.25">
      <c r="A202" s="35"/>
      <c r="B202" s="51" t="s">
        <v>128</v>
      </c>
      <c r="C202" s="35">
        <v>4</v>
      </c>
      <c r="D202" s="55">
        <v>31.614599999999999</v>
      </c>
      <c r="E202" s="181">
        <v>1256</v>
      </c>
      <c r="F202" s="50">
        <v>248470</v>
      </c>
      <c r="G202" s="41">
        <v>100</v>
      </c>
      <c r="H202" s="50">
        <f t="shared" si="36"/>
        <v>248470</v>
      </c>
      <c r="I202" s="10">
        <f t="shared" si="35"/>
        <v>0</v>
      </c>
      <c r="J202" s="10">
        <f t="shared" si="37"/>
        <v>197.82643312101911</v>
      </c>
      <c r="K202" s="10">
        <f t="shared" si="38"/>
        <v>963.19756597486776</v>
      </c>
      <c r="L202" s="10">
        <f t="shared" si="39"/>
        <v>1510753.944199</v>
      </c>
      <c r="M202" s="10"/>
      <c r="N202" s="10">
        <f t="shared" si="29"/>
        <v>1510753.944199</v>
      </c>
      <c r="O202" s="196"/>
      <c r="P202" s="196"/>
      <c r="Q202" s="196"/>
      <c r="R202" s="196"/>
      <c r="S202" s="196"/>
    </row>
    <row r="203" spans="1:19" x14ac:dyDescent="0.25">
      <c r="A203" s="35"/>
      <c r="B203" s="51" t="s">
        <v>129</v>
      </c>
      <c r="C203" s="35">
        <v>4</v>
      </c>
      <c r="D203" s="55">
        <v>10.417100000000001</v>
      </c>
      <c r="E203" s="181">
        <v>628</v>
      </c>
      <c r="F203" s="50">
        <v>98730</v>
      </c>
      <c r="G203" s="41">
        <v>100</v>
      </c>
      <c r="H203" s="50">
        <f t="shared" si="36"/>
        <v>98730</v>
      </c>
      <c r="I203" s="10">
        <f t="shared" si="35"/>
        <v>0</v>
      </c>
      <c r="J203" s="10">
        <f t="shared" si="37"/>
        <v>157.21337579617835</v>
      </c>
      <c r="K203" s="10">
        <f t="shared" si="38"/>
        <v>1003.8106232997086</v>
      </c>
      <c r="L203" s="10">
        <f t="shared" si="39"/>
        <v>1365230.6459593459</v>
      </c>
      <c r="M203" s="10"/>
      <c r="N203" s="10">
        <f t="shared" si="29"/>
        <v>1365230.6459593459</v>
      </c>
      <c r="O203" s="196"/>
      <c r="P203" s="196"/>
      <c r="Q203" s="196"/>
      <c r="R203" s="196"/>
      <c r="S203" s="196"/>
    </row>
    <row r="204" spans="1:19" x14ac:dyDescent="0.25">
      <c r="A204" s="35"/>
      <c r="B204" s="51" t="s">
        <v>752</v>
      </c>
      <c r="C204" s="35">
        <v>4</v>
      </c>
      <c r="D204" s="55">
        <v>38.0578</v>
      </c>
      <c r="E204" s="181">
        <v>2469</v>
      </c>
      <c r="F204" s="50">
        <v>2377160</v>
      </c>
      <c r="G204" s="41">
        <v>100</v>
      </c>
      <c r="H204" s="50">
        <f t="shared" si="36"/>
        <v>2377160</v>
      </c>
      <c r="I204" s="10">
        <f t="shared" si="35"/>
        <v>0</v>
      </c>
      <c r="J204" s="10">
        <f t="shared" si="37"/>
        <v>962.80275415147833</v>
      </c>
      <c r="K204" s="10">
        <f t="shared" si="38"/>
        <v>198.22124494440857</v>
      </c>
      <c r="L204" s="10">
        <f t="shared" si="39"/>
        <v>806323.58046929399</v>
      </c>
      <c r="M204" s="10"/>
      <c r="N204" s="10">
        <f t="shared" si="29"/>
        <v>806323.58046929399</v>
      </c>
      <c r="O204" s="196"/>
      <c r="P204" s="196"/>
      <c r="Q204" s="196"/>
      <c r="R204" s="196"/>
      <c r="S204" s="196"/>
    </row>
    <row r="205" spans="1:19" x14ac:dyDescent="0.25">
      <c r="A205" s="35"/>
      <c r="B205" s="51" t="s">
        <v>130</v>
      </c>
      <c r="C205" s="35">
        <v>4</v>
      </c>
      <c r="D205" s="55">
        <v>16.581199999999999</v>
      </c>
      <c r="E205" s="181">
        <v>1293</v>
      </c>
      <c r="F205" s="50">
        <v>345920</v>
      </c>
      <c r="G205" s="41">
        <v>100</v>
      </c>
      <c r="H205" s="50">
        <f t="shared" si="36"/>
        <v>345920</v>
      </c>
      <c r="I205" s="10">
        <f t="shared" si="35"/>
        <v>0</v>
      </c>
      <c r="J205" s="10">
        <f t="shared" si="37"/>
        <v>267.53286929621038</v>
      </c>
      <c r="K205" s="10">
        <f t="shared" si="38"/>
        <v>893.49112979967651</v>
      </c>
      <c r="L205" s="10">
        <f t="shared" si="39"/>
        <v>1365698.8573256356</v>
      </c>
      <c r="M205" s="10"/>
      <c r="N205" s="10">
        <f t="shared" si="29"/>
        <v>1365698.8573256356</v>
      </c>
      <c r="O205" s="196"/>
      <c r="P205" s="196"/>
      <c r="Q205" s="196"/>
      <c r="R205" s="196"/>
      <c r="S205" s="196"/>
    </row>
    <row r="206" spans="1:19" x14ac:dyDescent="0.25">
      <c r="A206" s="35"/>
      <c r="B206" s="51" t="s">
        <v>131</v>
      </c>
      <c r="C206" s="35">
        <v>4</v>
      </c>
      <c r="D206" s="55">
        <v>25.100100000000005</v>
      </c>
      <c r="E206" s="181">
        <v>1599</v>
      </c>
      <c r="F206" s="50">
        <v>345850</v>
      </c>
      <c r="G206" s="41">
        <v>100</v>
      </c>
      <c r="H206" s="50">
        <f t="shared" si="36"/>
        <v>345850</v>
      </c>
      <c r="I206" s="10">
        <f t="shared" si="35"/>
        <v>0</v>
      </c>
      <c r="J206" s="10">
        <f t="shared" si="37"/>
        <v>216.29143214509068</v>
      </c>
      <c r="K206" s="10">
        <f t="shared" si="38"/>
        <v>944.73256695079624</v>
      </c>
      <c r="L206" s="10">
        <f t="shared" si="39"/>
        <v>1514800.7561555719</v>
      </c>
      <c r="M206" s="10"/>
      <c r="N206" s="10">
        <f t="shared" si="29"/>
        <v>1514800.7561555719</v>
      </c>
      <c r="O206" s="196"/>
      <c r="P206" s="196"/>
      <c r="Q206" s="196"/>
      <c r="R206" s="196"/>
      <c r="S206" s="196"/>
    </row>
    <row r="207" spans="1:19" x14ac:dyDescent="0.25">
      <c r="A207" s="35"/>
      <c r="B207" s="51" t="s">
        <v>132</v>
      </c>
      <c r="C207" s="35">
        <v>4</v>
      </c>
      <c r="D207" s="55">
        <v>26.023400000000002</v>
      </c>
      <c r="E207" s="181">
        <v>2388</v>
      </c>
      <c r="F207" s="50">
        <v>619810</v>
      </c>
      <c r="G207" s="41">
        <v>100</v>
      </c>
      <c r="H207" s="50">
        <f t="shared" si="36"/>
        <v>619810</v>
      </c>
      <c r="I207" s="10">
        <f t="shared" si="35"/>
        <v>0</v>
      </c>
      <c r="J207" s="10">
        <f t="shared" si="37"/>
        <v>259.55192629815747</v>
      </c>
      <c r="K207" s="10">
        <f t="shared" si="38"/>
        <v>901.47207279772942</v>
      </c>
      <c r="L207" s="10">
        <f t="shared" si="39"/>
        <v>1593452.7794628614</v>
      </c>
      <c r="M207" s="10"/>
      <c r="N207" s="10">
        <f t="shared" si="29"/>
        <v>1593452.7794628614</v>
      </c>
      <c r="O207" s="196"/>
      <c r="P207" s="196"/>
      <c r="Q207" s="196"/>
      <c r="R207" s="196"/>
      <c r="S207" s="196"/>
    </row>
    <row r="208" spans="1:19" x14ac:dyDescent="0.25">
      <c r="A208" s="35"/>
      <c r="B208" s="51" t="s">
        <v>133</v>
      </c>
      <c r="C208" s="35">
        <v>4</v>
      </c>
      <c r="D208" s="55">
        <v>18.456199999999999</v>
      </c>
      <c r="E208" s="181">
        <v>1500</v>
      </c>
      <c r="F208" s="50">
        <v>363180</v>
      </c>
      <c r="G208" s="41">
        <v>100</v>
      </c>
      <c r="H208" s="50">
        <f t="shared" si="36"/>
        <v>363180</v>
      </c>
      <c r="I208" s="10">
        <f t="shared" si="35"/>
        <v>0</v>
      </c>
      <c r="J208" s="10">
        <f t="shared" si="37"/>
        <v>242.12</v>
      </c>
      <c r="K208" s="10">
        <f t="shared" si="38"/>
        <v>918.90399909588689</v>
      </c>
      <c r="L208" s="10">
        <f t="shared" si="39"/>
        <v>1438157.7599876043</v>
      </c>
      <c r="M208" s="10"/>
      <c r="N208" s="10">
        <f t="shared" si="29"/>
        <v>1438157.7599876043</v>
      </c>
      <c r="O208" s="196"/>
      <c r="P208" s="196"/>
      <c r="Q208" s="196"/>
      <c r="R208" s="196"/>
      <c r="S208" s="196"/>
    </row>
    <row r="209" spans="1:19" x14ac:dyDescent="0.25">
      <c r="A209" s="35"/>
      <c r="B209" s="51" t="s">
        <v>134</v>
      </c>
      <c r="C209" s="35">
        <v>4</v>
      </c>
      <c r="D209" s="55">
        <v>18.093399999999999</v>
      </c>
      <c r="E209" s="181">
        <v>1523</v>
      </c>
      <c r="F209" s="50">
        <v>552050</v>
      </c>
      <c r="G209" s="41">
        <v>100</v>
      </c>
      <c r="H209" s="50">
        <f t="shared" si="36"/>
        <v>552050</v>
      </c>
      <c r="I209" s="10">
        <f t="shared" si="35"/>
        <v>0</v>
      </c>
      <c r="J209" s="10">
        <f t="shared" si="37"/>
        <v>362.47537754432039</v>
      </c>
      <c r="K209" s="10">
        <f t="shared" si="38"/>
        <v>798.5486215515665</v>
      </c>
      <c r="L209" s="10">
        <f t="shared" si="39"/>
        <v>1294214.8894270007</v>
      </c>
      <c r="M209" s="10"/>
      <c r="N209" s="10">
        <f t="shared" si="29"/>
        <v>1294214.8894270007</v>
      </c>
      <c r="O209" s="196"/>
      <c r="P209" s="196"/>
      <c r="Q209" s="196"/>
      <c r="R209" s="196"/>
      <c r="S209" s="196"/>
    </row>
    <row r="210" spans="1:19" x14ac:dyDescent="0.25">
      <c r="A210" s="35"/>
      <c r="B210" s="51" t="s">
        <v>135</v>
      </c>
      <c r="C210" s="35">
        <v>4</v>
      </c>
      <c r="D210" s="55">
        <v>32.839999999999996</v>
      </c>
      <c r="E210" s="181">
        <v>1819</v>
      </c>
      <c r="F210" s="50">
        <v>652920</v>
      </c>
      <c r="G210" s="41">
        <v>100</v>
      </c>
      <c r="H210" s="50">
        <f t="shared" si="36"/>
        <v>652920</v>
      </c>
      <c r="I210" s="10">
        <f t="shared" si="35"/>
        <v>0</v>
      </c>
      <c r="J210" s="10">
        <f t="shared" si="37"/>
        <v>358.94447498625618</v>
      </c>
      <c r="K210" s="10">
        <f t="shared" si="38"/>
        <v>802.07952410963071</v>
      </c>
      <c r="L210" s="10">
        <f t="shared" si="39"/>
        <v>1411331.4025980299</v>
      </c>
      <c r="M210" s="10"/>
      <c r="N210" s="10">
        <f t="shared" si="29"/>
        <v>1411331.4025980299</v>
      </c>
      <c r="O210" s="196"/>
      <c r="P210" s="196"/>
      <c r="Q210" s="196"/>
      <c r="R210" s="196"/>
      <c r="S210" s="196"/>
    </row>
    <row r="211" spans="1:19" x14ac:dyDescent="0.25">
      <c r="A211" s="35"/>
      <c r="B211" s="51" t="s">
        <v>136</v>
      </c>
      <c r="C211" s="35">
        <v>4</v>
      </c>
      <c r="D211" s="55">
        <v>12.6798</v>
      </c>
      <c r="E211" s="181">
        <v>856</v>
      </c>
      <c r="F211" s="50">
        <v>269010</v>
      </c>
      <c r="G211" s="41">
        <v>100</v>
      </c>
      <c r="H211" s="50">
        <f t="shared" si="36"/>
        <v>269010</v>
      </c>
      <c r="I211" s="10">
        <f t="shared" si="35"/>
        <v>0</v>
      </c>
      <c r="J211" s="10">
        <f t="shared" si="37"/>
        <v>314.26401869158877</v>
      </c>
      <c r="K211" s="10">
        <f t="shared" si="38"/>
        <v>846.75998040429818</v>
      </c>
      <c r="L211" s="10">
        <f t="shared" si="39"/>
        <v>1221376.4975521599</v>
      </c>
      <c r="M211" s="10"/>
      <c r="N211" s="10">
        <f t="shared" ref="N211:N255" si="40">L211+M211</f>
        <v>1221376.4975521599</v>
      </c>
      <c r="O211" s="196"/>
      <c r="P211" s="196"/>
      <c r="Q211" s="196"/>
      <c r="R211" s="196"/>
      <c r="S211" s="196"/>
    </row>
    <row r="212" spans="1:19" x14ac:dyDescent="0.25">
      <c r="A212" s="35"/>
      <c r="B212" s="51" t="s">
        <v>137</v>
      </c>
      <c r="C212" s="35">
        <v>4</v>
      </c>
      <c r="D212" s="55">
        <v>7.3449</v>
      </c>
      <c r="E212" s="181">
        <v>1125</v>
      </c>
      <c r="F212" s="50">
        <v>303450</v>
      </c>
      <c r="G212" s="41">
        <v>100</v>
      </c>
      <c r="H212" s="50">
        <f t="shared" si="36"/>
        <v>303450</v>
      </c>
      <c r="I212" s="10">
        <f t="shared" si="35"/>
        <v>0</v>
      </c>
      <c r="J212" s="10">
        <f t="shared" si="37"/>
        <v>269.73333333333335</v>
      </c>
      <c r="K212" s="10">
        <f t="shared" si="38"/>
        <v>891.29066576255354</v>
      </c>
      <c r="L212" s="10">
        <f t="shared" si="39"/>
        <v>1295159.601675794</v>
      </c>
      <c r="M212" s="10"/>
      <c r="N212" s="10">
        <f t="shared" si="40"/>
        <v>1295159.601675794</v>
      </c>
      <c r="O212" s="196"/>
      <c r="P212" s="196"/>
      <c r="Q212" s="196"/>
      <c r="R212" s="196"/>
      <c r="S212" s="196"/>
    </row>
    <row r="213" spans="1:19" x14ac:dyDescent="0.25">
      <c r="A213" s="35"/>
      <c r="B213" s="51" t="s">
        <v>138</v>
      </c>
      <c r="C213" s="35">
        <v>4</v>
      </c>
      <c r="D213" s="55">
        <v>45.099099999999993</v>
      </c>
      <c r="E213" s="181">
        <v>2891</v>
      </c>
      <c r="F213" s="50">
        <v>1232310</v>
      </c>
      <c r="G213" s="41">
        <v>100</v>
      </c>
      <c r="H213" s="50">
        <f t="shared" si="36"/>
        <v>1232310</v>
      </c>
      <c r="I213" s="10">
        <f t="shared" si="35"/>
        <v>0</v>
      </c>
      <c r="J213" s="10">
        <f t="shared" si="37"/>
        <v>426.25735039778624</v>
      </c>
      <c r="K213" s="10">
        <f t="shared" si="38"/>
        <v>734.76664869810065</v>
      </c>
      <c r="L213" s="10">
        <f t="shared" si="39"/>
        <v>1556464.1227063399</v>
      </c>
      <c r="M213" s="10"/>
      <c r="N213" s="10">
        <f t="shared" si="40"/>
        <v>1556464.1227063399</v>
      </c>
      <c r="O213" s="196"/>
      <c r="P213" s="196"/>
      <c r="Q213" s="196"/>
      <c r="R213" s="196"/>
      <c r="S213" s="196"/>
    </row>
    <row r="214" spans="1:19" x14ac:dyDescent="0.25">
      <c r="A214" s="35"/>
      <c r="B214" s="51" t="s">
        <v>139</v>
      </c>
      <c r="C214" s="35">
        <v>4</v>
      </c>
      <c r="D214" s="55">
        <v>16.179600000000001</v>
      </c>
      <c r="E214" s="181">
        <v>1542</v>
      </c>
      <c r="F214" s="50">
        <v>558100</v>
      </c>
      <c r="G214" s="41">
        <v>100</v>
      </c>
      <c r="H214" s="50">
        <f t="shared" si="36"/>
        <v>558100</v>
      </c>
      <c r="I214" s="10">
        <f t="shared" si="35"/>
        <v>0</v>
      </c>
      <c r="J214" s="10">
        <f t="shared" si="37"/>
        <v>361.93255512321662</v>
      </c>
      <c r="K214" s="10">
        <f t="shared" si="38"/>
        <v>799.09144397267028</v>
      </c>
      <c r="L214" s="10">
        <f t="shared" si="39"/>
        <v>1289476.7922898403</v>
      </c>
      <c r="M214" s="10"/>
      <c r="N214" s="10">
        <f t="shared" si="40"/>
        <v>1289476.7922898403</v>
      </c>
      <c r="O214" s="196"/>
      <c r="P214" s="196"/>
      <c r="Q214" s="196"/>
      <c r="R214" s="196"/>
      <c r="S214" s="196"/>
    </row>
    <row r="215" spans="1:19" x14ac:dyDescent="0.25">
      <c r="A215" s="35"/>
      <c r="B215" s="51" t="s">
        <v>753</v>
      </c>
      <c r="C215" s="35">
        <v>4</v>
      </c>
      <c r="D215" s="55">
        <v>32.394000000000005</v>
      </c>
      <c r="E215" s="181">
        <v>2416</v>
      </c>
      <c r="F215" s="50">
        <v>655980</v>
      </c>
      <c r="G215" s="41">
        <v>100</v>
      </c>
      <c r="H215" s="50">
        <f t="shared" si="36"/>
        <v>655980</v>
      </c>
      <c r="I215" s="10">
        <f t="shared" si="35"/>
        <v>0</v>
      </c>
      <c r="J215" s="10">
        <f t="shared" si="37"/>
        <v>271.51490066225165</v>
      </c>
      <c r="K215" s="10">
        <f t="shared" si="38"/>
        <v>889.50909843363524</v>
      </c>
      <c r="L215" s="10">
        <f t="shared" si="39"/>
        <v>1611596.0811753017</v>
      </c>
      <c r="M215" s="10"/>
      <c r="N215" s="10">
        <f t="shared" si="40"/>
        <v>1611596.0811753017</v>
      </c>
      <c r="O215" s="196"/>
      <c r="P215" s="196"/>
      <c r="Q215" s="196"/>
      <c r="R215" s="196"/>
      <c r="S215" s="196"/>
    </row>
    <row r="216" spans="1:19" x14ac:dyDescent="0.25">
      <c r="A216" s="35"/>
      <c r="B216" s="51" t="s">
        <v>140</v>
      </c>
      <c r="C216" s="35">
        <v>4</v>
      </c>
      <c r="D216" s="55">
        <v>25.742600000000003</v>
      </c>
      <c r="E216" s="181">
        <v>1537</v>
      </c>
      <c r="F216" s="50">
        <v>322940</v>
      </c>
      <c r="G216" s="41">
        <v>100</v>
      </c>
      <c r="H216" s="50">
        <f t="shared" si="36"/>
        <v>322940</v>
      </c>
      <c r="I216" s="10">
        <f t="shared" si="35"/>
        <v>0</v>
      </c>
      <c r="J216" s="10">
        <f t="shared" si="37"/>
        <v>210.11060507482108</v>
      </c>
      <c r="K216" s="10">
        <f t="shared" si="38"/>
        <v>950.91339402106587</v>
      </c>
      <c r="L216" s="10">
        <f t="shared" si="39"/>
        <v>1515154.9627643272</v>
      </c>
      <c r="M216" s="10"/>
      <c r="N216" s="10">
        <f t="shared" si="40"/>
        <v>1515154.9627643272</v>
      </c>
      <c r="O216" s="196"/>
      <c r="P216" s="196"/>
      <c r="Q216" s="196"/>
      <c r="R216" s="196"/>
      <c r="S216" s="196"/>
    </row>
    <row r="217" spans="1:19" x14ac:dyDescent="0.25">
      <c r="A217" s="35"/>
      <c r="B217" s="51" t="s">
        <v>141</v>
      </c>
      <c r="C217" s="35">
        <v>4</v>
      </c>
      <c r="D217" s="55">
        <v>45.363399999999999</v>
      </c>
      <c r="E217" s="181">
        <v>2290</v>
      </c>
      <c r="F217" s="50">
        <v>792250</v>
      </c>
      <c r="G217" s="41">
        <v>100</v>
      </c>
      <c r="H217" s="50">
        <f t="shared" si="36"/>
        <v>792250</v>
      </c>
      <c r="I217" s="10">
        <f t="shared" si="35"/>
        <v>0</v>
      </c>
      <c r="J217" s="10">
        <f t="shared" si="37"/>
        <v>345.96069868995636</v>
      </c>
      <c r="K217" s="10">
        <f t="shared" si="38"/>
        <v>815.06330040593048</v>
      </c>
      <c r="L217" s="10">
        <f t="shared" si="39"/>
        <v>1558277.7778593367</v>
      </c>
      <c r="M217" s="10"/>
      <c r="N217" s="10">
        <f t="shared" si="40"/>
        <v>1558277.7778593367</v>
      </c>
      <c r="O217" s="196"/>
      <c r="P217" s="196"/>
      <c r="Q217" s="196"/>
      <c r="R217" s="196"/>
      <c r="S217" s="196"/>
    </row>
    <row r="218" spans="1:19" x14ac:dyDescent="0.25">
      <c r="A218" s="35"/>
      <c r="B218" s="51" t="s">
        <v>754</v>
      </c>
      <c r="C218" s="35">
        <v>4</v>
      </c>
      <c r="D218" s="55">
        <v>39.507899999999999</v>
      </c>
      <c r="E218" s="181">
        <v>2175</v>
      </c>
      <c r="F218" s="50">
        <v>565710</v>
      </c>
      <c r="G218" s="41">
        <v>100</v>
      </c>
      <c r="H218" s="50">
        <f t="shared" si="36"/>
        <v>565710</v>
      </c>
      <c r="I218" s="10">
        <f t="shared" si="35"/>
        <v>0</v>
      </c>
      <c r="J218" s="10">
        <f t="shared" si="37"/>
        <v>260.09655172413795</v>
      </c>
      <c r="K218" s="10">
        <f t="shared" si="38"/>
        <v>900.92744737174894</v>
      </c>
      <c r="L218" s="10">
        <f t="shared" si="39"/>
        <v>1618074.0103922018</v>
      </c>
      <c r="M218" s="10"/>
      <c r="N218" s="10">
        <f t="shared" si="40"/>
        <v>1618074.0103922018</v>
      </c>
      <c r="O218" s="196"/>
      <c r="P218" s="196"/>
      <c r="Q218" s="196"/>
      <c r="R218" s="196"/>
      <c r="S218" s="196"/>
    </row>
    <row r="219" spans="1:19" x14ac:dyDescent="0.25">
      <c r="A219" s="35"/>
      <c r="B219" s="51" t="s">
        <v>755</v>
      </c>
      <c r="C219" s="35">
        <v>4</v>
      </c>
      <c r="D219" s="55">
        <v>49.061099999999996</v>
      </c>
      <c r="E219" s="181">
        <v>6981</v>
      </c>
      <c r="F219" s="50">
        <v>1793200</v>
      </c>
      <c r="G219" s="41">
        <v>100</v>
      </c>
      <c r="H219" s="50">
        <f t="shared" si="36"/>
        <v>1793200</v>
      </c>
      <c r="I219" s="10">
        <f t="shared" si="35"/>
        <v>0</v>
      </c>
      <c r="J219" s="10">
        <f t="shared" si="37"/>
        <v>256.86864346082223</v>
      </c>
      <c r="K219" s="10">
        <f t="shared" si="38"/>
        <v>904.15535563506467</v>
      </c>
      <c r="L219" s="10">
        <f t="shared" si="39"/>
        <v>2438196.382149871</v>
      </c>
      <c r="M219" s="10"/>
      <c r="N219" s="10">
        <f t="shared" si="40"/>
        <v>2438196.382149871</v>
      </c>
      <c r="O219" s="196"/>
      <c r="P219" s="196"/>
      <c r="Q219" s="196"/>
      <c r="R219" s="196"/>
      <c r="S219" s="196"/>
    </row>
    <row r="220" spans="1:19" x14ac:dyDescent="0.25">
      <c r="A220" s="35"/>
      <c r="B220" s="51" t="s">
        <v>143</v>
      </c>
      <c r="C220" s="35">
        <v>4</v>
      </c>
      <c r="D220" s="55">
        <v>15.988299999999999</v>
      </c>
      <c r="E220" s="181">
        <v>1322</v>
      </c>
      <c r="F220" s="50">
        <v>279730</v>
      </c>
      <c r="G220" s="41">
        <v>100</v>
      </c>
      <c r="H220" s="50">
        <f t="shared" si="36"/>
        <v>279730</v>
      </c>
      <c r="I220" s="10">
        <f t="shared" si="35"/>
        <v>0</v>
      </c>
      <c r="J220" s="10">
        <f t="shared" si="37"/>
        <v>211.59606656580937</v>
      </c>
      <c r="K220" s="10">
        <f t="shared" si="38"/>
        <v>949.42793253007756</v>
      </c>
      <c r="L220" s="10">
        <f t="shared" si="39"/>
        <v>1435625.177806959</v>
      </c>
      <c r="M220" s="10"/>
      <c r="N220" s="10">
        <f t="shared" si="40"/>
        <v>1435625.177806959</v>
      </c>
      <c r="O220" s="196"/>
      <c r="P220" s="196"/>
      <c r="Q220" s="196"/>
      <c r="R220" s="196"/>
      <c r="S220" s="196"/>
    </row>
    <row r="221" spans="1:19" x14ac:dyDescent="0.25">
      <c r="A221" s="35"/>
      <c r="B221" s="51" t="s">
        <v>756</v>
      </c>
      <c r="C221" s="35">
        <v>4</v>
      </c>
      <c r="D221" s="55">
        <v>22.875599999999999</v>
      </c>
      <c r="E221" s="181">
        <v>2201</v>
      </c>
      <c r="F221" s="50">
        <v>583550</v>
      </c>
      <c r="G221" s="41">
        <v>100</v>
      </c>
      <c r="H221" s="50">
        <f t="shared" si="36"/>
        <v>583550</v>
      </c>
      <c r="I221" s="10">
        <f t="shared" si="35"/>
        <v>0</v>
      </c>
      <c r="J221" s="10">
        <f t="shared" si="37"/>
        <v>265.12948659700135</v>
      </c>
      <c r="K221" s="10">
        <f t="shared" si="38"/>
        <v>895.89451249888555</v>
      </c>
      <c r="L221" s="10">
        <f t="shared" si="39"/>
        <v>1542659.5090648595</v>
      </c>
      <c r="M221" s="10"/>
      <c r="N221" s="10">
        <f t="shared" si="40"/>
        <v>1542659.5090648595</v>
      </c>
      <c r="O221" s="196"/>
      <c r="P221" s="196"/>
      <c r="Q221" s="196"/>
      <c r="R221" s="196"/>
      <c r="S221" s="196"/>
    </row>
    <row r="222" spans="1:19" x14ac:dyDescent="0.25">
      <c r="A222" s="35"/>
      <c r="B222" s="51" t="s">
        <v>144</v>
      </c>
      <c r="C222" s="35">
        <v>4</v>
      </c>
      <c r="D222" s="55">
        <v>21.118200000000002</v>
      </c>
      <c r="E222" s="181">
        <v>2571</v>
      </c>
      <c r="F222" s="50">
        <v>622190</v>
      </c>
      <c r="G222" s="41">
        <v>100</v>
      </c>
      <c r="H222" s="50">
        <f t="shared" si="36"/>
        <v>622190</v>
      </c>
      <c r="I222" s="10">
        <f t="shared" si="35"/>
        <v>0</v>
      </c>
      <c r="J222" s="10">
        <f t="shared" si="37"/>
        <v>242.00311162971607</v>
      </c>
      <c r="K222" s="10">
        <f t="shared" si="38"/>
        <v>919.02088746617085</v>
      </c>
      <c r="L222" s="10">
        <f t="shared" si="39"/>
        <v>1622543.7588843084</v>
      </c>
      <c r="M222" s="10"/>
      <c r="N222" s="10">
        <f t="shared" si="40"/>
        <v>1622543.7588843084</v>
      </c>
      <c r="O222" s="196"/>
      <c r="P222" s="196"/>
      <c r="Q222" s="196"/>
      <c r="R222" s="196"/>
      <c r="S222" s="196"/>
    </row>
    <row r="223" spans="1:19" x14ac:dyDescent="0.25">
      <c r="A223" s="35"/>
      <c r="B223" s="51" t="s">
        <v>145</v>
      </c>
      <c r="C223" s="35">
        <v>4</v>
      </c>
      <c r="D223" s="55">
        <v>37.408799999999999</v>
      </c>
      <c r="E223" s="181">
        <v>3911</v>
      </c>
      <c r="F223" s="50">
        <v>744220</v>
      </c>
      <c r="G223" s="41">
        <v>100</v>
      </c>
      <c r="H223" s="50">
        <f t="shared" si="36"/>
        <v>744220</v>
      </c>
      <c r="I223" s="10">
        <f t="shared" si="35"/>
        <v>0</v>
      </c>
      <c r="J223" s="10">
        <f t="shared" si="37"/>
        <v>190.28892866274609</v>
      </c>
      <c r="K223" s="10">
        <f t="shared" si="38"/>
        <v>970.73507043314078</v>
      </c>
      <c r="L223" s="10">
        <f t="shared" si="39"/>
        <v>1973083.3969399931</v>
      </c>
      <c r="M223" s="10"/>
      <c r="N223" s="10">
        <f t="shared" si="40"/>
        <v>1973083.3969399931</v>
      </c>
      <c r="O223" s="196"/>
      <c r="P223" s="196"/>
      <c r="Q223" s="196"/>
      <c r="R223" s="196"/>
      <c r="S223" s="196"/>
    </row>
    <row r="224" spans="1:19" x14ac:dyDescent="0.25">
      <c r="A224" s="35"/>
      <c r="B224" s="51" t="s">
        <v>146</v>
      </c>
      <c r="C224" s="35">
        <v>4</v>
      </c>
      <c r="D224" s="55">
        <v>21.036799999999999</v>
      </c>
      <c r="E224" s="181">
        <v>1323</v>
      </c>
      <c r="F224" s="50">
        <v>317160</v>
      </c>
      <c r="G224" s="41">
        <v>100</v>
      </c>
      <c r="H224" s="50">
        <f t="shared" si="36"/>
        <v>317160</v>
      </c>
      <c r="I224" s="10">
        <f t="shared" si="35"/>
        <v>0</v>
      </c>
      <c r="J224" s="10">
        <f t="shared" si="37"/>
        <v>239.72789115646259</v>
      </c>
      <c r="K224" s="10">
        <f t="shared" si="38"/>
        <v>921.29610793942425</v>
      </c>
      <c r="L224" s="10">
        <f t="shared" si="39"/>
        <v>1423958.2325667622</v>
      </c>
      <c r="M224" s="10"/>
      <c r="N224" s="10">
        <f t="shared" si="40"/>
        <v>1423958.2325667622</v>
      </c>
      <c r="O224" s="196"/>
      <c r="P224" s="196"/>
      <c r="Q224" s="196"/>
      <c r="R224" s="196"/>
      <c r="S224" s="196"/>
    </row>
    <row r="225" spans="1:19" x14ac:dyDescent="0.25">
      <c r="A225" s="35"/>
      <c r="B225" s="51"/>
      <c r="C225" s="35"/>
      <c r="D225" s="55">
        <v>0</v>
      </c>
      <c r="E225" s="183"/>
      <c r="F225" s="65"/>
      <c r="G225" s="62"/>
      <c r="H225" s="65"/>
      <c r="I225" s="66"/>
      <c r="J225" s="66"/>
      <c r="K225" s="10"/>
      <c r="L225" s="10"/>
      <c r="M225" s="10"/>
      <c r="N225" s="10"/>
      <c r="O225" s="196"/>
      <c r="P225" s="196"/>
      <c r="Q225" s="196"/>
      <c r="R225" s="196"/>
      <c r="S225" s="196"/>
    </row>
    <row r="226" spans="1:19" x14ac:dyDescent="0.25">
      <c r="A226" s="30" t="s">
        <v>147</v>
      </c>
      <c r="B226" s="43" t="s">
        <v>2</v>
      </c>
      <c r="C226" s="44"/>
      <c r="D226" s="57">
        <f>D227</f>
        <v>1185.1591000000001</v>
      </c>
      <c r="E226" s="184">
        <f>E227</f>
        <v>82959</v>
      </c>
      <c r="F226" s="37">
        <f>F228</f>
        <v>0</v>
      </c>
      <c r="G226" s="38"/>
      <c r="H226" s="37">
        <f>H228</f>
        <v>10432430</v>
      </c>
      <c r="I226" s="8">
        <f>I228</f>
        <v>-10432430</v>
      </c>
      <c r="J226" s="8"/>
      <c r="K226" s="10"/>
      <c r="L226" s="10"/>
      <c r="M226" s="9">
        <f>M228</f>
        <v>22921339.497117586</v>
      </c>
      <c r="N226" s="8">
        <f t="shared" si="40"/>
        <v>22921339.497117586</v>
      </c>
      <c r="O226" s="196"/>
      <c r="P226" s="196"/>
      <c r="Q226" s="196"/>
      <c r="R226" s="196"/>
      <c r="S226" s="196"/>
    </row>
    <row r="227" spans="1:19" x14ac:dyDescent="0.25">
      <c r="A227" s="30" t="s">
        <v>147</v>
      </c>
      <c r="B227" s="43" t="s">
        <v>3</v>
      </c>
      <c r="C227" s="44"/>
      <c r="D227" s="57">
        <f>SUM(D229:D255)</f>
        <v>1185.1591000000001</v>
      </c>
      <c r="E227" s="184">
        <f>SUM(E229:E255)</f>
        <v>82959</v>
      </c>
      <c r="F227" s="37">
        <f>SUM(F229:F255)</f>
        <v>67092230</v>
      </c>
      <c r="G227" s="41"/>
      <c r="H227" s="37">
        <f>SUM(H229:H255)</f>
        <v>46227370</v>
      </c>
      <c r="I227" s="8">
        <f>SUM(I229:I255)</f>
        <v>20864860</v>
      </c>
      <c r="J227" s="8"/>
      <c r="K227" s="10"/>
      <c r="L227" s="8">
        <f>SUM(L229:L255)</f>
        <v>43253747.311707295</v>
      </c>
      <c r="M227" s="10"/>
      <c r="N227" s="8">
        <f t="shared" si="40"/>
        <v>43253747.311707295</v>
      </c>
      <c r="O227" s="196"/>
      <c r="P227" s="196"/>
      <c r="Q227" s="196"/>
      <c r="R227" s="196"/>
      <c r="S227" s="196"/>
    </row>
    <row r="228" spans="1:19" x14ac:dyDescent="0.25">
      <c r="A228" s="35"/>
      <c r="B228" s="51" t="s">
        <v>26</v>
      </c>
      <c r="C228" s="35">
        <v>2</v>
      </c>
      <c r="D228" s="55">
        <v>0</v>
      </c>
      <c r="E228" s="185"/>
      <c r="F228" s="50"/>
      <c r="G228" s="41">
        <v>25</v>
      </c>
      <c r="H228" s="50">
        <f>F232*G228/100</f>
        <v>10432430</v>
      </c>
      <c r="I228" s="10">
        <f t="shared" ref="I228:I255" si="41">F228-H228</f>
        <v>-10432430</v>
      </c>
      <c r="J228" s="10"/>
      <c r="K228" s="10"/>
      <c r="L228" s="10"/>
      <c r="M228" s="10">
        <f>($L$7*$L$8*E226/$L$10)+($L$7*$L$9*D226/$L$11)</f>
        <v>22921339.497117586</v>
      </c>
      <c r="N228" s="10">
        <f t="shared" si="40"/>
        <v>22921339.497117586</v>
      </c>
      <c r="O228" s="196"/>
      <c r="P228" s="196"/>
      <c r="Q228" s="196"/>
      <c r="R228" s="196"/>
      <c r="S228" s="196"/>
    </row>
    <row r="229" spans="1:19" x14ac:dyDescent="0.25">
      <c r="A229" s="35"/>
      <c r="B229" s="51" t="s">
        <v>148</v>
      </c>
      <c r="C229" s="35">
        <v>4</v>
      </c>
      <c r="D229" s="55">
        <f>40.607+12.97</f>
        <v>53.576999999999998</v>
      </c>
      <c r="E229" s="181">
        <v>2024</v>
      </c>
      <c r="F229" s="145">
        <v>751210</v>
      </c>
      <c r="G229" s="41">
        <v>100</v>
      </c>
      <c r="H229" s="50">
        <f>F229*G229/100</f>
        <v>751210</v>
      </c>
      <c r="I229" s="10">
        <f t="shared" si="41"/>
        <v>0</v>
      </c>
      <c r="J229" s="10">
        <f t="shared" ref="J229:J255" si="42">F229/E229</f>
        <v>371.151185770751</v>
      </c>
      <c r="K229" s="10">
        <f t="shared" ref="K229:K255" si="43">$J$11*$J$19-J229</f>
        <v>789.87281332513589</v>
      </c>
      <c r="L229" s="10">
        <f t="shared" ref="L229:L255" si="44">IF(K229&gt;0,$J$7*$J$8*(K229/$K$19),0)+$J$7*$J$9*(E229/$E$19)+$J$7*$J$10*(D229/$D$19)</f>
        <v>1521166.3089673074</v>
      </c>
      <c r="M229" s="10"/>
      <c r="N229" s="10">
        <f t="shared" si="40"/>
        <v>1521166.3089673074</v>
      </c>
      <c r="O229" s="196"/>
      <c r="P229" s="196"/>
      <c r="Q229" s="196"/>
      <c r="R229" s="196"/>
      <c r="S229" s="196"/>
    </row>
    <row r="230" spans="1:19" x14ac:dyDescent="0.25">
      <c r="A230" s="35"/>
      <c r="B230" s="51" t="s">
        <v>149</v>
      </c>
      <c r="C230" s="35">
        <v>4</v>
      </c>
      <c r="D230" s="55">
        <f>32.3264+4.94</f>
        <v>37.266399999999997</v>
      </c>
      <c r="E230" s="181">
        <v>2227</v>
      </c>
      <c r="F230" s="145">
        <v>497810</v>
      </c>
      <c r="G230" s="41">
        <v>100</v>
      </c>
      <c r="H230" s="50">
        <f t="shared" ref="H230:H255" si="45">F230*G230/100</f>
        <v>497810</v>
      </c>
      <c r="I230" s="10">
        <f t="shared" si="41"/>
        <v>0</v>
      </c>
      <c r="J230" s="10">
        <f t="shared" si="42"/>
        <v>223.53390211046249</v>
      </c>
      <c r="K230" s="10">
        <f t="shared" si="43"/>
        <v>937.49009698542443</v>
      </c>
      <c r="L230" s="10">
        <f t="shared" si="44"/>
        <v>1660910.2641709247</v>
      </c>
      <c r="M230" s="10"/>
      <c r="N230" s="10">
        <f t="shared" si="40"/>
        <v>1660910.2641709247</v>
      </c>
      <c r="O230" s="196"/>
      <c r="P230" s="196"/>
      <c r="Q230" s="196"/>
      <c r="R230" s="196"/>
      <c r="S230" s="196"/>
    </row>
    <row r="231" spans="1:19" x14ac:dyDescent="0.25">
      <c r="A231" s="35"/>
      <c r="B231" s="51" t="s">
        <v>887</v>
      </c>
      <c r="C231" s="35">
        <v>4</v>
      </c>
      <c r="D231" s="55">
        <v>42.942499999999995</v>
      </c>
      <c r="E231" s="181">
        <v>4113</v>
      </c>
      <c r="F231" s="145">
        <v>3109410</v>
      </c>
      <c r="G231" s="41">
        <v>100</v>
      </c>
      <c r="H231" s="50">
        <f t="shared" si="45"/>
        <v>3109410</v>
      </c>
      <c r="I231" s="10">
        <f t="shared" si="41"/>
        <v>0</v>
      </c>
      <c r="J231" s="10">
        <f t="shared" si="42"/>
        <v>755.9956236323851</v>
      </c>
      <c r="K231" s="10">
        <f t="shared" si="43"/>
        <v>405.02837546350179</v>
      </c>
      <c r="L231" s="10">
        <f t="shared" si="44"/>
        <v>1343616.9966355979</v>
      </c>
      <c r="M231" s="10"/>
      <c r="N231" s="10">
        <f t="shared" si="40"/>
        <v>1343616.9966355979</v>
      </c>
      <c r="O231" s="196"/>
      <c r="P231" s="196"/>
      <c r="Q231" s="196"/>
      <c r="R231" s="196"/>
      <c r="S231" s="196"/>
    </row>
    <row r="232" spans="1:19" x14ac:dyDescent="0.25">
      <c r="A232" s="35"/>
      <c r="B232" s="51" t="s">
        <v>886</v>
      </c>
      <c r="C232" s="35">
        <v>3</v>
      </c>
      <c r="D232" s="54">
        <v>83.171599999999998</v>
      </c>
      <c r="E232" s="181">
        <v>17281</v>
      </c>
      <c r="F232" s="145">
        <v>41729720</v>
      </c>
      <c r="G232" s="41">
        <v>50</v>
      </c>
      <c r="H232" s="50">
        <f>F232*G232/100</f>
        <v>20864860</v>
      </c>
      <c r="I232" s="10">
        <f t="shared" si="41"/>
        <v>20864860</v>
      </c>
      <c r="J232" s="10">
        <f t="shared" si="42"/>
        <v>2414.7746079509288</v>
      </c>
      <c r="K232" s="10">
        <f t="shared" si="43"/>
        <v>-1253.7506088550419</v>
      </c>
      <c r="L232" s="10">
        <f t="shared" si="44"/>
        <v>3150570.9638552549</v>
      </c>
      <c r="M232" s="10"/>
      <c r="N232" s="10">
        <f t="shared" si="40"/>
        <v>3150570.9638552549</v>
      </c>
      <c r="O232" s="196"/>
      <c r="P232" s="196"/>
      <c r="Q232" s="196"/>
      <c r="R232" s="196"/>
      <c r="S232" s="196"/>
    </row>
    <row r="233" spans="1:19" x14ac:dyDescent="0.25">
      <c r="A233" s="35"/>
      <c r="B233" s="51" t="s">
        <v>151</v>
      </c>
      <c r="C233" s="35">
        <v>4</v>
      </c>
      <c r="D233" s="55">
        <v>49.081599999999995</v>
      </c>
      <c r="E233" s="181">
        <v>3122</v>
      </c>
      <c r="F233" s="145">
        <v>717040</v>
      </c>
      <c r="G233" s="41">
        <v>100</v>
      </c>
      <c r="H233" s="50">
        <f t="shared" si="45"/>
        <v>717040</v>
      </c>
      <c r="I233" s="10">
        <f t="shared" si="41"/>
        <v>0</v>
      </c>
      <c r="J233" s="10">
        <f t="shared" si="42"/>
        <v>229.67328635490071</v>
      </c>
      <c r="K233" s="10">
        <f t="shared" si="43"/>
        <v>931.35071274098618</v>
      </c>
      <c r="L233" s="10">
        <f t="shared" si="44"/>
        <v>1849806.4163631788</v>
      </c>
      <c r="M233" s="10"/>
      <c r="N233" s="10">
        <f t="shared" si="40"/>
        <v>1849806.4163631788</v>
      </c>
      <c r="O233" s="196"/>
      <c r="P233" s="196"/>
      <c r="Q233" s="196"/>
      <c r="R233" s="196"/>
      <c r="S233" s="196"/>
    </row>
    <row r="234" spans="1:19" x14ac:dyDescent="0.25">
      <c r="A234" s="35"/>
      <c r="B234" s="51" t="s">
        <v>152</v>
      </c>
      <c r="C234" s="35">
        <v>4</v>
      </c>
      <c r="D234" s="55">
        <v>28.877700000000001</v>
      </c>
      <c r="E234" s="181">
        <v>1539</v>
      </c>
      <c r="F234" s="145">
        <v>381380</v>
      </c>
      <c r="G234" s="41">
        <v>100</v>
      </c>
      <c r="H234" s="50">
        <f t="shared" si="45"/>
        <v>381380</v>
      </c>
      <c r="I234" s="10">
        <f t="shared" si="41"/>
        <v>0</v>
      </c>
      <c r="J234" s="10">
        <f t="shared" si="42"/>
        <v>247.81026640675765</v>
      </c>
      <c r="K234" s="10">
        <f t="shared" si="43"/>
        <v>913.2137326891293</v>
      </c>
      <c r="L234" s="10">
        <f t="shared" si="44"/>
        <v>1483584.1812265422</v>
      </c>
      <c r="M234" s="10"/>
      <c r="N234" s="10">
        <f t="shared" si="40"/>
        <v>1483584.1812265422</v>
      </c>
      <c r="O234" s="196"/>
      <c r="P234" s="196"/>
      <c r="Q234" s="196"/>
      <c r="R234" s="196"/>
      <c r="S234" s="196"/>
    </row>
    <row r="235" spans="1:19" x14ac:dyDescent="0.25">
      <c r="A235" s="35"/>
      <c r="B235" s="51" t="s">
        <v>153</v>
      </c>
      <c r="C235" s="35">
        <v>4</v>
      </c>
      <c r="D235" s="55">
        <v>23.430599999999998</v>
      </c>
      <c r="E235" s="181">
        <v>1073</v>
      </c>
      <c r="F235" s="145">
        <v>374660</v>
      </c>
      <c r="G235" s="41">
        <v>100</v>
      </c>
      <c r="H235" s="50">
        <f t="shared" si="45"/>
        <v>374660</v>
      </c>
      <c r="I235" s="10">
        <f t="shared" si="41"/>
        <v>0</v>
      </c>
      <c r="J235" s="10">
        <f t="shared" si="42"/>
        <v>349.17054986020503</v>
      </c>
      <c r="K235" s="10">
        <f t="shared" si="43"/>
        <v>811.85344923568186</v>
      </c>
      <c r="L235" s="10">
        <f t="shared" si="44"/>
        <v>1261472.2611938133</v>
      </c>
      <c r="M235" s="10"/>
      <c r="N235" s="10">
        <f t="shared" si="40"/>
        <v>1261472.2611938133</v>
      </c>
      <c r="O235" s="196"/>
      <c r="P235" s="196"/>
      <c r="Q235" s="196"/>
      <c r="R235" s="196"/>
      <c r="S235" s="196"/>
    </row>
    <row r="236" spans="1:19" x14ac:dyDescent="0.25">
      <c r="A236" s="35"/>
      <c r="B236" s="51" t="s">
        <v>154</v>
      </c>
      <c r="C236" s="35">
        <v>4</v>
      </c>
      <c r="D236" s="55">
        <v>31.651100000000003</v>
      </c>
      <c r="E236" s="181">
        <v>2674</v>
      </c>
      <c r="F236" s="145">
        <v>862580</v>
      </c>
      <c r="G236" s="41">
        <v>100</v>
      </c>
      <c r="H236" s="50">
        <f t="shared" si="45"/>
        <v>862580</v>
      </c>
      <c r="I236" s="10">
        <f t="shared" si="41"/>
        <v>0</v>
      </c>
      <c r="J236" s="10">
        <f t="shared" si="42"/>
        <v>322.58040388930442</v>
      </c>
      <c r="K236" s="10">
        <f t="shared" si="43"/>
        <v>838.44359520658247</v>
      </c>
      <c r="L236" s="10">
        <f t="shared" si="44"/>
        <v>1587898.6616656552</v>
      </c>
      <c r="M236" s="10"/>
      <c r="N236" s="10">
        <f t="shared" si="40"/>
        <v>1587898.6616656552</v>
      </c>
      <c r="O236" s="196"/>
      <c r="P236" s="196"/>
      <c r="Q236" s="196"/>
      <c r="R236" s="196"/>
      <c r="S236" s="196"/>
    </row>
    <row r="237" spans="1:19" x14ac:dyDescent="0.25">
      <c r="A237" s="35"/>
      <c r="B237" s="51" t="s">
        <v>155</v>
      </c>
      <c r="C237" s="35">
        <v>4</v>
      </c>
      <c r="D237" s="55">
        <v>33.021000000000001</v>
      </c>
      <c r="E237" s="181">
        <v>1501</v>
      </c>
      <c r="F237" s="145">
        <v>339190</v>
      </c>
      <c r="G237" s="41">
        <v>100</v>
      </c>
      <c r="H237" s="50">
        <f t="shared" si="45"/>
        <v>339190</v>
      </c>
      <c r="I237" s="10">
        <f t="shared" si="41"/>
        <v>0</v>
      </c>
      <c r="J237" s="10">
        <f t="shared" si="42"/>
        <v>225.97601598934045</v>
      </c>
      <c r="K237" s="10">
        <f t="shared" si="43"/>
        <v>935.04798310654644</v>
      </c>
      <c r="L237" s="10">
        <f t="shared" si="44"/>
        <v>1522267.2633001299</v>
      </c>
      <c r="M237" s="10"/>
      <c r="N237" s="10">
        <f t="shared" si="40"/>
        <v>1522267.2633001299</v>
      </c>
      <c r="O237" s="196"/>
      <c r="P237" s="196"/>
      <c r="Q237" s="196"/>
      <c r="R237" s="196"/>
      <c r="S237" s="196"/>
    </row>
    <row r="238" spans="1:19" x14ac:dyDescent="0.25">
      <c r="A238" s="35"/>
      <c r="B238" s="51" t="s">
        <v>156</v>
      </c>
      <c r="C238" s="35">
        <v>4</v>
      </c>
      <c r="D238" s="55">
        <f>59.4718-12.97</f>
        <v>46.501800000000003</v>
      </c>
      <c r="E238" s="181">
        <v>1927</v>
      </c>
      <c r="F238" s="145">
        <v>409790</v>
      </c>
      <c r="G238" s="41">
        <v>100</v>
      </c>
      <c r="H238" s="50">
        <f t="shared" si="45"/>
        <v>409790</v>
      </c>
      <c r="I238" s="10">
        <f t="shared" si="41"/>
        <v>0</v>
      </c>
      <c r="J238" s="10">
        <f t="shared" si="42"/>
        <v>212.65697976128698</v>
      </c>
      <c r="K238" s="10">
        <f t="shared" si="43"/>
        <v>948.36701933459995</v>
      </c>
      <c r="L238" s="10">
        <f t="shared" si="44"/>
        <v>1666603.8853929115</v>
      </c>
      <c r="M238" s="10"/>
      <c r="N238" s="10">
        <f t="shared" si="40"/>
        <v>1666603.8853929115</v>
      </c>
      <c r="O238" s="196"/>
      <c r="P238" s="196"/>
      <c r="Q238" s="196"/>
      <c r="R238" s="196"/>
      <c r="S238" s="196"/>
    </row>
    <row r="239" spans="1:19" x14ac:dyDescent="0.25">
      <c r="A239" s="35"/>
      <c r="B239" s="51" t="s">
        <v>157</v>
      </c>
      <c r="C239" s="35">
        <v>4</v>
      </c>
      <c r="D239" s="54">
        <v>36.563699999999997</v>
      </c>
      <c r="E239" s="181">
        <v>4800</v>
      </c>
      <c r="F239" s="145">
        <v>1679450</v>
      </c>
      <c r="G239" s="41">
        <v>100</v>
      </c>
      <c r="H239" s="50">
        <f t="shared" si="45"/>
        <v>1679450</v>
      </c>
      <c r="I239" s="10">
        <f t="shared" si="41"/>
        <v>0</v>
      </c>
      <c r="J239" s="10">
        <f t="shared" si="42"/>
        <v>349.88541666666669</v>
      </c>
      <c r="K239" s="10">
        <f t="shared" si="43"/>
        <v>811.13858242922015</v>
      </c>
      <c r="L239" s="10">
        <f t="shared" si="44"/>
        <v>1918859.3987285981</v>
      </c>
      <c r="M239" s="10"/>
      <c r="N239" s="10">
        <f t="shared" si="40"/>
        <v>1918859.3987285981</v>
      </c>
      <c r="O239" s="196"/>
      <c r="P239" s="196"/>
      <c r="Q239" s="196"/>
      <c r="R239" s="196"/>
      <c r="S239" s="196"/>
    </row>
    <row r="240" spans="1:19" x14ac:dyDescent="0.25">
      <c r="A240" s="35"/>
      <c r="B240" s="51" t="s">
        <v>158</v>
      </c>
      <c r="C240" s="35">
        <v>4</v>
      </c>
      <c r="D240" s="55">
        <v>52.251899999999992</v>
      </c>
      <c r="E240" s="181">
        <v>4255</v>
      </c>
      <c r="F240" s="145">
        <v>1325850</v>
      </c>
      <c r="G240" s="41">
        <v>100</v>
      </c>
      <c r="H240" s="50">
        <f t="shared" si="45"/>
        <v>1325850</v>
      </c>
      <c r="I240" s="10">
        <f t="shared" si="41"/>
        <v>0</v>
      </c>
      <c r="J240" s="10">
        <f t="shared" si="42"/>
        <v>311.59811985898943</v>
      </c>
      <c r="K240" s="10">
        <f t="shared" si="43"/>
        <v>849.42587923689746</v>
      </c>
      <c r="L240" s="10">
        <f t="shared" si="44"/>
        <v>1946870.8370945251</v>
      </c>
      <c r="M240" s="10"/>
      <c r="N240" s="10">
        <f t="shared" si="40"/>
        <v>1946870.8370945251</v>
      </c>
      <c r="O240" s="196"/>
      <c r="P240" s="196"/>
      <c r="Q240" s="196"/>
      <c r="R240" s="196"/>
      <c r="S240" s="196"/>
    </row>
    <row r="241" spans="1:19" x14ac:dyDescent="0.25">
      <c r="A241" s="35"/>
      <c r="B241" s="51" t="s">
        <v>159</v>
      </c>
      <c r="C241" s="35">
        <v>4</v>
      </c>
      <c r="D241" s="55">
        <v>24.103600000000004</v>
      </c>
      <c r="E241" s="181">
        <v>1047</v>
      </c>
      <c r="F241" s="145">
        <v>408800</v>
      </c>
      <c r="G241" s="41">
        <v>100</v>
      </c>
      <c r="H241" s="50">
        <f t="shared" si="45"/>
        <v>408800</v>
      </c>
      <c r="I241" s="10">
        <f t="shared" si="41"/>
        <v>0</v>
      </c>
      <c r="J241" s="10">
        <f t="shared" si="42"/>
        <v>390.44890162368671</v>
      </c>
      <c r="K241" s="10">
        <f t="shared" si="43"/>
        <v>770.57509747220024</v>
      </c>
      <c r="L241" s="10">
        <f t="shared" si="44"/>
        <v>1210170.1513132406</v>
      </c>
      <c r="M241" s="10"/>
      <c r="N241" s="10">
        <f t="shared" si="40"/>
        <v>1210170.1513132406</v>
      </c>
      <c r="O241" s="196"/>
      <c r="P241" s="196"/>
      <c r="Q241" s="196"/>
      <c r="R241" s="196"/>
      <c r="S241" s="196"/>
    </row>
    <row r="242" spans="1:19" x14ac:dyDescent="0.25">
      <c r="A242" s="35"/>
      <c r="B242" s="51" t="s">
        <v>160</v>
      </c>
      <c r="C242" s="35">
        <v>4</v>
      </c>
      <c r="D242" s="55">
        <v>28.624899999999997</v>
      </c>
      <c r="E242" s="181">
        <v>1055</v>
      </c>
      <c r="F242" s="145">
        <v>443570</v>
      </c>
      <c r="G242" s="41">
        <v>100</v>
      </c>
      <c r="H242" s="50">
        <f t="shared" si="45"/>
        <v>443570</v>
      </c>
      <c r="I242" s="10">
        <f t="shared" si="41"/>
        <v>0</v>
      </c>
      <c r="J242" s="10">
        <f t="shared" si="42"/>
        <v>420.44549763033177</v>
      </c>
      <c r="K242" s="10">
        <f t="shared" si="43"/>
        <v>740.57850146555506</v>
      </c>
      <c r="L242" s="10">
        <f t="shared" si="44"/>
        <v>1195038.1664772988</v>
      </c>
      <c r="M242" s="10"/>
      <c r="N242" s="10">
        <f t="shared" si="40"/>
        <v>1195038.1664772988</v>
      </c>
      <c r="O242" s="196"/>
      <c r="P242" s="196"/>
      <c r="Q242" s="196"/>
      <c r="R242" s="196"/>
      <c r="S242" s="196"/>
    </row>
    <row r="243" spans="1:19" x14ac:dyDescent="0.25">
      <c r="A243" s="35"/>
      <c r="B243" s="51" t="s">
        <v>757</v>
      </c>
      <c r="C243" s="35">
        <v>4</v>
      </c>
      <c r="D243" s="55">
        <v>32.481199999999994</v>
      </c>
      <c r="E243" s="181">
        <v>2743</v>
      </c>
      <c r="F243" s="145">
        <v>1121720</v>
      </c>
      <c r="G243" s="41">
        <v>100</v>
      </c>
      <c r="H243" s="50">
        <f t="shared" si="45"/>
        <v>1121720</v>
      </c>
      <c r="I243" s="10">
        <f t="shared" si="41"/>
        <v>0</v>
      </c>
      <c r="J243" s="10">
        <f t="shared" si="42"/>
        <v>408.93911775428364</v>
      </c>
      <c r="K243" s="10">
        <f t="shared" si="43"/>
        <v>752.08488134160325</v>
      </c>
      <c r="L243" s="10">
        <f t="shared" si="44"/>
        <v>1497887.9747028381</v>
      </c>
      <c r="M243" s="10"/>
      <c r="N243" s="10">
        <f t="shared" si="40"/>
        <v>1497887.9747028381</v>
      </c>
      <c r="O243" s="196"/>
      <c r="P243" s="196"/>
      <c r="Q243" s="196"/>
      <c r="R243" s="196"/>
      <c r="S243" s="196"/>
    </row>
    <row r="244" spans="1:19" x14ac:dyDescent="0.25">
      <c r="A244" s="35"/>
      <c r="B244" s="51" t="s">
        <v>161</v>
      </c>
      <c r="C244" s="35">
        <v>4</v>
      </c>
      <c r="D244" s="55">
        <v>58.170500000000004</v>
      </c>
      <c r="E244" s="181">
        <v>3214</v>
      </c>
      <c r="F244" s="145">
        <v>542910</v>
      </c>
      <c r="G244" s="41">
        <v>100</v>
      </c>
      <c r="H244" s="50">
        <f t="shared" si="45"/>
        <v>542910</v>
      </c>
      <c r="I244" s="10">
        <f t="shared" si="41"/>
        <v>0</v>
      </c>
      <c r="J244" s="10">
        <f t="shared" si="42"/>
        <v>168.92034847542004</v>
      </c>
      <c r="K244" s="10">
        <f t="shared" si="43"/>
        <v>992.10365062046685</v>
      </c>
      <c r="L244" s="10">
        <f t="shared" si="44"/>
        <v>1978504.5800802282</v>
      </c>
      <c r="M244" s="10"/>
      <c r="N244" s="10">
        <f t="shared" si="40"/>
        <v>1978504.5800802282</v>
      </c>
      <c r="O244" s="196"/>
      <c r="P244" s="196"/>
      <c r="Q244" s="196"/>
      <c r="R244" s="196"/>
      <c r="S244" s="196"/>
    </row>
    <row r="245" spans="1:19" x14ac:dyDescent="0.25">
      <c r="A245" s="35"/>
      <c r="B245" s="51" t="s">
        <v>162</v>
      </c>
      <c r="C245" s="35">
        <v>4</v>
      </c>
      <c r="D245" s="55">
        <v>36.376199999999997</v>
      </c>
      <c r="E245" s="181">
        <v>1281</v>
      </c>
      <c r="F245" s="145">
        <v>1908190</v>
      </c>
      <c r="G245" s="41">
        <v>100</v>
      </c>
      <c r="H245" s="50">
        <f t="shared" si="45"/>
        <v>1908190</v>
      </c>
      <c r="I245" s="10">
        <f t="shared" si="41"/>
        <v>0</v>
      </c>
      <c r="J245" s="10">
        <f t="shared" si="42"/>
        <v>1489.6096799375489</v>
      </c>
      <c r="K245" s="10">
        <f t="shared" si="43"/>
        <v>-328.585680841662</v>
      </c>
      <c r="L245" s="10">
        <f t="shared" si="44"/>
        <v>367039.85790606763</v>
      </c>
      <c r="M245" s="10"/>
      <c r="N245" s="10">
        <f t="shared" si="40"/>
        <v>367039.85790606763</v>
      </c>
      <c r="O245" s="196"/>
      <c r="P245" s="196"/>
      <c r="Q245" s="196"/>
      <c r="R245" s="196"/>
      <c r="S245" s="196"/>
    </row>
    <row r="246" spans="1:19" x14ac:dyDescent="0.25">
      <c r="A246" s="35"/>
      <c r="B246" s="51" t="s">
        <v>163</v>
      </c>
      <c r="C246" s="35">
        <v>4</v>
      </c>
      <c r="D246" s="55">
        <v>32.705100000000002</v>
      </c>
      <c r="E246" s="181">
        <v>1667</v>
      </c>
      <c r="F246" s="145">
        <v>449170</v>
      </c>
      <c r="G246" s="41">
        <v>100</v>
      </c>
      <c r="H246" s="50">
        <f t="shared" si="45"/>
        <v>449170</v>
      </c>
      <c r="I246" s="10">
        <f t="shared" si="41"/>
        <v>0</v>
      </c>
      <c r="J246" s="10">
        <f t="shared" si="42"/>
        <v>269.44811037792442</v>
      </c>
      <c r="K246" s="10">
        <f t="shared" si="43"/>
        <v>891.57588871796247</v>
      </c>
      <c r="L246" s="10">
        <f t="shared" si="44"/>
        <v>1494854.4723229485</v>
      </c>
      <c r="M246" s="10"/>
      <c r="N246" s="10">
        <f t="shared" si="40"/>
        <v>1494854.4723229485</v>
      </c>
      <c r="O246" s="196"/>
      <c r="P246" s="196"/>
      <c r="Q246" s="196"/>
      <c r="R246" s="196"/>
      <c r="S246" s="196"/>
    </row>
    <row r="247" spans="1:19" x14ac:dyDescent="0.25">
      <c r="A247" s="35"/>
      <c r="B247" s="51" t="s">
        <v>164</v>
      </c>
      <c r="C247" s="35">
        <v>4</v>
      </c>
      <c r="D247" s="55">
        <v>35.991799999999998</v>
      </c>
      <c r="E247" s="181">
        <v>1973</v>
      </c>
      <c r="F247" s="145">
        <v>933690</v>
      </c>
      <c r="G247" s="41">
        <v>100</v>
      </c>
      <c r="H247" s="50">
        <f t="shared" si="45"/>
        <v>933690</v>
      </c>
      <c r="I247" s="10">
        <f t="shared" si="41"/>
        <v>0</v>
      </c>
      <c r="J247" s="10">
        <f t="shared" si="42"/>
        <v>473.23365433350227</v>
      </c>
      <c r="K247" s="10">
        <f t="shared" si="43"/>
        <v>687.79034476238462</v>
      </c>
      <c r="L247" s="10">
        <f t="shared" si="44"/>
        <v>1311376.911982469</v>
      </c>
      <c r="M247" s="10"/>
      <c r="N247" s="10">
        <f t="shared" si="40"/>
        <v>1311376.911982469</v>
      </c>
      <c r="O247" s="196"/>
      <c r="P247" s="196"/>
      <c r="Q247" s="196"/>
      <c r="R247" s="196"/>
      <c r="S247" s="196"/>
    </row>
    <row r="248" spans="1:19" x14ac:dyDescent="0.25">
      <c r="A248" s="35"/>
      <c r="B248" s="51" t="s">
        <v>165</v>
      </c>
      <c r="C248" s="35">
        <v>4</v>
      </c>
      <c r="D248" s="55">
        <v>76.984499999999997</v>
      </c>
      <c r="E248" s="181">
        <v>4292</v>
      </c>
      <c r="F248" s="145">
        <v>1374830</v>
      </c>
      <c r="G248" s="41">
        <v>100</v>
      </c>
      <c r="H248" s="50">
        <f t="shared" si="45"/>
        <v>1374830</v>
      </c>
      <c r="I248" s="10">
        <f t="shared" si="41"/>
        <v>0</v>
      </c>
      <c r="J248" s="10">
        <f t="shared" si="42"/>
        <v>320.32385834109971</v>
      </c>
      <c r="K248" s="10">
        <f t="shared" si="43"/>
        <v>840.70014075478718</v>
      </c>
      <c r="L248" s="10">
        <f t="shared" si="44"/>
        <v>2051529.4894028569</v>
      </c>
      <c r="M248" s="10"/>
      <c r="N248" s="10">
        <f t="shared" si="40"/>
        <v>2051529.4894028569</v>
      </c>
      <c r="O248" s="196"/>
      <c r="P248" s="196"/>
      <c r="Q248" s="196"/>
      <c r="R248" s="196"/>
      <c r="S248" s="196"/>
    </row>
    <row r="249" spans="1:19" x14ac:dyDescent="0.25">
      <c r="A249" s="35"/>
      <c r="B249" s="51" t="s">
        <v>758</v>
      </c>
      <c r="C249" s="35">
        <v>4</v>
      </c>
      <c r="D249" s="55">
        <v>37.795300000000005</v>
      </c>
      <c r="E249" s="181">
        <v>2487</v>
      </c>
      <c r="F249" s="145">
        <v>881340</v>
      </c>
      <c r="G249" s="41">
        <v>100</v>
      </c>
      <c r="H249" s="50">
        <f t="shared" si="45"/>
        <v>881340</v>
      </c>
      <c r="I249" s="10">
        <f t="shared" si="41"/>
        <v>0</v>
      </c>
      <c r="J249" s="10">
        <f t="shared" si="42"/>
        <v>354.37876960193006</v>
      </c>
      <c r="K249" s="10">
        <f t="shared" si="43"/>
        <v>806.64522949395678</v>
      </c>
      <c r="L249" s="10">
        <f t="shared" si="44"/>
        <v>1546347.4195452051</v>
      </c>
      <c r="M249" s="10"/>
      <c r="N249" s="10">
        <f t="shared" si="40"/>
        <v>1546347.4195452051</v>
      </c>
      <c r="O249" s="196"/>
      <c r="P249" s="196"/>
      <c r="Q249" s="196"/>
      <c r="R249" s="196"/>
      <c r="S249" s="196"/>
    </row>
    <row r="250" spans="1:19" x14ac:dyDescent="0.25">
      <c r="A250" s="35"/>
      <c r="B250" s="51" t="s">
        <v>759</v>
      </c>
      <c r="C250" s="35">
        <v>4</v>
      </c>
      <c r="D250" s="55">
        <v>12.696099999999999</v>
      </c>
      <c r="E250" s="181">
        <v>631</v>
      </c>
      <c r="F250" s="145">
        <v>165850</v>
      </c>
      <c r="G250" s="41">
        <v>100</v>
      </c>
      <c r="H250" s="50">
        <f t="shared" si="45"/>
        <v>165850</v>
      </c>
      <c r="I250" s="10">
        <f t="shared" si="41"/>
        <v>0</v>
      </c>
      <c r="J250" s="10">
        <f t="shared" si="42"/>
        <v>262.83676703645006</v>
      </c>
      <c r="K250" s="10">
        <f t="shared" si="43"/>
        <v>898.18723205943684</v>
      </c>
      <c r="L250" s="10">
        <f t="shared" si="44"/>
        <v>1247616.7383457003</v>
      </c>
      <c r="M250" s="10"/>
      <c r="N250" s="10">
        <f t="shared" si="40"/>
        <v>1247616.7383457003</v>
      </c>
      <c r="O250" s="196"/>
      <c r="P250" s="196"/>
      <c r="Q250" s="196"/>
      <c r="R250" s="196"/>
      <c r="S250" s="196"/>
    </row>
    <row r="251" spans="1:19" x14ac:dyDescent="0.25">
      <c r="A251" s="35"/>
      <c r="B251" s="51" t="s">
        <v>166</v>
      </c>
      <c r="C251" s="35">
        <v>4</v>
      </c>
      <c r="D251" s="55">
        <v>65.192599999999999</v>
      </c>
      <c r="E251" s="181">
        <v>3851</v>
      </c>
      <c r="F251" s="145">
        <v>2373660</v>
      </c>
      <c r="G251" s="41">
        <v>100</v>
      </c>
      <c r="H251" s="50">
        <f t="shared" si="45"/>
        <v>2373660</v>
      </c>
      <c r="I251" s="10">
        <f t="shared" si="41"/>
        <v>0</v>
      </c>
      <c r="J251" s="10">
        <f t="shared" si="42"/>
        <v>616.37496754089852</v>
      </c>
      <c r="K251" s="10">
        <f t="shared" si="43"/>
        <v>544.64903155498837</v>
      </c>
      <c r="L251" s="10">
        <f t="shared" si="44"/>
        <v>1569162.142401407</v>
      </c>
      <c r="M251" s="10"/>
      <c r="N251" s="10">
        <f t="shared" si="40"/>
        <v>1569162.142401407</v>
      </c>
      <c r="O251" s="196"/>
      <c r="P251" s="196"/>
      <c r="Q251" s="196"/>
      <c r="R251" s="196"/>
      <c r="S251" s="196"/>
    </row>
    <row r="252" spans="1:19" x14ac:dyDescent="0.25">
      <c r="A252" s="35"/>
      <c r="B252" s="51" t="s">
        <v>167</v>
      </c>
      <c r="C252" s="35">
        <v>4</v>
      </c>
      <c r="D252" s="55">
        <v>60.270100000000006</v>
      </c>
      <c r="E252" s="181">
        <v>4062</v>
      </c>
      <c r="F252" s="145">
        <v>1307390</v>
      </c>
      <c r="G252" s="41">
        <v>100</v>
      </c>
      <c r="H252" s="50">
        <f t="shared" si="45"/>
        <v>1307390</v>
      </c>
      <c r="I252" s="10">
        <f t="shared" si="41"/>
        <v>0</v>
      </c>
      <c r="J252" s="10">
        <f t="shared" si="42"/>
        <v>321.85869030034468</v>
      </c>
      <c r="K252" s="10">
        <f t="shared" si="43"/>
        <v>839.16530879554216</v>
      </c>
      <c r="L252" s="10">
        <f t="shared" si="44"/>
        <v>1938768.9013486733</v>
      </c>
      <c r="M252" s="10"/>
      <c r="N252" s="10">
        <f t="shared" si="40"/>
        <v>1938768.9013486733</v>
      </c>
      <c r="O252" s="196"/>
      <c r="P252" s="196"/>
      <c r="Q252" s="196"/>
      <c r="R252" s="196"/>
      <c r="S252" s="196"/>
    </row>
    <row r="253" spans="1:19" x14ac:dyDescent="0.25">
      <c r="A253" s="35"/>
      <c r="B253" s="51" t="s">
        <v>168</v>
      </c>
      <c r="C253" s="35">
        <v>4</v>
      </c>
      <c r="D253" s="55">
        <v>65.196699999999993</v>
      </c>
      <c r="E253" s="181">
        <v>1527</v>
      </c>
      <c r="F253" s="145">
        <v>550800</v>
      </c>
      <c r="G253" s="41">
        <v>100</v>
      </c>
      <c r="H253" s="50">
        <f t="shared" si="45"/>
        <v>550800</v>
      </c>
      <c r="I253" s="10">
        <f t="shared" si="41"/>
        <v>0</v>
      </c>
      <c r="J253" s="10">
        <f t="shared" si="42"/>
        <v>360.70726915520629</v>
      </c>
      <c r="K253" s="10">
        <f t="shared" si="43"/>
        <v>800.3167299406806</v>
      </c>
      <c r="L253" s="10">
        <f t="shared" si="44"/>
        <v>1505143.9527815655</v>
      </c>
      <c r="M253" s="10"/>
      <c r="N253" s="10">
        <f t="shared" si="40"/>
        <v>1505143.9527815655</v>
      </c>
      <c r="O253" s="196"/>
      <c r="P253" s="196"/>
      <c r="Q253" s="196"/>
      <c r="R253" s="196"/>
      <c r="S253" s="196"/>
    </row>
    <row r="254" spans="1:19" x14ac:dyDescent="0.25">
      <c r="A254" s="35"/>
      <c r="B254" s="51" t="s">
        <v>169</v>
      </c>
      <c r="C254" s="35">
        <v>4</v>
      </c>
      <c r="D254" s="55">
        <v>32.4041</v>
      </c>
      <c r="E254" s="181">
        <v>2378</v>
      </c>
      <c r="F254" s="145">
        <v>853080</v>
      </c>
      <c r="G254" s="41">
        <v>100</v>
      </c>
      <c r="H254" s="50">
        <f t="shared" si="45"/>
        <v>853080</v>
      </c>
      <c r="I254" s="10">
        <f t="shared" si="41"/>
        <v>0</v>
      </c>
      <c r="J254" s="10">
        <f t="shared" si="42"/>
        <v>358.73843566021867</v>
      </c>
      <c r="K254" s="10">
        <f t="shared" si="43"/>
        <v>802.28556343566822</v>
      </c>
      <c r="L254" s="10">
        <f t="shared" si="44"/>
        <v>1499680.5522001535</v>
      </c>
      <c r="M254" s="10"/>
      <c r="N254" s="10">
        <f t="shared" si="40"/>
        <v>1499680.5522001535</v>
      </c>
      <c r="O254" s="196"/>
      <c r="P254" s="196"/>
      <c r="Q254" s="196"/>
      <c r="R254" s="196"/>
      <c r="S254" s="196"/>
    </row>
    <row r="255" spans="1:19" x14ac:dyDescent="0.25">
      <c r="A255" s="35"/>
      <c r="B255" s="51" t="s">
        <v>170</v>
      </c>
      <c r="C255" s="35">
        <v>4</v>
      </c>
      <c r="D255" s="55">
        <v>67.829499999999996</v>
      </c>
      <c r="E255" s="181">
        <v>4215</v>
      </c>
      <c r="F255" s="145">
        <v>1599140</v>
      </c>
      <c r="G255" s="41">
        <v>100</v>
      </c>
      <c r="H255" s="50">
        <f t="shared" si="45"/>
        <v>1599140</v>
      </c>
      <c r="I255" s="10">
        <f t="shared" si="41"/>
        <v>0</v>
      </c>
      <c r="J255" s="10">
        <f t="shared" si="42"/>
        <v>379.3926453143535</v>
      </c>
      <c r="K255" s="10">
        <f t="shared" si="43"/>
        <v>781.63135378153333</v>
      </c>
      <c r="L255" s="10">
        <f t="shared" si="44"/>
        <v>1926998.5623022018</v>
      </c>
      <c r="M255" s="10"/>
      <c r="N255" s="10">
        <f t="shared" si="40"/>
        <v>1926998.5623022018</v>
      </c>
      <c r="O255" s="196"/>
      <c r="P255" s="196"/>
      <c r="Q255" s="196"/>
      <c r="R255" s="196"/>
      <c r="S255" s="196"/>
    </row>
    <row r="256" spans="1:19" x14ac:dyDescent="0.25">
      <c r="A256" s="35"/>
      <c r="B256" s="51"/>
      <c r="C256" s="35"/>
      <c r="D256" s="55">
        <v>0</v>
      </c>
      <c r="E256" s="183"/>
      <c r="F256" s="65"/>
      <c r="G256" s="41"/>
      <c r="H256" s="65"/>
      <c r="I256" s="66"/>
      <c r="J256" s="66"/>
      <c r="K256" s="10"/>
      <c r="L256" s="10"/>
      <c r="M256" s="10"/>
      <c r="N256" s="10"/>
      <c r="O256" s="196"/>
      <c r="P256" s="196"/>
      <c r="Q256" s="196"/>
      <c r="R256" s="196"/>
      <c r="S256" s="196"/>
    </row>
    <row r="257" spans="1:19" x14ac:dyDescent="0.25">
      <c r="A257" s="30" t="s">
        <v>173</v>
      </c>
      <c r="B257" s="43" t="s">
        <v>2</v>
      </c>
      <c r="C257" s="44"/>
      <c r="D257" s="3">
        <v>923.69960000000003</v>
      </c>
      <c r="E257" s="184">
        <f>E258</f>
        <v>53060</v>
      </c>
      <c r="F257" s="37">
        <v>0</v>
      </c>
      <c r="G257" s="41"/>
      <c r="H257" s="37">
        <f>H259</f>
        <v>5907025</v>
      </c>
      <c r="I257" s="8">
        <f>I259</f>
        <v>-5907025</v>
      </c>
      <c r="J257" s="8"/>
      <c r="K257" s="10"/>
      <c r="L257" s="10"/>
      <c r="M257" s="9">
        <f>M259</f>
        <v>16030444.333599415</v>
      </c>
      <c r="N257" s="8">
        <f t="shared" ref="N257:N308" si="46">L257+M257</f>
        <v>16030444.333599415</v>
      </c>
      <c r="O257" s="196"/>
      <c r="P257" s="196"/>
      <c r="Q257" s="196"/>
      <c r="R257" s="196"/>
      <c r="S257" s="196"/>
    </row>
    <row r="258" spans="1:19" x14ac:dyDescent="0.25">
      <c r="A258" s="30" t="s">
        <v>173</v>
      </c>
      <c r="B258" s="43" t="s">
        <v>3</v>
      </c>
      <c r="C258" s="44"/>
      <c r="D258" s="3">
        <v>923.69960000000003</v>
      </c>
      <c r="E258" s="184">
        <f>SUM(E260:E282)</f>
        <v>53060</v>
      </c>
      <c r="F258" s="37">
        <f>SUM(F260:F282)</f>
        <v>37673840</v>
      </c>
      <c r="G258" s="41"/>
      <c r="H258" s="37">
        <f>SUM(H260:H282)</f>
        <v>25859790</v>
      </c>
      <c r="I258" s="8">
        <f>SUM(I260:I282)</f>
        <v>11814050</v>
      </c>
      <c r="J258" s="8"/>
      <c r="K258" s="10"/>
      <c r="L258" s="8">
        <f>SUM(L260:L282)</f>
        <v>33464764.449408974</v>
      </c>
      <c r="M258" s="10"/>
      <c r="N258" s="8">
        <f t="shared" si="46"/>
        <v>33464764.449408974</v>
      </c>
      <c r="O258" s="196"/>
      <c r="P258" s="196"/>
      <c r="Q258" s="196"/>
      <c r="R258" s="196"/>
      <c r="S258" s="196"/>
    </row>
    <row r="259" spans="1:19" x14ac:dyDescent="0.25">
      <c r="A259" s="35"/>
      <c r="B259" s="51" t="s">
        <v>26</v>
      </c>
      <c r="C259" s="35">
        <v>2</v>
      </c>
      <c r="D259" s="55">
        <v>0</v>
      </c>
      <c r="E259" s="185"/>
      <c r="F259" s="50">
        <v>0</v>
      </c>
      <c r="G259" s="41">
        <v>25</v>
      </c>
      <c r="H259" s="50">
        <f>F263*G259/100</f>
        <v>5907025</v>
      </c>
      <c r="I259" s="10">
        <f t="shared" ref="I259:I282" si="47">F259-H259</f>
        <v>-5907025</v>
      </c>
      <c r="J259" s="10"/>
      <c r="K259" s="10"/>
      <c r="L259" s="10"/>
      <c r="M259" s="10">
        <f>($L$7*$L$8*E257/$L$10)+($L$7*$L$9*D257/$L$11)</f>
        <v>16030444.333599415</v>
      </c>
      <c r="N259" s="10">
        <f t="shared" si="46"/>
        <v>16030444.333599415</v>
      </c>
      <c r="O259" s="196"/>
      <c r="P259" s="196"/>
      <c r="Q259" s="196"/>
      <c r="R259" s="196"/>
      <c r="S259" s="196"/>
    </row>
    <row r="260" spans="1:19" x14ac:dyDescent="0.25">
      <c r="A260" s="35"/>
      <c r="B260" s="51" t="s">
        <v>174</v>
      </c>
      <c r="C260" s="35">
        <v>4</v>
      </c>
      <c r="D260" s="55">
        <v>31.286999999999999</v>
      </c>
      <c r="E260" s="181">
        <v>1823</v>
      </c>
      <c r="F260" s="145">
        <v>713050</v>
      </c>
      <c r="G260" s="41">
        <v>100</v>
      </c>
      <c r="H260" s="50">
        <f t="shared" ref="H260:H282" si="48">F260*G260/100</f>
        <v>713050</v>
      </c>
      <c r="I260" s="10">
        <f t="shared" si="47"/>
        <v>0</v>
      </c>
      <c r="J260" s="10">
        <f t="shared" ref="J260:J282" si="49">F260/E260</f>
        <v>391.14097641250686</v>
      </c>
      <c r="K260" s="10">
        <f t="shared" ref="K260:K282" si="50">$J$11*$J$19-J260</f>
        <v>769.88302268337998</v>
      </c>
      <c r="L260" s="10">
        <f t="shared" ref="L260:L282" si="51">IF(K260&gt;0,$J$7*$J$8*(K260/$K$19),0)+$J$7*$J$9*(E260/$E$19)+$J$7*$J$10*(D260/$D$19)</f>
        <v>1366044.7508260868</v>
      </c>
      <c r="M260" s="10"/>
      <c r="N260" s="10">
        <f t="shared" si="46"/>
        <v>1366044.7508260868</v>
      </c>
      <c r="O260" s="196"/>
      <c r="P260" s="196"/>
      <c r="Q260" s="196"/>
      <c r="R260" s="196"/>
      <c r="S260" s="196"/>
    </row>
    <row r="261" spans="1:19" x14ac:dyDescent="0.25">
      <c r="A261" s="35"/>
      <c r="B261" s="51" t="s">
        <v>760</v>
      </c>
      <c r="C261" s="35">
        <v>4</v>
      </c>
      <c r="D261" s="55">
        <v>45.492799999999995</v>
      </c>
      <c r="E261" s="181">
        <v>2180</v>
      </c>
      <c r="F261" s="145">
        <v>502550</v>
      </c>
      <c r="G261" s="41">
        <v>100</v>
      </c>
      <c r="H261" s="50">
        <f t="shared" si="48"/>
        <v>502550</v>
      </c>
      <c r="I261" s="10">
        <f t="shared" si="47"/>
        <v>0</v>
      </c>
      <c r="J261" s="10">
        <f t="shared" si="49"/>
        <v>230.52752293577981</v>
      </c>
      <c r="K261" s="10">
        <f t="shared" si="50"/>
        <v>930.49647616010702</v>
      </c>
      <c r="L261" s="10">
        <f t="shared" si="51"/>
        <v>1681205.4255766717</v>
      </c>
      <c r="M261" s="10"/>
      <c r="N261" s="10">
        <f t="shared" si="46"/>
        <v>1681205.4255766717</v>
      </c>
      <c r="O261" s="196"/>
      <c r="P261" s="196"/>
      <c r="Q261" s="196"/>
      <c r="R261" s="196"/>
      <c r="S261" s="196"/>
    </row>
    <row r="262" spans="1:19" x14ac:dyDescent="0.25">
      <c r="A262" s="35"/>
      <c r="B262" s="51" t="s">
        <v>175</v>
      </c>
      <c r="C262" s="35">
        <v>4</v>
      </c>
      <c r="D262" s="55">
        <v>49.9925</v>
      </c>
      <c r="E262" s="181">
        <v>1780</v>
      </c>
      <c r="F262" s="145">
        <v>455100</v>
      </c>
      <c r="G262" s="41">
        <v>100</v>
      </c>
      <c r="H262" s="50">
        <f t="shared" si="48"/>
        <v>455100</v>
      </c>
      <c r="I262" s="10">
        <f t="shared" si="47"/>
        <v>0</v>
      </c>
      <c r="J262" s="10">
        <f t="shared" si="49"/>
        <v>255.67415730337078</v>
      </c>
      <c r="K262" s="10">
        <f t="shared" si="50"/>
        <v>905.34984179251614</v>
      </c>
      <c r="L262" s="10">
        <f t="shared" si="51"/>
        <v>1606155.9410875193</v>
      </c>
      <c r="M262" s="10"/>
      <c r="N262" s="10">
        <f t="shared" si="46"/>
        <v>1606155.9410875193</v>
      </c>
      <c r="O262" s="196"/>
      <c r="P262" s="196"/>
      <c r="Q262" s="196"/>
      <c r="R262" s="196"/>
      <c r="S262" s="196"/>
    </row>
    <row r="263" spans="1:19" x14ac:dyDescent="0.25">
      <c r="A263" s="35"/>
      <c r="B263" s="51" t="s">
        <v>888</v>
      </c>
      <c r="C263" s="35">
        <v>3</v>
      </c>
      <c r="D263" s="55">
        <v>146.12969999999999</v>
      </c>
      <c r="E263" s="181">
        <v>13511</v>
      </c>
      <c r="F263" s="145">
        <v>23628100</v>
      </c>
      <c r="G263" s="41">
        <v>50</v>
      </c>
      <c r="H263" s="50">
        <f t="shared" si="48"/>
        <v>11814050</v>
      </c>
      <c r="I263" s="10">
        <f t="shared" si="47"/>
        <v>11814050</v>
      </c>
      <c r="J263" s="10">
        <f t="shared" si="49"/>
        <v>1748.8046776700467</v>
      </c>
      <c r="K263" s="10">
        <f t="shared" si="50"/>
        <v>-587.78067857415977</v>
      </c>
      <c r="L263" s="10">
        <f t="shared" si="51"/>
        <v>2821622.058709533</v>
      </c>
      <c r="M263" s="10"/>
      <c r="N263" s="10">
        <f t="shared" si="46"/>
        <v>2821622.058709533</v>
      </c>
      <c r="O263" s="196"/>
      <c r="P263" s="196"/>
      <c r="Q263" s="196"/>
      <c r="R263" s="196"/>
      <c r="S263" s="196"/>
    </row>
    <row r="264" spans="1:19" x14ac:dyDescent="0.25">
      <c r="A264" s="35"/>
      <c r="B264" s="51" t="s">
        <v>176</v>
      </c>
      <c r="C264" s="35">
        <v>4</v>
      </c>
      <c r="D264" s="55">
        <v>44.4619</v>
      </c>
      <c r="E264" s="181">
        <v>1602</v>
      </c>
      <c r="F264" s="145">
        <v>525430</v>
      </c>
      <c r="G264" s="41">
        <v>100</v>
      </c>
      <c r="H264" s="50">
        <f t="shared" si="48"/>
        <v>525430</v>
      </c>
      <c r="I264" s="10">
        <f t="shared" si="47"/>
        <v>0</v>
      </c>
      <c r="J264" s="10">
        <f t="shared" si="49"/>
        <v>327.98377028714106</v>
      </c>
      <c r="K264" s="10">
        <f t="shared" si="50"/>
        <v>833.04022880874584</v>
      </c>
      <c r="L264" s="10">
        <f t="shared" si="51"/>
        <v>1465307.787434045</v>
      </c>
      <c r="M264" s="10"/>
      <c r="N264" s="10">
        <f t="shared" si="46"/>
        <v>1465307.787434045</v>
      </c>
      <c r="O264" s="196"/>
      <c r="P264" s="196"/>
      <c r="Q264" s="196"/>
      <c r="R264" s="196"/>
      <c r="S264" s="196"/>
    </row>
    <row r="265" spans="1:19" x14ac:dyDescent="0.25">
      <c r="A265" s="35"/>
      <c r="B265" s="51" t="s">
        <v>177</v>
      </c>
      <c r="C265" s="35">
        <v>4</v>
      </c>
      <c r="D265" s="55">
        <v>12.8087</v>
      </c>
      <c r="E265" s="181">
        <v>626</v>
      </c>
      <c r="F265" s="145">
        <v>599490</v>
      </c>
      <c r="G265" s="41">
        <v>100</v>
      </c>
      <c r="H265" s="50">
        <f t="shared" si="48"/>
        <v>599490</v>
      </c>
      <c r="I265" s="10">
        <f t="shared" si="47"/>
        <v>0</v>
      </c>
      <c r="J265" s="10">
        <f t="shared" si="49"/>
        <v>957.65175718849844</v>
      </c>
      <c r="K265" s="10">
        <f t="shared" si="50"/>
        <v>203.37224190738846</v>
      </c>
      <c r="L265" s="10">
        <f t="shared" si="51"/>
        <v>404193.98543698766</v>
      </c>
      <c r="M265" s="10"/>
      <c r="N265" s="10">
        <f t="shared" si="46"/>
        <v>404193.98543698766</v>
      </c>
      <c r="O265" s="196"/>
      <c r="P265" s="196"/>
      <c r="Q265" s="196"/>
      <c r="R265" s="196"/>
      <c r="S265" s="196"/>
    </row>
    <row r="266" spans="1:19" x14ac:dyDescent="0.25">
      <c r="A266" s="35"/>
      <c r="B266" s="51" t="s">
        <v>178</v>
      </c>
      <c r="C266" s="35">
        <v>4</v>
      </c>
      <c r="D266" s="55">
        <v>40.336600000000004</v>
      </c>
      <c r="E266" s="181">
        <v>1547</v>
      </c>
      <c r="F266" s="145">
        <v>201880</v>
      </c>
      <c r="G266" s="41">
        <v>100</v>
      </c>
      <c r="H266" s="50">
        <f t="shared" si="48"/>
        <v>201880</v>
      </c>
      <c r="I266" s="10">
        <f t="shared" si="47"/>
        <v>0</v>
      </c>
      <c r="J266" s="10">
        <f t="shared" si="49"/>
        <v>130.49773755656108</v>
      </c>
      <c r="K266" s="10">
        <f t="shared" si="50"/>
        <v>1030.5262615393258</v>
      </c>
      <c r="L266" s="10">
        <f t="shared" si="51"/>
        <v>1677858.487544847</v>
      </c>
      <c r="M266" s="10"/>
      <c r="N266" s="10">
        <f t="shared" si="46"/>
        <v>1677858.487544847</v>
      </c>
      <c r="O266" s="196"/>
      <c r="P266" s="196"/>
      <c r="Q266" s="196"/>
      <c r="R266" s="196"/>
      <c r="S266" s="196"/>
    </row>
    <row r="267" spans="1:19" x14ac:dyDescent="0.25">
      <c r="A267" s="35"/>
      <c r="B267" s="51" t="s">
        <v>761</v>
      </c>
      <c r="C267" s="35">
        <v>4</v>
      </c>
      <c r="D267" s="55">
        <v>44.004200000000004</v>
      </c>
      <c r="E267" s="181">
        <v>2171</v>
      </c>
      <c r="F267" s="145">
        <v>1018020</v>
      </c>
      <c r="G267" s="41">
        <v>100</v>
      </c>
      <c r="H267" s="50">
        <f t="shared" si="48"/>
        <v>1018020</v>
      </c>
      <c r="I267" s="10">
        <f t="shared" si="47"/>
        <v>0</v>
      </c>
      <c r="J267" s="10">
        <f t="shared" si="49"/>
        <v>468.91754951635193</v>
      </c>
      <c r="K267" s="10">
        <f t="shared" si="50"/>
        <v>692.10644957953491</v>
      </c>
      <c r="L267" s="10">
        <f t="shared" si="51"/>
        <v>1383906.6258090897</v>
      </c>
      <c r="M267" s="10"/>
      <c r="N267" s="10">
        <f t="shared" si="46"/>
        <v>1383906.6258090897</v>
      </c>
      <c r="O267" s="196"/>
      <c r="P267" s="196"/>
      <c r="Q267" s="196"/>
      <c r="R267" s="196"/>
      <c r="S267" s="196"/>
    </row>
    <row r="268" spans="1:19" x14ac:dyDescent="0.25">
      <c r="A268" s="35"/>
      <c r="B268" s="51" t="s">
        <v>179</v>
      </c>
      <c r="C268" s="35">
        <v>4</v>
      </c>
      <c r="D268" s="55">
        <v>55.929899999999996</v>
      </c>
      <c r="E268" s="181">
        <v>4871</v>
      </c>
      <c r="F268" s="145">
        <v>1743440</v>
      </c>
      <c r="G268" s="41">
        <v>100</v>
      </c>
      <c r="H268" s="50">
        <f t="shared" si="48"/>
        <v>1743440</v>
      </c>
      <c r="I268" s="10">
        <f t="shared" si="47"/>
        <v>0</v>
      </c>
      <c r="J268" s="10">
        <f t="shared" si="49"/>
        <v>357.92239786491479</v>
      </c>
      <c r="K268" s="10">
        <f t="shared" si="50"/>
        <v>803.10160123097216</v>
      </c>
      <c r="L268" s="10">
        <f t="shared" si="51"/>
        <v>2006116.4428382281</v>
      </c>
      <c r="M268" s="10"/>
      <c r="N268" s="10">
        <f t="shared" si="46"/>
        <v>2006116.4428382281</v>
      </c>
      <c r="O268" s="196"/>
      <c r="P268" s="196"/>
      <c r="Q268" s="196"/>
      <c r="R268" s="196"/>
      <c r="S268" s="196"/>
    </row>
    <row r="269" spans="1:19" x14ac:dyDescent="0.25">
      <c r="A269" s="35"/>
      <c r="B269" s="51" t="s">
        <v>180</v>
      </c>
      <c r="C269" s="35">
        <v>4</v>
      </c>
      <c r="D269" s="55">
        <v>46.283000000000001</v>
      </c>
      <c r="E269" s="181">
        <v>2011</v>
      </c>
      <c r="F269" s="145">
        <v>627540</v>
      </c>
      <c r="G269" s="41">
        <v>100</v>
      </c>
      <c r="H269" s="50">
        <f t="shared" si="48"/>
        <v>627540</v>
      </c>
      <c r="I269" s="10">
        <f t="shared" si="47"/>
        <v>0</v>
      </c>
      <c r="J269" s="10">
        <f t="shared" si="49"/>
        <v>312.05370462456489</v>
      </c>
      <c r="K269" s="10">
        <f t="shared" si="50"/>
        <v>848.97029447132195</v>
      </c>
      <c r="L269" s="10">
        <f t="shared" si="51"/>
        <v>1558553.2184234909</v>
      </c>
      <c r="M269" s="10"/>
      <c r="N269" s="10">
        <f t="shared" si="46"/>
        <v>1558553.2184234909</v>
      </c>
      <c r="O269" s="196"/>
      <c r="P269" s="196"/>
      <c r="Q269" s="196"/>
      <c r="R269" s="196"/>
      <c r="S269" s="196"/>
    </row>
    <row r="270" spans="1:19" x14ac:dyDescent="0.25">
      <c r="A270" s="35"/>
      <c r="B270" s="51" t="s">
        <v>181</v>
      </c>
      <c r="C270" s="35">
        <v>4</v>
      </c>
      <c r="D270" s="55">
        <v>40.415599999999998</v>
      </c>
      <c r="E270" s="181">
        <v>1502</v>
      </c>
      <c r="F270" s="145">
        <v>451970</v>
      </c>
      <c r="G270" s="41">
        <v>100</v>
      </c>
      <c r="H270" s="50">
        <f t="shared" si="48"/>
        <v>451970</v>
      </c>
      <c r="I270" s="10">
        <f t="shared" si="47"/>
        <v>0</v>
      </c>
      <c r="J270" s="10">
        <f t="shared" si="49"/>
        <v>300.91211717709723</v>
      </c>
      <c r="K270" s="10">
        <f t="shared" si="50"/>
        <v>860.11188191878966</v>
      </c>
      <c r="L270" s="10">
        <f t="shared" si="51"/>
        <v>1464173.1323815016</v>
      </c>
      <c r="M270" s="10"/>
      <c r="N270" s="10">
        <f t="shared" si="46"/>
        <v>1464173.1323815016</v>
      </c>
      <c r="O270" s="196"/>
      <c r="P270" s="196"/>
      <c r="Q270" s="196"/>
      <c r="R270" s="196"/>
      <c r="S270" s="196"/>
    </row>
    <row r="271" spans="1:19" x14ac:dyDescent="0.25">
      <c r="A271" s="35"/>
      <c r="B271" s="51" t="s">
        <v>182</v>
      </c>
      <c r="C271" s="35">
        <v>4</v>
      </c>
      <c r="D271" s="55">
        <v>11.5463</v>
      </c>
      <c r="E271" s="181">
        <v>729</v>
      </c>
      <c r="F271" s="145">
        <v>166920</v>
      </c>
      <c r="G271" s="41">
        <v>100</v>
      </c>
      <c r="H271" s="50">
        <f t="shared" si="48"/>
        <v>166920</v>
      </c>
      <c r="I271" s="10">
        <f t="shared" si="47"/>
        <v>0</v>
      </c>
      <c r="J271" s="10">
        <f t="shared" si="49"/>
        <v>228.97119341563786</v>
      </c>
      <c r="K271" s="10">
        <f t="shared" si="50"/>
        <v>932.05280568024909</v>
      </c>
      <c r="L271" s="10">
        <f t="shared" si="51"/>
        <v>1299412.408030421</v>
      </c>
      <c r="M271" s="10"/>
      <c r="N271" s="10">
        <f t="shared" si="46"/>
        <v>1299412.408030421</v>
      </c>
      <c r="O271" s="196"/>
      <c r="P271" s="196"/>
      <c r="Q271" s="196"/>
      <c r="R271" s="196"/>
      <c r="S271" s="196"/>
    </row>
    <row r="272" spans="1:19" x14ac:dyDescent="0.25">
      <c r="A272" s="35"/>
      <c r="B272" s="51" t="s">
        <v>183</v>
      </c>
      <c r="C272" s="35">
        <v>4</v>
      </c>
      <c r="D272" s="55">
        <v>52.649300000000004</v>
      </c>
      <c r="E272" s="181">
        <v>1716</v>
      </c>
      <c r="F272" s="145">
        <v>459520</v>
      </c>
      <c r="G272" s="41">
        <v>100</v>
      </c>
      <c r="H272" s="50">
        <f t="shared" si="48"/>
        <v>459520</v>
      </c>
      <c r="I272" s="10">
        <f t="shared" si="47"/>
        <v>0</v>
      </c>
      <c r="J272" s="10">
        <f t="shared" si="49"/>
        <v>267.78554778554781</v>
      </c>
      <c r="K272" s="10">
        <f t="shared" si="50"/>
        <v>893.23845131033909</v>
      </c>
      <c r="L272" s="10">
        <f t="shared" si="51"/>
        <v>1592892.3374265449</v>
      </c>
      <c r="M272" s="10"/>
      <c r="N272" s="10">
        <f t="shared" si="46"/>
        <v>1592892.3374265449</v>
      </c>
      <c r="O272" s="196"/>
      <c r="P272" s="196"/>
      <c r="Q272" s="196"/>
      <c r="R272" s="196"/>
      <c r="S272" s="196"/>
    </row>
    <row r="273" spans="1:19" x14ac:dyDescent="0.25">
      <c r="A273" s="35"/>
      <c r="B273" s="51" t="s">
        <v>184</v>
      </c>
      <c r="C273" s="35">
        <v>4</v>
      </c>
      <c r="D273" s="55">
        <v>21.676100000000002</v>
      </c>
      <c r="E273" s="181">
        <v>1780</v>
      </c>
      <c r="F273" s="145">
        <v>591690</v>
      </c>
      <c r="G273" s="41">
        <v>100</v>
      </c>
      <c r="H273" s="50">
        <f t="shared" si="48"/>
        <v>591690</v>
      </c>
      <c r="I273" s="10">
        <f t="shared" si="47"/>
        <v>0</v>
      </c>
      <c r="J273" s="10">
        <f t="shared" si="49"/>
        <v>332.41011235955057</v>
      </c>
      <c r="K273" s="10">
        <f t="shared" si="50"/>
        <v>828.61388673633633</v>
      </c>
      <c r="L273" s="10">
        <f t="shared" si="51"/>
        <v>1387917.4981713241</v>
      </c>
      <c r="M273" s="10"/>
      <c r="N273" s="10">
        <f t="shared" si="46"/>
        <v>1387917.4981713241</v>
      </c>
      <c r="O273" s="196"/>
      <c r="P273" s="196"/>
      <c r="Q273" s="196"/>
      <c r="R273" s="196"/>
      <c r="S273" s="196"/>
    </row>
    <row r="274" spans="1:19" x14ac:dyDescent="0.25">
      <c r="A274" s="35"/>
      <c r="B274" s="51" t="s">
        <v>185</v>
      </c>
      <c r="C274" s="35">
        <v>4</v>
      </c>
      <c r="D274" s="55">
        <v>42.465600000000009</v>
      </c>
      <c r="E274" s="181">
        <v>3063</v>
      </c>
      <c r="F274" s="145">
        <v>1559050</v>
      </c>
      <c r="G274" s="41">
        <v>100</v>
      </c>
      <c r="H274" s="50">
        <f t="shared" si="48"/>
        <v>1559050</v>
      </c>
      <c r="I274" s="10">
        <f t="shared" si="47"/>
        <v>0</v>
      </c>
      <c r="J274" s="10">
        <f t="shared" si="49"/>
        <v>508.99444988573293</v>
      </c>
      <c r="K274" s="10">
        <f t="shared" si="50"/>
        <v>652.02954921015396</v>
      </c>
      <c r="L274" s="10">
        <f t="shared" si="51"/>
        <v>1472130.9779021451</v>
      </c>
      <c r="M274" s="10"/>
      <c r="N274" s="10">
        <f t="shared" si="46"/>
        <v>1472130.9779021451</v>
      </c>
      <c r="O274" s="196"/>
      <c r="P274" s="196"/>
      <c r="Q274" s="196"/>
      <c r="R274" s="196"/>
      <c r="S274" s="196"/>
    </row>
    <row r="275" spans="1:19" x14ac:dyDescent="0.25">
      <c r="A275" s="35"/>
      <c r="B275" s="51" t="s">
        <v>186</v>
      </c>
      <c r="C275" s="35">
        <v>4</v>
      </c>
      <c r="D275" s="55">
        <v>18.5396</v>
      </c>
      <c r="E275" s="181">
        <v>1501</v>
      </c>
      <c r="F275" s="145">
        <v>584130</v>
      </c>
      <c r="G275" s="41">
        <v>100</v>
      </c>
      <c r="H275" s="50">
        <f t="shared" si="48"/>
        <v>584130</v>
      </c>
      <c r="I275" s="10">
        <f t="shared" si="47"/>
        <v>0</v>
      </c>
      <c r="J275" s="10">
        <f t="shared" si="49"/>
        <v>389.16055962691541</v>
      </c>
      <c r="K275" s="10">
        <f t="shared" si="50"/>
        <v>771.86343946897148</v>
      </c>
      <c r="L275" s="10">
        <f t="shared" si="51"/>
        <v>1260262.6970468734</v>
      </c>
      <c r="M275" s="10"/>
      <c r="N275" s="10">
        <f t="shared" si="46"/>
        <v>1260262.6970468734</v>
      </c>
      <c r="O275" s="196"/>
      <c r="P275" s="196"/>
      <c r="Q275" s="196"/>
      <c r="R275" s="196"/>
      <c r="S275" s="196"/>
    </row>
    <row r="276" spans="1:19" x14ac:dyDescent="0.25">
      <c r="A276" s="35"/>
      <c r="B276" s="51" t="s">
        <v>187</v>
      </c>
      <c r="C276" s="35">
        <v>4</v>
      </c>
      <c r="D276" s="55">
        <v>29.806500000000003</v>
      </c>
      <c r="E276" s="181">
        <v>2233</v>
      </c>
      <c r="F276" s="145">
        <v>603390</v>
      </c>
      <c r="G276" s="41">
        <v>100</v>
      </c>
      <c r="H276" s="50">
        <f t="shared" si="48"/>
        <v>603390</v>
      </c>
      <c r="I276" s="10">
        <f t="shared" si="47"/>
        <v>0</v>
      </c>
      <c r="J276" s="10">
        <f t="shared" si="49"/>
        <v>270.21495745633678</v>
      </c>
      <c r="K276" s="10">
        <f t="shared" si="50"/>
        <v>890.80904163955006</v>
      </c>
      <c r="L276" s="10">
        <f t="shared" si="51"/>
        <v>1572268.2701218447</v>
      </c>
      <c r="M276" s="10"/>
      <c r="N276" s="10">
        <f t="shared" si="46"/>
        <v>1572268.2701218447</v>
      </c>
      <c r="O276" s="196"/>
      <c r="P276" s="196"/>
      <c r="Q276" s="196"/>
      <c r="R276" s="196"/>
      <c r="S276" s="196"/>
    </row>
    <row r="277" spans="1:19" x14ac:dyDescent="0.25">
      <c r="A277" s="35"/>
      <c r="B277" s="51" t="s">
        <v>188</v>
      </c>
      <c r="C277" s="35">
        <v>4</v>
      </c>
      <c r="D277" s="55">
        <v>30.100700000000003</v>
      </c>
      <c r="E277" s="181">
        <v>1887</v>
      </c>
      <c r="F277" s="145">
        <v>688650</v>
      </c>
      <c r="G277" s="41">
        <v>100</v>
      </c>
      <c r="H277" s="50">
        <f t="shared" si="48"/>
        <v>688650</v>
      </c>
      <c r="I277" s="10">
        <f t="shared" si="47"/>
        <v>0</v>
      </c>
      <c r="J277" s="10">
        <f t="shared" si="49"/>
        <v>364.94435612082668</v>
      </c>
      <c r="K277" s="10">
        <f t="shared" si="50"/>
        <v>796.07964297506021</v>
      </c>
      <c r="L277" s="10">
        <f t="shared" si="51"/>
        <v>1402897.7351046251</v>
      </c>
      <c r="M277" s="10"/>
      <c r="N277" s="10">
        <f t="shared" si="46"/>
        <v>1402897.7351046251</v>
      </c>
      <c r="O277" s="196"/>
      <c r="P277" s="196"/>
      <c r="Q277" s="196"/>
      <c r="R277" s="196"/>
      <c r="S277" s="196"/>
    </row>
    <row r="278" spans="1:19" x14ac:dyDescent="0.25">
      <c r="A278" s="35"/>
      <c r="B278" s="51" t="s">
        <v>762</v>
      </c>
      <c r="C278" s="35">
        <v>4</v>
      </c>
      <c r="D278" s="55">
        <v>61.915500000000002</v>
      </c>
      <c r="E278" s="181">
        <v>3395</v>
      </c>
      <c r="F278" s="145">
        <v>971010</v>
      </c>
      <c r="G278" s="41">
        <v>100</v>
      </c>
      <c r="H278" s="50">
        <f t="shared" si="48"/>
        <v>971010</v>
      </c>
      <c r="I278" s="10">
        <f t="shared" si="47"/>
        <v>0</v>
      </c>
      <c r="J278" s="10">
        <f t="shared" si="49"/>
        <v>286.01178203240062</v>
      </c>
      <c r="K278" s="10">
        <f t="shared" si="50"/>
        <v>875.01221706348633</v>
      </c>
      <c r="L278" s="10">
        <f t="shared" si="51"/>
        <v>1882119.2201518908</v>
      </c>
      <c r="M278" s="10"/>
      <c r="N278" s="10">
        <f t="shared" si="46"/>
        <v>1882119.2201518908</v>
      </c>
      <c r="O278" s="196"/>
      <c r="P278" s="196"/>
      <c r="Q278" s="196"/>
      <c r="R278" s="196"/>
      <c r="S278" s="196"/>
    </row>
    <row r="279" spans="1:19" x14ac:dyDescent="0.25">
      <c r="A279" s="35"/>
      <c r="B279" s="51" t="s">
        <v>189</v>
      </c>
      <c r="C279" s="35">
        <v>4</v>
      </c>
      <c r="D279" s="55">
        <v>14.279399999999999</v>
      </c>
      <c r="E279" s="181">
        <v>752</v>
      </c>
      <c r="F279" s="145">
        <v>80920</v>
      </c>
      <c r="G279" s="41">
        <v>100</v>
      </c>
      <c r="H279" s="50">
        <f t="shared" si="48"/>
        <v>80920</v>
      </c>
      <c r="I279" s="10">
        <f t="shared" si="47"/>
        <v>0</v>
      </c>
      <c r="J279" s="10">
        <f t="shared" si="49"/>
        <v>107.6063829787234</v>
      </c>
      <c r="K279" s="10">
        <f t="shared" si="50"/>
        <v>1053.4176161171636</v>
      </c>
      <c r="L279" s="10">
        <f t="shared" si="51"/>
        <v>1462462.1733864269</v>
      </c>
      <c r="M279" s="10"/>
      <c r="N279" s="10">
        <f t="shared" si="46"/>
        <v>1462462.1733864269</v>
      </c>
      <c r="O279" s="196"/>
      <c r="P279" s="196"/>
      <c r="Q279" s="196"/>
      <c r="R279" s="196"/>
      <c r="S279" s="196"/>
    </row>
    <row r="280" spans="1:19" x14ac:dyDescent="0.25">
      <c r="A280" s="35"/>
      <c r="B280" s="51" t="s">
        <v>190</v>
      </c>
      <c r="C280" s="35">
        <v>4</v>
      </c>
      <c r="D280" s="55">
        <v>23.324099999999998</v>
      </c>
      <c r="E280" s="181">
        <v>708</v>
      </c>
      <c r="F280" s="145">
        <v>139190</v>
      </c>
      <c r="G280" s="41">
        <v>100</v>
      </c>
      <c r="H280" s="50">
        <f t="shared" si="48"/>
        <v>139190</v>
      </c>
      <c r="I280" s="10">
        <f t="shared" si="47"/>
        <v>0</v>
      </c>
      <c r="J280" s="10">
        <f t="shared" si="49"/>
        <v>196.59604519774012</v>
      </c>
      <c r="K280" s="10">
        <f t="shared" si="50"/>
        <v>964.42795389814682</v>
      </c>
      <c r="L280" s="10">
        <f t="shared" si="51"/>
        <v>1387359.236635077</v>
      </c>
      <c r="M280" s="10"/>
      <c r="N280" s="10">
        <f t="shared" si="46"/>
        <v>1387359.236635077</v>
      </c>
      <c r="O280" s="196"/>
      <c r="P280" s="196"/>
      <c r="Q280" s="196"/>
      <c r="R280" s="196"/>
      <c r="S280" s="196"/>
    </row>
    <row r="281" spans="1:19" x14ac:dyDescent="0.25">
      <c r="A281" s="35"/>
      <c r="B281" s="51" t="s">
        <v>763</v>
      </c>
      <c r="C281" s="35">
        <v>4</v>
      </c>
      <c r="D281" s="55">
        <v>42.843400000000003</v>
      </c>
      <c r="E281" s="181">
        <v>999</v>
      </c>
      <c r="F281" s="145">
        <v>522330</v>
      </c>
      <c r="G281" s="41">
        <v>100</v>
      </c>
      <c r="H281" s="50">
        <f t="shared" si="48"/>
        <v>522330</v>
      </c>
      <c r="I281" s="10">
        <f t="shared" si="47"/>
        <v>0</v>
      </c>
      <c r="J281" s="10">
        <f t="shared" si="49"/>
        <v>522.85285285285283</v>
      </c>
      <c r="K281" s="10">
        <f t="shared" si="50"/>
        <v>638.17114624303406</v>
      </c>
      <c r="L281" s="10">
        <f t="shared" si="51"/>
        <v>1124583.0369250781</v>
      </c>
      <c r="M281" s="10"/>
      <c r="N281" s="10">
        <f t="shared" si="46"/>
        <v>1124583.0369250781</v>
      </c>
      <c r="O281" s="196"/>
      <c r="P281" s="196"/>
      <c r="Q281" s="196"/>
      <c r="R281" s="196"/>
      <c r="S281" s="196"/>
    </row>
    <row r="282" spans="1:19" x14ac:dyDescent="0.25">
      <c r="A282" s="35"/>
      <c r="B282" s="51" t="s">
        <v>191</v>
      </c>
      <c r="C282" s="35">
        <v>4</v>
      </c>
      <c r="D282" s="55">
        <v>17.411200000000001</v>
      </c>
      <c r="E282" s="181">
        <v>673</v>
      </c>
      <c r="F282" s="145">
        <v>840470</v>
      </c>
      <c r="G282" s="41">
        <v>100</v>
      </c>
      <c r="H282" s="50">
        <f t="shared" si="48"/>
        <v>840470</v>
      </c>
      <c r="I282" s="10">
        <f t="shared" si="47"/>
        <v>0</v>
      </c>
      <c r="J282" s="10">
        <f t="shared" si="49"/>
        <v>1248.8410104011887</v>
      </c>
      <c r="K282" s="10">
        <f t="shared" si="50"/>
        <v>-87.817011305301776</v>
      </c>
      <c r="L282" s="10">
        <f t="shared" si="51"/>
        <v>185321.00243872521</v>
      </c>
      <c r="M282" s="10"/>
      <c r="N282" s="10">
        <f t="shared" si="46"/>
        <v>185321.00243872521</v>
      </c>
      <c r="O282" s="196"/>
      <c r="P282" s="196"/>
      <c r="Q282" s="196"/>
      <c r="R282" s="196"/>
      <c r="S282" s="196"/>
    </row>
    <row r="283" spans="1:19" x14ac:dyDescent="0.25">
      <c r="A283" s="35"/>
      <c r="B283" s="51"/>
      <c r="C283" s="35"/>
      <c r="D283" s="55">
        <v>0</v>
      </c>
      <c r="E283" s="183"/>
      <c r="F283" s="65"/>
      <c r="G283" s="41"/>
      <c r="H283" s="65"/>
      <c r="I283" s="66"/>
      <c r="J283" s="66"/>
      <c r="K283" s="10"/>
      <c r="L283" s="10"/>
      <c r="M283" s="10"/>
      <c r="N283" s="10"/>
      <c r="O283" s="196"/>
      <c r="P283" s="196"/>
      <c r="Q283" s="196"/>
      <c r="R283" s="196"/>
      <c r="S283" s="196"/>
    </row>
    <row r="284" spans="1:19" x14ac:dyDescent="0.25">
      <c r="A284" s="30" t="s">
        <v>192</v>
      </c>
      <c r="B284" s="43" t="s">
        <v>2</v>
      </c>
      <c r="C284" s="44"/>
      <c r="D284" s="3">
        <v>687.94550000000004</v>
      </c>
      <c r="E284" s="184">
        <f>E285</f>
        <v>71445</v>
      </c>
      <c r="F284" s="37">
        <v>0</v>
      </c>
      <c r="G284" s="41"/>
      <c r="H284" s="37">
        <f>H286</f>
        <v>4940945</v>
      </c>
      <c r="I284" s="8">
        <f>I286</f>
        <v>-4940945</v>
      </c>
      <c r="J284" s="8"/>
      <c r="K284" s="10"/>
      <c r="L284" s="10"/>
      <c r="M284" s="9">
        <f>M286</f>
        <v>16988548.167782333</v>
      </c>
      <c r="N284" s="8">
        <f t="shared" si="46"/>
        <v>16988548.167782333</v>
      </c>
      <c r="O284" s="196"/>
      <c r="P284" s="196"/>
      <c r="Q284" s="196"/>
      <c r="R284" s="196"/>
      <c r="S284" s="196"/>
    </row>
    <row r="285" spans="1:19" x14ac:dyDescent="0.25">
      <c r="A285" s="30" t="s">
        <v>192</v>
      </c>
      <c r="B285" s="43" t="s">
        <v>3</v>
      </c>
      <c r="C285" s="44"/>
      <c r="D285" s="3">
        <v>687.94550000000004</v>
      </c>
      <c r="E285" s="184">
        <f>SUM(E287:E311)</f>
        <v>71445</v>
      </c>
      <c r="F285" s="37">
        <f>SUM(F287:F311)</f>
        <v>61746040</v>
      </c>
      <c r="G285" s="41"/>
      <c r="H285" s="37">
        <f>SUM(H287:H311)</f>
        <v>51864150</v>
      </c>
      <c r="I285" s="8">
        <f>SUM(I287:I311)</f>
        <v>9881890</v>
      </c>
      <c r="J285" s="8"/>
      <c r="K285" s="10"/>
      <c r="L285" s="8">
        <f>SUM(L287:L311)</f>
        <v>33866105.8788945</v>
      </c>
      <c r="M285" s="10"/>
      <c r="N285" s="8">
        <f t="shared" si="46"/>
        <v>33866105.8788945</v>
      </c>
      <c r="O285" s="196"/>
      <c r="P285" s="196"/>
      <c r="Q285" s="196"/>
      <c r="R285" s="196"/>
      <c r="S285" s="196"/>
    </row>
    <row r="286" spans="1:19" x14ac:dyDescent="0.25">
      <c r="A286" s="35"/>
      <c r="B286" s="51" t="s">
        <v>26</v>
      </c>
      <c r="C286" s="35">
        <v>2</v>
      </c>
      <c r="D286" s="55">
        <v>0</v>
      </c>
      <c r="E286" s="185"/>
      <c r="F286" s="50">
        <v>0</v>
      </c>
      <c r="G286" s="41">
        <v>25</v>
      </c>
      <c r="H286" s="50">
        <f>F293*G286/100</f>
        <v>4940945</v>
      </c>
      <c r="I286" s="10">
        <f t="shared" ref="I286:I311" si="52">F286-H286</f>
        <v>-4940945</v>
      </c>
      <c r="J286" s="10"/>
      <c r="K286" s="10"/>
      <c r="L286" s="10"/>
      <c r="M286" s="10">
        <f>($L$7*$L$8*E284/$L$10)+($L$7*$L$9*D284/$L$11)</f>
        <v>16988548.167782333</v>
      </c>
      <c r="N286" s="10">
        <f t="shared" si="46"/>
        <v>16988548.167782333</v>
      </c>
      <c r="O286" s="196"/>
      <c r="P286" s="196"/>
      <c r="Q286" s="196"/>
      <c r="R286" s="196"/>
      <c r="S286" s="196"/>
    </row>
    <row r="287" spans="1:19" x14ac:dyDescent="0.25">
      <c r="A287" s="35"/>
      <c r="B287" s="51" t="s">
        <v>193</v>
      </c>
      <c r="C287" s="35">
        <v>4</v>
      </c>
      <c r="D287" s="55">
        <v>41.911499999999997</v>
      </c>
      <c r="E287" s="181">
        <v>3452</v>
      </c>
      <c r="F287" s="145">
        <v>1423940</v>
      </c>
      <c r="G287" s="41">
        <v>100</v>
      </c>
      <c r="H287" s="50">
        <f t="shared" ref="H287:H311" si="53">F287*G287/100</f>
        <v>1423940</v>
      </c>
      <c r="I287" s="10">
        <f t="shared" si="52"/>
        <v>0</v>
      </c>
      <c r="J287" s="10">
        <f t="shared" ref="J287:J311" si="54">F287/E287</f>
        <v>412.49710312862106</v>
      </c>
      <c r="K287" s="10">
        <f t="shared" ref="K287:K311" si="55">$J$11*$J$19-J287</f>
        <v>748.52689596726577</v>
      </c>
      <c r="L287" s="10">
        <f t="shared" ref="L287:L311" si="56">IF(K287&gt;0,$J$7*$J$8*(K287/$K$19),0)+$J$7*$J$9*(E287/$E$19)+$J$7*$J$10*(D287/$D$19)</f>
        <v>1649423.3880550321</v>
      </c>
      <c r="M287" s="10"/>
      <c r="N287" s="10">
        <f t="shared" si="46"/>
        <v>1649423.3880550321</v>
      </c>
      <c r="O287" s="196"/>
      <c r="P287" s="196"/>
      <c r="Q287" s="196"/>
      <c r="R287" s="196"/>
      <c r="S287" s="196"/>
    </row>
    <row r="288" spans="1:19" x14ac:dyDescent="0.25">
      <c r="A288" s="35"/>
      <c r="B288" s="51" t="s">
        <v>194</v>
      </c>
      <c r="C288" s="35">
        <v>4</v>
      </c>
      <c r="D288" s="55">
        <v>29.248799999999999</v>
      </c>
      <c r="E288" s="181">
        <v>1723</v>
      </c>
      <c r="F288" s="145">
        <v>472350</v>
      </c>
      <c r="G288" s="41">
        <v>100</v>
      </c>
      <c r="H288" s="50">
        <f t="shared" si="53"/>
        <v>472350</v>
      </c>
      <c r="I288" s="10">
        <f t="shared" si="52"/>
        <v>0</v>
      </c>
      <c r="J288" s="10">
        <f t="shared" si="54"/>
        <v>274.14393499709809</v>
      </c>
      <c r="K288" s="10">
        <f t="shared" si="55"/>
        <v>886.88006409878881</v>
      </c>
      <c r="L288" s="10">
        <f t="shared" si="56"/>
        <v>1482902.3633692192</v>
      </c>
      <c r="M288" s="10"/>
      <c r="N288" s="10">
        <f t="shared" si="46"/>
        <v>1482902.3633692192</v>
      </c>
      <c r="O288" s="196"/>
      <c r="P288" s="196"/>
      <c r="Q288" s="196"/>
      <c r="R288" s="196"/>
      <c r="S288" s="196"/>
    </row>
    <row r="289" spans="1:19" x14ac:dyDescent="0.25">
      <c r="A289" s="35"/>
      <c r="B289" s="51" t="s">
        <v>764</v>
      </c>
      <c r="C289" s="35">
        <v>4</v>
      </c>
      <c r="D289" s="55">
        <v>30.7044</v>
      </c>
      <c r="E289" s="181">
        <v>3367</v>
      </c>
      <c r="F289" s="145">
        <v>965050</v>
      </c>
      <c r="G289" s="41">
        <v>100</v>
      </c>
      <c r="H289" s="50">
        <f t="shared" si="53"/>
        <v>965050</v>
      </c>
      <c r="I289" s="10">
        <f t="shared" si="52"/>
        <v>0</v>
      </c>
      <c r="J289" s="10">
        <f t="shared" si="54"/>
        <v>286.62013662013663</v>
      </c>
      <c r="K289" s="10">
        <f t="shared" si="55"/>
        <v>874.4038624757502</v>
      </c>
      <c r="L289" s="10">
        <f t="shared" si="56"/>
        <v>1738956.5429252218</v>
      </c>
      <c r="M289" s="10"/>
      <c r="N289" s="10">
        <f t="shared" si="46"/>
        <v>1738956.5429252218</v>
      </c>
      <c r="O289" s="196"/>
      <c r="P289" s="196"/>
      <c r="Q289" s="196"/>
      <c r="R289" s="196"/>
      <c r="S289" s="196"/>
    </row>
    <row r="290" spans="1:19" x14ac:dyDescent="0.25">
      <c r="A290" s="35"/>
      <c r="B290" s="51" t="s">
        <v>195</v>
      </c>
      <c r="C290" s="35">
        <v>4</v>
      </c>
      <c r="D290" s="55">
        <v>33.053800000000003</v>
      </c>
      <c r="E290" s="181">
        <v>2685</v>
      </c>
      <c r="F290" s="145">
        <v>2404180</v>
      </c>
      <c r="G290" s="41">
        <v>100</v>
      </c>
      <c r="H290" s="50">
        <f t="shared" si="53"/>
        <v>2404180</v>
      </c>
      <c r="I290" s="10">
        <f t="shared" si="52"/>
        <v>0</v>
      </c>
      <c r="J290" s="10">
        <f t="shared" si="54"/>
        <v>895.4115456238361</v>
      </c>
      <c r="K290" s="10">
        <f t="shared" si="55"/>
        <v>265.61245347205079</v>
      </c>
      <c r="L290" s="10">
        <f t="shared" si="56"/>
        <v>900773.2016914587</v>
      </c>
      <c r="M290" s="10"/>
      <c r="N290" s="10">
        <f t="shared" si="46"/>
        <v>900773.2016914587</v>
      </c>
      <c r="O290" s="196"/>
      <c r="P290" s="196"/>
      <c r="Q290" s="196"/>
      <c r="R290" s="196"/>
      <c r="S290" s="196"/>
    </row>
    <row r="291" spans="1:19" x14ac:dyDescent="0.25">
      <c r="A291" s="35"/>
      <c r="B291" s="51" t="s">
        <v>196</v>
      </c>
      <c r="C291" s="35">
        <v>4</v>
      </c>
      <c r="D291" s="55">
        <v>24.868099999999998</v>
      </c>
      <c r="E291" s="181">
        <v>2433</v>
      </c>
      <c r="F291" s="145">
        <v>1032270</v>
      </c>
      <c r="G291" s="41">
        <v>100</v>
      </c>
      <c r="H291" s="50">
        <f t="shared" si="53"/>
        <v>1032270</v>
      </c>
      <c r="I291" s="10">
        <f t="shared" si="52"/>
        <v>0</v>
      </c>
      <c r="J291" s="10">
        <f t="shared" si="54"/>
        <v>424.27866831072748</v>
      </c>
      <c r="K291" s="10">
        <f t="shared" si="55"/>
        <v>736.74533078515947</v>
      </c>
      <c r="L291" s="10">
        <f t="shared" si="56"/>
        <v>1395709.1456147437</v>
      </c>
      <c r="M291" s="10"/>
      <c r="N291" s="10">
        <f t="shared" si="46"/>
        <v>1395709.1456147437</v>
      </c>
      <c r="O291" s="196"/>
      <c r="P291" s="196"/>
      <c r="Q291" s="196"/>
      <c r="R291" s="196"/>
      <c r="S291" s="196"/>
    </row>
    <row r="292" spans="1:19" x14ac:dyDescent="0.25">
      <c r="A292" s="35"/>
      <c r="B292" s="51" t="s">
        <v>197</v>
      </c>
      <c r="C292" s="35">
        <v>4</v>
      </c>
      <c r="D292" s="55">
        <v>10.051699999999999</v>
      </c>
      <c r="E292" s="181">
        <v>1474</v>
      </c>
      <c r="F292" s="145">
        <v>1222400</v>
      </c>
      <c r="G292" s="41">
        <v>100</v>
      </c>
      <c r="H292" s="50">
        <f t="shared" si="53"/>
        <v>1222400</v>
      </c>
      <c r="I292" s="10">
        <f t="shared" si="52"/>
        <v>0</v>
      </c>
      <c r="J292" s="10">
        <f t="shared" si="54"/>
        <v>829.30800542740837</v>
      </c>
      <c r="K292" s="10">
        <f t="shared" si="55"/>
        <v>331.71599366847852</v>
      </c>
      <c r="L292" s="10">
        <f t="shared" si="56"/>
        <v>684316.47871654702</v>
      </c>
      <c r="M292" s="10"/>
      <c r="N292" s="10">
        <f t="shared" si="46"/>
        <v>684316.47871654702</v>
      </c>
      <c r="O292" s="196"/>
      <c r="P292" s="196"/>
      <c r="Q292" s="196"/>
      <c r="R292" s="196"/>
      <c r="S292" s="196"/>
    </row>
    <row r="293" spans="1:19" x14ac:dyDescent="0.25">
      <c r="A293" s="35"/>
      <c r="B293" s="51" t="s">
        <v>889</v>
      </c>
      <c r="C293" s="35">
        <v>3</v>
      </c>
      <c r="D293" s="55">
        <v>43.259900000000002</v>
      </c>
      <c r="E293" s="181">
        <v>7936</v>
      </c>
      <c r="F293" s="145">
        <v>19763780</v>
      </c>
      <c r="G293" s="41">
        <v>50</v>
      </c>
      <c r="H293" s="50">
        <f t="shared" si="53"/>
        <v>9881890</v>
      </c>
      <c r="I293" s="10">
        <f t="shared" si="52"/>
        <v>9881890</v>
      </c>
      <c r="J293" s="10">
        <f t="shared" si="54"/>
        <v>2490.3956653225805</v>
      </c>
      <c r="K293" s="10">
        <f t="shared" si="55"/>
        <v>-1329.3716662266936</v>
      </c>
      <c r="L293" s="10">
        <f t="shared" si="56"/>
        <v>1469225.3477724225</v>
      </c>
      <c r="M293" s="10"/>
      <c r="N293" s="10">
        <f t="shared" si="46"/>
        <v>1469225.3477724225</v>
      </c>
      <c r="O293" s="196"/>
      <c r="P293" s="196"/>
      <c r="Q293" s="196"/>
      <c r="R293" s="196"/>
      <c r="S293" s="196"/>
    </row>
    <row r="294" spans="1:19" x14ac:dyDescent="0.25">
      <c r="A294" s="35"/>
      <c r="B294" s="51" t="s">
        <v>198</v>
      </c>
      <c r="C294" s="35">
        <v>4</v>
      </c>
      <c r="D294" s="55">
        <v>23.160100000000003</v>
      </c>
      <c r="E294" s="181">
        <v>2505</v>
      </c>
      <c r="F294" s="145">
        <v>1022510</v>
      </c>
      <c r="G294" s="41">
        <v>100</v>
      </c>
      <c r="H294" s="50">
        <f t="shared" si="53"/>
        <v>1022510</v>
      </c>
      <c r="I294" s="10">
        <f t="shared" si="52"/>
        <v>0</v>
      </c>
      <c r="J294" s="10">
        <f t="shared" si="54"/>
        <v>408.18762475049903</v>
      </c>
      <c r="K294" s="10">
        <f t="shared" si="55"/>
        <v>752.83637434538787</v>
      </c>
      <c r="L294" s="10">
        <f t="shared" si="56"/>
        <v>1419282.7324043382</v>
      </c>
      <c r="M294" s="10"/>
      <c r="N294" s="10">
        <f t="shared" si="46"/>
        <v>1419282.7324043382</v>
      </c>
      <c r="O294" s="196"/>
      <c r="P294" s="196"/>
      <c r="Q294" s="196"/>
      <c r="R294" s="196"/>
      <c r="S294" s="196"/>
    </row>
    <row r="295" spans="1:19" x14ac:dyDescent="0.25">
      <c r="A295" s="35"/>
      <c r="B295" s="51" t="s">
        <v>199</v>
      </c>
      <c r="C295" s="35">
        <v>4</v>
      </c>
      <c r="D295" s="55">
        <v>15.7385</v>
      </c>
      <c r="E295" s="181">
        <v>1118</v>
      </c>
      <c r="F295" s="145">
        <v>314580</v>
      </c>
      <c r="G295" s="41">
        <v>100</v>
      </c>
      <c r="H295" s="50">
        <f t="shared" si="53"/>
        <v>314580</v>
      </c>
      <c r="I295" s="10">
        <f t="shared" si="52"/>
        <v>0</v>
      </c>
      <c r="J295" s="10">
        <f t="shared" si="54"/>
        <v>281.37745974955277</v>
      </c>
      <c r="K295" s="10">
        <f t="shared" si="55"/>
        <v>879.64653934633407</v>
      </c>
      <c r="L295" s="10">
        <f t="shared" si="56"/>
        <v>1316992.3634196059</v>
      </c>
      <c r="M295" s="10"/>
      <c r="N295" s="10">
        <f t="shared" si="46"/>
        <v>1316992.3634196059</v>
      </c>
      <c r="O295" s="196"/>
      <c r="P295" s="196"/>
      <c r="Q295" s="196"/>
      <c r="R295" s="196"/>
      <c r="S295" s="196"/>
    </row>
    <row r="296" spans="1:19" x14ac:dyDescent="0.25">
      <c r="A296" s="35"/>
      <c r="B296" s="51" t="s">
        <v>200</v>
      </c>
      <c r="C296" s="35">
        <v>4</v>
      </c>
      <c r="D296" s="55">
        <v>23.650700000000001</v>
      </c>
      <c r="E296" s="181">
        <v>3151</v>
      </c>
      <c r="F296" s="145">
        <v>2231520</v>
      </c>
      <c r="G296" s="41">
        <v>100</v>
      </c>
      <c r="H296" s="50">
        <f t="shared" si="53"/>
        <v>2231520</v>
      </c>
      <c r="I296" s="10">
        <f t="shared" si="52"/>
        <v>0</v>
      </c>
      <c r="J296" s="10">
        <f t="shared" si="54"/>
        <v>708.19422405585533</v>
      </c>
      <c r="K296" s="10">
        <f t="shared" si="55"/>
        <v>452.82977504003156</v>
      </c>
      <c r="L296" s="10">
        <f t="shared" si="56"/>
        <v>1161447.4839413308</v>
      </c>
      <c r="M296" s="10"/>
      <c r="N296" s="10">
        <f t="shared" si="46"/>
        <v>1161447.4839413308</v>
      </c>
      <c r="O296" s="196"/>
      <c r="P296" s="196"/>
      <c r="Q296" s="196"/>
      <c r="R296" s="196"/>
      <c r="S296" s="196"/>
    </row>
    <row r="297" spans="1:19" x14ac:dyDescent="0.25">
      <c r="A297" s="35"/>
      <c r="B297" s="51" t="s">
        <v>201</v>
      </c>
      <c r="C297" s="35">
        <v>4</v>
      </c>
      <c r="D297" s="55">
        <v>66.461000000000013</v>
      </c>
      <c r="E297" s="181">
        <v>5843</v>
      </c>
      <c r="F297" s="145">
        <v>4004130</v>
      </c>
      <c r="G297" s="41">
        <v>100</v>
      </c>
      <c r="H297" s="50">
        <f t="shared" si="53"/>
        <v>4004130</v>
      </c>
      <c r="I297" s="10">
        <f t="shared" si="52"/>
        <v>0</v>
      </c>
      <c r="J297" s="10">
        <f t="shared" si="54"/>
        <v>685.28666780763308</v>
      </c>
      <c r="K297" s="10">
        <f t="shared" si="55"/>
        <v>475.73733128825381</v>
      </c>
      <c r="L297" s="10">
        <f t="shared" si="56"/>
        <v>1811952.4953678746</v>
      </c>
      <c r="M297" s="10"/>
      <c r="N297" s="10">
        <f t="shared" si="46"/>
        <v>1811952.4953678746</v>
      </c>
      <c r="O297" s="196"/>
      <c r="P297" s="196"/>
      <c r="Q297" s="196"/>
      <c r="R297" s="196"/>
      <c r="S297" s="196"/>
    </row>
    <row r="298" spans="1:19" x14ac:dyDescent="0.25">
      <c r="A298" s="35"/>
      <c r="B298" s="51" t="s">
        <v>202</v>
      </c>
      <c r="C298" s="35">
        <v>4</v>
      </c>
      <c r="D298" s="55">
        <v>49.479700000000008</v>
      </c>
      <c r="E298" s="181">
        <v>3871</v>
      </c>
      <c r="F298" s="145">
        <v>1504270</v>
      </c>
      <c r="G298" s="41">
        <v>100</v>
      </c>
      <c r="H298" s="50">
        <f t="shared" si="53"/>
        <v>1504270</v>
      </c>
      <c r="I298" s="10">
        <f t="shared" si="52"/>
        <v>0</v>
      </c>
      <c r="J298" s="10">
        <f t="shared" si="54"/>
        <v>388.59984500129167</v>
      </c>
      <c r="K298" s="10">
        <f t="shared" si="55"/>
        <v>772.42415409459522</v>
      </c>
      <c r="L298" s="10">
        <f t="shared" si="56"/>
        <v>1779342.1880175204</v>
      </c>
      <c r="M298" s="10"/>
      <c r="N298" s="10">
        <f t="shared" si="46"/>
        <v>1779342.1880175204</v>
      </c>
      <c r="O298" s="196"/>
      <c r="P298" s="196"/>
      <c r="Q298" s="196"/>
      <c r="R298" s="196"/>
      <c r="S298" s="196"/>
    </row>
    <row r="299" spans="1:19" x14ac:dyDescent="0.25">
      <c r="A299" s="35"/>
      <c r="B299" s="51" t="s">
        <v>203</v>
      </c>
      <c r="C299" s="35">
        <v>4</v>
      </c>
      <c r="D299" s="55">
        <v>31.819799999999997</v>
      </c>
      <c r="E299" s="181">
        <v>2429</v>
      </c>
      <c r="F299" s="145">
        <v>1779910</v>
      </c>
      <c r="G299" s="41">
        <v>100</v>
      </c>
      <c r="H299" s="50">
        <f t="shared" si="53"/>
        <v>1779910</v>
      </c>
      <c r="I299" s="10">
        <f t="shared" si="52"/>
        <v>0</v>
      </c>
      <c r="J299" s="10">
        <f t="shared" si="54"/>
        <v>732.77480444627417</v>
      </c>
      <c r="K299" s="10">
        <f t="shared" si="55"/>
        <v>428.24919464961272</v>
      </c>
      <c r="L299" s="10">
        <f t="shared" si="56"/>
        <v>1051442.0236303268</v>
      </c>
      <c r="M299" s="10"/>
      <c r="N299" s="10">
        <f t="shared" si="46"/>
        <v>1051442.0236303268</v>
      </c>
      <c r="O299" s="196"/>
      <c r="P299" s="196"/>
      <c r="Q299" s="196"/>
      <c r="R299" s="196"/>
      <c r="S299" s="196"/>
    </row>
    <row r="300" spans="1:19" x14ac:dyDescent="0.25">
      <c r="A300" s="35"/>
      <c r="B300" s="51" t="s">
        <v>765</v>
      </c>
      <c r="C300" s="35">
        <v>4</v>
      </c>
      <c r="D300" s="55">
        <v>13.022600000000001</v>
      </c>
      <c r="E300" s="181">
        <v>1501</v>
      </c>
      <c r="F300" s="145">
        <v>672810</v>
      </c>
      <c r="G300" s="41">
        <v>100</v>
      </c>
      <c r="H300" s="50">
        <f t="shared" si="53"/>
        <v>672810</v>
      </c>
      <c r="I300" s="10">
        <f t="shared" si="52"/>
        <v>0</v>
      </c>
      <c r="J300" s="10">
        <f t="shared" si="54"/>
        <v>448.24117255163225</v>
      </c>
      <c r="K300" s="10">
        <f t="shared" si="55"/>
        <v>712.7828265442547</v>
      </c>
      <c r="L300" s="10">
        <f t="shared" si="56"/>
        <v>1164193.5822671552</v>
      </c>
      <c r="M300" s="10"/>
      <c r="N300" s="10">
        <f t="shared" si="46"/>
        <v>1164193.5822671552</v>
      </c>
      <c r="O300" s="196"/>
      <c r="P300" s="196"/>
      <c r="Q300" s="196"/>
      <c r="R300" s="196"/>
      <c r="S300" s="196"/>
    </row>
    <row r="301" spans="1:19" x14ac:dyDescent="0.25">
      <c r="A301" s="35"/>
      <c r="B301" s="51" t="s">
        <v>204</v>
      </c>
      <c r="C301" s="35">
        <v>4</v>
      </c>
      <c r="D301" s="55">
        <v>32.696100000000001</v>
      </c>
      <c r="E301" s="181">
        <v>2770</v>
      </c>
      <c r="F301" s="145">
        <v>599500</v>
      </c>
      <c r="G301" s="41">
        <v>100</v>
      </c>
      <c r="H301" s="50">
        <f t="shared" si="53"/>
        <v>599500</v>
      </c>
      <c r="I301" s="10">
        <f t="shared" si="52"/>
        <v>0</v>
      </c>
      <c r="J301" s="10">
        <f t="shared" si="54"/>
        <v>216.4259927797834</v>
      </c>
      <c r="K301" s="10">
        <f t="shared" si="55"/>
        <v>944.59800631610346</v>
      </c>
      <c r="L301" s="10">
        <f t="shared" si="56"/>
        <v>1736788.6271510222</v>
      </c>
      <c r="M301" s="10"/>
      <c r="N301" s="10">
        <f t="shared" si="46"/>
        <v>1736788.6271510222</v>
      </c>
      <c r="O301" s="196"/>
      <c r="P301" s="196"/>
      <c r="Q301" s="196"/>
      <c r="R301" s="196"/>
      <c r="S301" s="196"/>
    </row>
    <row r="302" spans="1:19" x14ac:dyDescent="0.25">
      <c r="A302" s="35"/>
      <c r="B302" s="51" t="s">
        <v>205</v>
      </c>
      <c r="C302" s="35">
        <v>4</v>
      </c>
      <c r="D302" s="55">
        <v>13.414200000000001</v>
      </c>
      <c r="E302" s="181">
        <v>1406</v>
      </c>
      <c r="F302" s="145">
        <v>539570</v>
      </c>
      <c r="G302" s="41">
        <v>100</v>
      </c>
      <c r="H302" s="50">
        <f t="shared" si="53"/>
        <v>539570</v>
      </c>
      <c r="I302" s="10">
        <f t="shared" si="52"/>
        <v>0</v>
      </c>
      <c r="J302" s="10">
        <f t="shared" si="54"/>
        <v>383.76244665718349</v>
      </c>
      <c r="K302" s="10">
        <f t="shared" si="55"/>
        <v>777.26155243870335</v>
      </c>
      <c r="L302" s="10">
        <f t="shared" si="56"/>
        <v>1228865.4632832999</v>
      </c>
      <c r="M302" s="10"/>
      <c r="N302" s="10">
        <f t="shared" si="46"/>
        <v>1228865.4632832999</v>
      </c>
      <c r="O302" s="196"/>
      <c r="P302" s="196"/>
      <c r="Q302" s="196"/>
      <c r="R302" s="196"/>
      <c r="S302" s="196"/>
    </row>
    <row r="303" spans="1:19" x14ac:dyDescent="0.25">
      <c r="A303" s="35"/>
      <c r="B303" s="51" t="s">
        <v>766</v>
      </c>
      <c r="C303" s="35">
        <v>4</v>
      </c>
      <c r="D303" s="55">
        <v>42.579099999999997</v>
      </c>
      <c r="E303" s="181">
        <v>4086</v>
      </c>
      <c r="F303" s="145">
        <v>769510</v>
      </c>
      <c r="G303" s="41">
        <v>100</v>
      </c>
      <c r="H303" s="50">
        <f t="shared" si="53"/>
        <v>769510</v>
      </c>
      <c r="I303" s="10">
        <f t="shared" si="52"/>
        <v>0</v>
      </c>
      <c r="J303" s="10">
        <f t="shared" si="54"/>
        <v>188.32843857072933</v>
      </c>
      <c r="K303" s="10">
        <f t="shared" si="55"/>
        <v>972.69556052515759</v>
      </c>
      <c r="L303" s="10">
        <f t="shared" si="56"/>
        <v>2026492.0057913929</v>
      </c>
      <c r="M303" s="10"/>
      <c r="N303" s="10">
        <f t="shared" si="46"/>
        <v>2026492.0057913929</v>
      </c>
      <c r="O303" s="196"/>
      <c r="P303" s="196"/>
      <c r="Q303" s="196"/>
      <c r="R303" s="196"/>
      <c r="S303" s="196"/>
    </row>
    <row r="304" spans="1:19" x14ac:dyDescent="0.25">
      <c r="A304" s="35"/>
      <c r="B304" s="51" t="s">
        <v>206</v>
      </c>
      <c r="C304" s="35">
        <v>4</v>
      </c>
      <c r="D304" s="55">
        <v>14.5875</v>
      </c>
      <c r="E304" s="181">
        <v>5418</v>
      </c>
      <c r="F304" s="145">
        <v>8117920</v>
      </c>
      <c r="G304" s="41">
        <v>100</v>
      </c>
      <c r="H304" s="50">
        <f t="shared" si="53"/>
        <v>8117920</v>
      </c>
      <c r="I304" s="10">
        <f t="shared" si="52"/>
        <v>0</v>
      </c>
      <c r="J304" s="10">
        <f t="shared" si="54"/>
        <v>1498.3241048357327</v>
      </c>
      <c r="K304" s="10">
        <f t="shared" si="55"/>
        <v>-337.30010573984578</v>
      </c>
      <c r="L304" s="10">
        <f t="shared" si="56"/>
        <v>937011.77107750555</v>
      </c>
      <c r="M304" s="10"/>
      <c r="N304" s="10">
        <f t="shared" si="46"/>
        <v>937011.77107750555</v>
      </c>
      <c r="O304" s="196"/>
      <c r="P304" s="196"/>
      <c r="Q304" s="196"/>
      <c r="R304" s="196"/>
      <c r="S304" s="196"/>
    </row>
    <row r="305" spans="1:19" x14ac:dyDescent="0.25">
      <c r="A305" s="35"/>
      <c r="B305" s="51" t="s">
        <v>207</v>
      </c>
      <c r="C305" s="35">
        <v>4</v>
      </c>
      <c r="D305" s="55">
        <v>24.872399999999999</v>
      </c>
      <c r="E305" s="181">
        <v>2183</v>
      </c>
      <c r="F305" s="145">
        <v>649160</v>
      </c>
      <c r="G305" s="41">
        <v>100</v>
      </c>
      <c r="H305" s="50">
        <f t="shared" si="53"/>
        <v>649160</v>
      </c>
      <c r="I305" s="10">
        <f t="shared" si="52"/>
        <v>0</v>
      </c>
      <c r="J305" s="10">
        <f t="shared" si="54"/>
        <v>297.37059092991296</v>
      </c>
      <c r="K305" s="10">
        <f t="shared" si="55"/>
        <v>863.65340816597393</v>
      </c>
      <c r="L305" s="10">
        <f t="shared" si="56"/>
        <v>1509461.5052709561</v>
      </c>
      <c r="M305" s="10"/>
      <c r="N305" s="10">
        <f t="shared" si="46"/>
        <v>1509461.5052709561</v>
      </c>
      <c r="O305" s="196"/>
      <c r="P305" s="196"/>
      <c r="Q305" s="196"/>
      <c r="R305" s="196"/>
      <c r="S305" s="196"/>
    </row>
    <row r="306" spans="1:19" x14ac:dyDescent="0.25">
      <c r="A306" s="35"/>
      <c r="B306" s="51" t="s">
        <v>208</v>
      </c>
      <c r="C306" s="35">
        <v>4</v>
      </c>
      <c r="D306" s="55">
        <v>24.0137</v>
      </c>
      <c r="E306" s="181">
        <v>2140</v>
      </c>
      <c r="F306" s="145">
        <v>983640</v>
      </c>
      <c r="G306" s="41">
        <v>100</v>
      </c>
      <c r="H306" s="50">
        <f t="shared" si="53"/>
        <v>983640</v>
      </c>
      <c r="I306" s="10">
        <f t="shared" si="52"/>
        <v>0</v>
      </c>
      <c r="J306" s="10">
        <f t="shared" si="54"/>
        <v>459.64485981308411</v>
      </c>
      <c r="K306" s="10">
        <f t="shared" si="55"/>
        <v>701.37913928280273</v>
      </c>
      <c r="L306" s="10">
        <f t="shared" si="56"/>
        <v>1301832.270439279</v>
      </c>
      <c r="M306" s="10"/>
      <c r="N306" s="10">
        <f t="shared" si="46"/>
        <v>1301832.270439279</v>
      </c>
      <c r="O306" s="196"/>
      <c r="P306" s="196"/>
      <c r="Q306" s="196"/>
      <c r="R306" s="196"/>
      <c r="S306" s="196"/>
    </row>
    <row r="307" spans="1:19" x14ac:dyDescent="0.25">
      <c r="A307" s="35"/>
      <c r="B307" s="51" t="s">
        <v>209</v>
      </c>
      <c r="C307" s="35">
        <v>4</v>
      </c>
      <c r="D307" s="55">
        <v>25.411999999999999</v>
      </c>
      <c r="E307" s="181">
        <v>2502</v>
      </c>
      <c r="F307" s="145">
        <v>8716130</v>
      </c>
      <c r="G307" s="41">
        <v>100</v>
      </c>
      <c r="H307" s="50">
        <f t="shared" si="53"/>
        <v>8716130</v>
      </c>
      <c r="I307" s="10">
        <f t="shared" si="52"/>
        <v>0</v>
      </c>
      <c r="J307" s="10">
        <f t="shared" si="54"/>
        <v>3483.6650679456434</v>
      </c>
      <c r="K307" s="10">
        <f t="shared" si="55"/>
        <v>-2322.6410688497563</v>
      </c>
      <c r="L307" s="10">
        <f t="shared" si="56"/>
        <v>515229.81577526405</v>
      </c>
      <c r="M307" s="10"/>
      <c r="N307" s="10">
        <f t="shared" si="46"/>
        <v>515229.81577526405</v>
      </c>
      <c r="O307" s="196"/>
      <c r="P307" s="196"/>
      <c r="Q307" s="196"/>
      <c r="R307" s="196"/>
      <c r="S307" s="196"/>
    </row>
    <row r="308" spans="1:19" x14ac:dyDescent="0.25">
      <c r="A308" s="35"/>
      <c r="B308" s="51" t="s">
        <v>210</v>
      </c>
      <c r="C308" s="35">
        <v>4</v>
      </c>
      <c r="D308" s="55">
        <v>15.786300000000002</v>
      </c>
      <c r="E308" s="181">
        <v>1602</v>
      </c>
      <c r="F308" s="145">
        <v>421690</v>
      </c>
      <c r="G308" s="41">
        <v>100</v>
      </c>
      <c r="H308" s="50">
        <f t="shared" si="53"/>
        <v>421690</v>
      </c>
      <c r="I308" s="10">
        <f t="shared" si="52"/>
        <v>0</v>
      </c>
      <c r="J308" s="10">
        <f t="shared" si="54"/>
        <v>263.22721598002499</v>
      </c>
      <c r="K308" s="10">
        <f t="shared" si="55"/>
        <v>897.7967831158619</v>
      </c>
      <c r="L308" s="10">
        <f t="shared" si="56"/>
        <v>1417174.5370976366</v>
      </c>
      <c r="M308" s="10"/>
      <c r="N308" s="10">
        <f t="shared" si="46"/>
        <v>1417174.5370976366</v>
      </c>
      <c r="O308" s="196"/>
      <c r="P308" s="196"/>
      <c r="Q308" s="196"/>
      <c r="R308" s="196"/>
      <c r="S308" s="196"/>
    </row>
    <row r="309" spans="1:19" x14ac:dyDescent="0.25">
      <c r="A309" s="35"/>
      <c r="B309" s="51" t="s">
        <v>211</v>
      </c>
      <c r="C309" s="35">
        <v>4</v>
      </c>
      <c r="D309" s="55">
        <v>10.5017</v>
      </c>
      <c r="E309" s="181">
        <v>1150</v>
      </c>
      <c r="F309" s="145">
        <v>340360</v>
      </c>
      <c r="G309" s="41">
        <v>100</v>
      </c>
      <c r="H309" s="50">
        <f t="shared" si="53"/>
        <v>340360</v>
      </c>
      <c r="I309" s="10">
        <f t="shared" si="52"/>
        <v>0</v>
      </c>
      <c r="J309" s="10">
        <f t="shared" si="54"/>
        <v>295.96521739130435</v>
      </c>
      <c r="K309" s="10">
        <f t="shared" si="55"/>
        <v>865.05878170458254</v>
      </c>
      <c r="L309" s="10">
        <f t="shared" si="56"/>
        <v>1281304.2285452792</v>
      </c>
      <c r="M309" s="10"/>
      <c r="N309" s="10">
        <f t="shared" ref="N309:N372" si="57">L309+M309</f>
        <v>1281304.2285452792</v>
      </c>
      <c r="O309" s="196"/>
      <c r="P309" s="196"/>
      <c r="Q309" s="196"/>
      <c r="R309" s="196"/>
      <c r="S309" s="196"/>
    </row>
    <row r="310" spans="1:19" x14ac:dyDescent="0.25">
      <c r="A310" s="35"/>
      <c r="B310" s="51" t="s">
        <v>212</v>
      </c>
      <c r="C310" s="35">
        <v>4</v>
      </c>
      <c r="D310" s="55">
        <v>24.389000000000003</v>
      </c>
      <c r="E310" s="181">
        <v>2891</v>
      </c>
      <c r="F310" s="145">
        <v>1214080</v>
      </c>
      <c r="G310" s="41">
        <v>100</v>
      </c>
      <c r="H310" s="50">
        <f t="shared" si="53"/>
        <v>1214080</v>
      </c>
      <c r="I310" s="10">
        <f t="shared" si="52"/>
        <v>0</v>
      </c>
      <c r="J310" s="10">
        <f t="shared" si="54"/>
        <v>419.95157384987891</v>
      </c>
      <c r="K310" s="10">
        <f t="shared" si="55"/>
        <v>741.07242524600792</v>
      </c>
      <c r="L310" s="10">
        <f t="shared" si="56"/>
        <v>1472602.3008605491</v>
      </c>
      <c r="M310" s="10"/>
      <c r="N310" s="10">
        <f t="shared" si="57"/>
        <v>1472602.3008605491</v>
      </c>
      <c r="O310" s="196"/>
      <c r="P310" s="196"/>
      <c r="Q310" s="196"/>
      <c r="R310" s="196"/>
      <c r="S310" s="196"/>
    </row>
    <row r="311" spans="1:19" x14ac:dyDescent="0.25">
      <c r="A311" s="35"/>
      <c r="B311" s="51" t="s">
        <v>767</v>
      </c>
      <c r="C311" s="35">
        <v>4</v>
      </c>
      <c r="D311" s="55">
        <v>23.262899999999998</v>
      </c>
      <c r="E311" s="181">
        <v>1809</v>
      </c>
      <c r="F311" s="145">
        <v>580780</v>
      </c>
      <c r="G311" s="41">
        <v>100</v>
      </c>
      <c r="H311" s="50">
        <f t="shared" si="53"/>
        <v>580780</v>
      </c>
      <c r="I311" s="10">
        <f t="shared" si="52"/>
        <v>0</v>
      </c>
      <c r="J311" s="10">
        <f t="shared" si="54"/>
        <v>321.05030403537864</v>
      </c>
      <c r="K311" s="10">
        <f t="shared" si="55"/>
        <v>839.97369506050825</v>
      </c>
      <c r="L311" s="10">
        <f t="shared" si="56"/>
        <v>1413384.0164095147</v>
      </c>
      <c r="M311" s="10"/>
      <c r="N311" s="10">
        <f t="shared" si="57"/>
        <v>1413384.0164095147</v>
      </c>
      <c r="O311" s="196"/>
      <c r="P311" s="196"/>
      <c r="Q311" s="196"/>
      <c r="R311" s="196"/>
      <c r="S311" s="196"/>
    </row>
    <row r="312" spans="1:19" x14ac:dyDescent="0.25">
      <c r="A312" s="35"/>
      <c r="B312" s="51"/>
      <c r="C312" s="35"/>
      <c r="D312" s="55">
        <v>0</v>
      </c>
      <c r="E312" s="183"/>
      <c r="F312" s="65"/>
      <c r="G312" s="41"/>
      <c r="H312" s="65"/>
      <c r="I312" s="66"/>
      <c r="J312" s="66"/>
      <c r="K312" s="10"/>
      <c r="L312" s="10"/>
      <c r="M312" s="10"/>
      <c r="N312" s="10"/>
      <c r="O312" s="196"/>
      <c r="P312" s="196"/>
      <c r="Q312" s="196"/>
      <c r="R312" s="196"/>
      <c r="S312" s="196"/>
    </row>
    <row r="313" spans="1:19" x14ac:dyDescent="0.25">
      <c r="A313" s="30" t="s">
        <v>213</v>
      </c>
      <c r="B313" s="43" t="s">
        <v>2</v>
      </c>
      <c r="C313" s="44"/>
      <c r="D313" s="3">
        <v>644.12480000000005</v>
      </c>
      <c r="E313" s="184">
        <f>E314</f>
        <v>38518</v>
      </c>
      <c r="F313" s="37">
        <v>0</v>
      </c>
      <c r="G313" s="41"/>
      <c r="H313" s="37">
        <f>H315</f>
        <v>4613185</v>
      </c>
      <c r="I313" s="8">
        <f>I315</f>
        <v>-4613185</v>
      </c>
      <c r="J313" s="8"/>
      <c r="K313" s="10"/>
      <c r="L313" s="10"/>
      <c r="M313" s="9">
        <f>M315</f>
        <v>11418550.26128976</v>
      </c>
      <c r="N313" s="8">
        <f t="shared" si="57"/>
        <v>11418550.26128976</v>
      </c>
      <c r="O313" s="196"/>
      <c r="P313" s="196"/>
      <c r="Q313" s="196"/>
      <c r="R313" s="196"/>
      <c r="S313" s="196"/>
    </row>
    <row r="314" spans="1:19" x14ac:dyDescent="0.25">
      <c r="A314" s="30" t="s">
        <v>213</v>
      </c>
      <c r="B314" s="43" t="s">
        <v>3</v>
      </c>
      <c r="C314" s="44"/>
      <c r="D314" s="3">
        <v>644.12480000000005</v>
      </c>
      <c r="E314" s="184">
        <f>SUM(E316:E337)</f>
        <v>38518</v>
      </c>
      <c r="F314" s="37">
        <f>SUM(F316:F337)</f>
        <v>31771770</v>
      </c>
      <c r="G314" s="41"/>
      <c r="H314" s="37">
        <f>SUM(H316:H337)</f>
        <v>22545400</v>
      </c>
      <c r="I314" s="8">
        <f>SUM(I316:I337)</f>
        <v>9226370</v>
      </c>
      <c r="J314" s="8"/>
      <c r="K314" s="10"/>
      <c r="L314" s="8">
        <f>SUM(L316:L337)</f>
        <v>28307161.554844081</v>
      </c>
      <c r="M314" s="10"/>
      <c r="N314" s="8">
        <f t="shared" si="57"/>
        <v>28307161.554844081</v>
      </c>
      <c r="O314" s="196"/>
      <c r="P314" s="196"/>
      <c r="Q314" s="196"/>
      <c r="R314" s="196"/>
      <c r="S314" s="196"/>
    </row>
    <row r="315" spans="1:19" x14ac:dyDescent="0.25">
      <c r="A315" s="35"/>
      <c r="B315" s="51" t="s">
        <v>26</v>
      </c>
      <c r="C315" s="35">
        <v>2</v>
      </c>
      <c r="D315" s="55">
        <v>0</v>
      </c>
      <c r="E315" s="185"/>
      <c r="F315" s="50">
        <v>0</v>
      </c>
      <c r="G315" s="41">
        <v>25</v>
      </c>
      <c r="H315" s="50">
        <f>F328*G315/100</f>
        <v>4613185</v>
      </c>
      <c r="I315" s="10">
        <f t="shared" ref="I315:I337" si="58">F315-H315</f>
        <v>-4613185</v>
      </c>
      <c r="J315" s="10"/>
      <c r="K315" s="10"/>
      <c r="L315" s="10"/>
      <c r="M315" s="10">
        <f>($L$7*$L$8*E313/$L$10)+($L$7*$L$9*D313/$L$11)</f>
        <v>11418550.26128976</v>
      </c>
      <c r="N315" s="10">
        <f t="shared" si="57"/>
        <v>11418550.26128976</v>
      </c>
      <c r="O315" s="196"/>
      <c r="P315" s="196"/>
      <c r="Q315" s="196"/>
      <c r="R315" s="196"/>
      <c r="S315" s="196"/>
    </row>
    <row r="316" spans="1:19" x14ac:dyDescent="0.25">
      <c r="A316" s="35"/>
      <c r="B316" s="51" t="s">
        <v>214</v>
      </c>
      <c r="C316" s="35">
        <v>4</v>
      </c>
      <c r="D316" s="55">
        <v>39.805700000000002</v>
      </c>
      <c r="E316" s="181">
        <v>1285</v>
      </c>
      <c r="F316" s="145">
        <v>392180</v>
      </c>
      <c r="G316" s="41">
        <v>100</v>
      </c>
      <c r="H316" s="50">
        <f t="shared" ref="H316:H337" si="59">F316*G316/100</f>
        <v>392180</v>
      </c>
      <c r="I316" s="10">
        <f t="shared" si="58"/>
        <v>0</v>
      </c>
      <c r="J316" s="10">
        <f t="shared" ref="J316:J337" si="60">F316/E316</f>
        <v>305.19844357976655</v>
      </c>
      <c r="K316" s="10">
        <f t="shared" ref="K316:K337" si="61">$J$11*$J$19-J316</f>
        <v>855.8255555161204</v>
      </c>
      <c r="L316" s="10">
        <f t="shared" ref="L316:L337" si="62">IF(K316&gt;0,$J$7*$J$8*(K316/$K$19),0)+$J$7*$J$9*(E316/$E$19)+$J$7*$J$10*(D316/$D$19)</f>
        <v>1421329.7201022108</v>
      </c>
      <c r="M316" s="10"/>
      <c r="N316" s="10">
        <f t="shared" si="57"/>
        <v>1421329.7201022108</v>
      </c>
      <c r="O316" s="196"/>
      <c r="P316" s="196"/>
      <c r="Q316" s="196"/>
      <c r="R316" s="196"/>
      <c r="S316" s="196"/>
    </row>
    <row r="317" spans="1:19" x14ac:dyDescent="0.25">
      <c r="A317" s="35"/>
      <c r="B317" s="51" t="s">
        <v>215</v>
      </c>
      <c r="C317" s="35">
        <v>4</v>
      </c>
      <c r="D317" s="55">
        <v>50.628500000000003</v>
      </c>
      <c r="E317" s="181">
        <v>2967</v>
      </c>
      <c r="F317" s="145">
        <v>1204440</v>
      </c>
      <c r="G317" s="41">
        <v>100</v>
      </c>
      <c r="H317" s="50">
        <f t="shared" si="59"/>
        <v>1204440</v>
      </c>
      <c r="I317" s="10">
        <f t="shared" si="58"/>
        <v>0</v>
      </c>
      <c r="J317" s="10">
        <f t="shared" si="60"/>
        <v>405.94539939332657</v>
      </c>
      <c r="K317" s="10">
        <f t="shared" si="61"/>
        <v>755.07859970256027</v>
      </c>
      <c r="L317" s="10">
        <f t="shared" si="62"/>
        <v>1617784.2271166358</v>
      </c>
      <c r="M317" s="10"/>
      <c r="N317" s="10">
        <f t="shared" si="57"/>
        <v>1617784.2271166358</v>
      </c>
      <c r="O317" s="196"/>
      <c r="P317" s="196"/>
      <c r="Q317" s="196"/>
      <c r="R317" s="196"/>
      <c r="S317" s="196"/>
    </row>
    <row r="318" spans="1:19" x14ac:dyDescent="0.25">
      <c r="A318" s="35"/>
      <c r="B318" s="51" t="s">
        <v>54</v>
      </c>
      <c r="C318" s="35">
        <v>4</v>
      </c>
      <c r="D318" s="55">
        <v>17.781400000000001</v>
      </c>
      <c r="E318" s="181">
        <v>660</v>
      </c>
      <c r="F318" s="145">
        <v>142980</v>
      </c>
      <c r="G318" s="41">
        <v>100</v>
      </c>
      <c r="H318" s="50">
        <f t="shared" si="59"/>
        <v>142980</v>
      </c>
      <c r="I318" s="10">
        <f t="shared" si="58"/>
        <v>0</v>
      </c>
      <c r="J318" s="10">
        <f t="shared" si="60"/>
        <v>216.63636363636363</v>
      </c>
      <c r="K318" s="10">
        <f t="shared" si="61"/>
        <v>944.38763545952327</v>
      </c>
      <c r="L318" s="10">
        <f t="shared" si="62"/>
        <v>1330819.2881802248</v>
      </c>
      <c r="M318" s="10"/>
      <c r="N318" s="10">
        <f t="shared" si="57"/>
        <v>1330819.2881802248</v>
      </c>
      <c r="O318" s="196"/>
      <c r="P318" s="196"/>
      <c r="Q318" s="196"/>
      <c r="R318" s="196"/>
      <c r="S318" s="196"/>
    </row>
    <row r="319" spans="1:19" x14ac:dyDescent="0.25">
      <c r="A319" s="35"/>
      <c r="B319" s="51" t="s">
        <v>216</v>
      </c>
      <c r="C319" s="35">
        <v>4</v>
      </c>
      <c r="D319" s="55">
        <v>43.372099999999996</v>
      </c>
      <c r="E319" s="181">
        <v>1547</v>
      </c>
      <c r="F319" s="145">
        <v>454590</v>
      </c>
      <c r="G319" s="41">
        <v>100</v>
      </c>
      <c r="H319" s="50">
        <f t="shared" si="59"/>
        <v>454590</v>
      </c>
      <c r="I319" s="10">
        <f t="shared" si="58"/>
        <v>0</v>
      </c>
      <c r="J319" s="10">
        <f t="shared" si="60"/>
        <v>293.85261797026504</v>
      </c>
      <c r="K319" s="10">
        <f t="shared" si="61"/>
        <v>867.17138112562179</v>
      </c>
      <c r="L319" s="10">
        <f t="shared" si="62"/>
        <v>1493050.6540649214</v>
      </c>
      <c r="M319" s="10"/>
      <c r="N319" s="10">
        <f t="shared" si="57"/>
        <v>1493050.6540649214</v>
      </c>
      <c r="O319" s="196"/>
      <c r="P319" s="196"/>
      <c r="Q319" s="196"/>
      <c r="R319" s="196"/>
      <c r="S319" s="196"/>
    </row>
    <row r="320" spans="1:19" x14ac:dyDescent="0.25">
      <c r="A320" s="35"/>
      <c r="B320" s="51" t="s">
        <v>217</v>
      </c>
      <c r="C320" s="35">
        <v>4</v>
      </c>
      <c r="D320" s="55">
        <v>24.393000000000001</v>
      </c>
      <c r="E320" s="181">
        <v>963</v>
      </c>
      <c r="F320" s="145">
        <v>1649360</v>
      </c>
      <c r="G320" s="41">
        <v>100</v>
      </c>
      <c r="H320" s="50">
        <f t="shared" si="59"/>
        <v>1649360</v>
      </c>
      <c r="I320" s="10">
        <f t="shared" si="58"/>
        <v>0</v>
      </c>
      <c r="J320" s="10">
        <f t="shared" si="60"/>
        <v>1712.7310488058151</v>
      </c>
      <c r="K320" s="10">
        <f t="shared" si="61"/>
        <v>-551.70704970992824</v>
      </c>
      <c r="L320" s="10">
        <f t="shared" si="62"/>
        <v>262875.71472584951</v>
      </c>
      <c r="M320" s="10"/>
      <c r="N320" s="10">
        <f t="shared" si="57"/>
        <v>262875.71472584951</v>
      </c>
      <c r="O320" s="196"/>
      <c r="P320" s="196"/>
      <c r="Q320" s="196"/>
      <c r="R320" s="196"/>
      <c r="S320" s="196"/>
    </row>
    <row r="321" spans="1:19" x14ac:dyDescent="0.25">
      <c r="A321" s="35"/>
      <c r="B321" s="51" t="s">
        <v>218</v>
      </c>
      <c r="C321" s="35">
        <v>4</v>
      </c>
      <c r="D321" s="55">
        <v>23.819200000000002</v>
      </c>
      <c r="E321" s="181">
        <v>1276</v>
      </c>
      <c r="F321" s="145">
        <v>519680</v>
      </c>
      <c r="G321" s="41">
        <v>100</v>
      </c>
      <c r="H321" s="50">
        <f t="shared" si="59"/>
        <v>519680</v>
      </c>
      <c r="I321" s="10">
        <f t="shared" si="58"/>
        <v>0</v>
      </c>
      <c r="J321" s="10">
        <f t="shared" si="60"/>
        <v>407.27272727272725</v>
      </c>
      <c r="K321" s="10">
        <f t="shared" si="61"/>
        <v>753.75127182315964</v>
      </c>
      <c r="L321" s="10">
        <f t="shared" si="62"/>
        <v>1225378.5422271891</v>
      </c>
      <c r="M321" s="10"/>
      <c r="N321" s="10">
        <f t="shared" si="57"/>
        <v>1225378.5422271891</v>
      </c>
      <c r="O321" s="196"/>
      <c r="P321" s="196"/>
      <c r="Q321" s="196"/>
      <c r="R321" s="196"/>
      <c r="S321" s="196"/>
    </row>
    <row r="322" spans="1:19" s="31" customFormat="1" x14ac:dyDescent="0.25">
      <c r="A322" s="35"/>
      <c r="B322" s="51" t="s">
        <v>219</v>
      </c>
      <c r="C322" s="35">
        <v>4</v>
      </c>
      <c r="D322" s="55">
        <v>26.022399999999998</v>
      </c>
      <c r="E322" s="181">
        <v>1008</v>
      </c>
      <c r="F322" s="179">
        <v>382590</v>
      </c>
      <c r="G322" s="41">
        <v>100</v>
      </c>
      <c r="H322" s="50">
        <f t="shared" si="59"/>
        <v>382590</v>
      </c>
      <c r="I322" s="50">
        <f t="shared" si="58"/>
        <v>0</v>
      </c>
      <c r="J322" s="50">
        <f t="shared" si="60"/>
        <v>379.55357142857144</v>
      </c>
      <c r="K322" s="50">
        <f t="shared" si="61"/>
        <v>781.47042766731545</v>
      </c>
      <c r="L322" s="50">
        <f t="shared" si="62"/>
        <v>1225588.8937330232</v>
      </c>
      <c r="M322" s="50"/>
      <c r="N322" s="50">
        <f t="shared" si="57"/>
        <v>1225588.8937330232</v>
      </c>
      <c r="O322" s="99"/>
      <c r="P322" s="196"/>
      <c r="Q322" s="99"/>
      <c r="R322" s="196"/>
      <c r="S322" s="99"/>
    </row>
    <row r="323" spans="1:19" x14ac:dyDescent="0.25">
      <c r="A323" s="35"/>
      <c r="B323" s="51" t="s">
        <v>213</v>
      </c>
      <c r="C323" s="35">
        <v>4</v>
      </c>
      <c r="D323" s="55">
        <v>27.476400000000002</v>
      </c>
      <c r="E323" s="181">
        <v>1467</v>
      </c>
      <c r="F323" s="145">
        <v>496570</v>
      </c>
      <c r="G323" s="41">
        <v>100</v>
      </c>
      <c r="H323" s="50">
        <f t="shared" si="59"/>
        <v>496570</v>
      </c>
      <c r="I323" s="10">
        <f t="shared" si="58"/>
        <v>0</v>
      </c>
      <c r="J323" s="10">
        <f t="shared" si="60"/>
        <v>338.49352419904568</v>
      </c>
      <c r="K323" s="10">
        <f t="shared" si="61"/>
        <v>822.53047489684127</v>
      </c>
      <c r="L323" s="10">
        <f t="shared" si="62"/>
        <v>1355758.21974566</v>
      </c>
      <c r="M323" s="10"/>
      <c r="N323" s="10">
        <f t="shared" si="57"/>
        <v>1355758.21974566</v>
      </c>
      <c r="O323" s="196"/>
      <c r="P323" s="196"/>
      <c r="Q323" s="196"/>
      <c r="R323" s="196"/>
      <c r="S323" s="196"/>
    </row>
    <row r="324" spans="1:19" x14ac:dyDescent="0.25">
      <c r="A324" s="35"/>
      <c r="B324" s="51" t="s">
        <v>220</v>
      </c>
      <c r="C324" s="35">
        <v>4</v>
      </c>
      <c r="D324" s="55">
        <v>15</v>
      </c>
      <c r="E324" s="181">
        <v>495</v>
      </c>
      <c r="F324" s="145">
        <v>188210</v>
      </c>
      <c r="G324" s="41">
        <v>100</v>
      </c>
      <c r="H324" s="50">
        <f t="shared" si="59"/>
        <v>188210</v>
      </c>
      <c r="I324" s="10">
        <f t="shared" si="58"/>
        <v>0</v>
      </c>
      <c r="J324" s="10">
        <f t="shared" si="60"/>
        <v>380.22222222222223</v>
      </c>
      <c r="K324" s="10">
        <f t="shared" si="61"/>
        <v>780.80177687366472</v>
      </c>
      <c r="L324" s="10">
        <f t="shared" si="62"/>
        <v>1093454.785114821</v>
      </c>
      <c r="M324" s="10"/>
      <c r="N324" s="10">
        <f t="shared" si="57"/>
        <v>1093454.785114821</v>
      </c>
      <c r="O324" s="196"/>
      <c r="P324" s="196"/>
      <c r="Q324" s="196"/>
      <c r="R324" s="196"/>
      <c r="S324" s="196"/>
    </row>
    <row r="325" spans="1:19" x14ac:dyDescent="0.25">
      <c r="A325" s="35"/>
      <c r="B325" s="51" t="s">
        <v>221</v>
      </c>
      <c r="C325" s="35">
        <v>4</v>
      </c>
      <c r="D325" s="54">
        <v>39.362300000000005</v>
      </c>
      <c r="E325" s="181">
        <v>1634</v>
      </c>
      <c r="F325" s="145">
        <v>371350</v>
      </c>
      <c r="G325" s="41">
        <v>100</v>
      </c>
      <c r="H325" s="50">
        <f t="shared" si="59"/>
        <v>371350</v>
      </c>
      <c r="I325" s="10">
        <f t="shared" si="58"/>
        <v>0</v>
      </c>
      <c r="J325" s="10">
        <f t="shared" si="60"/>
        <v>227.26438188494492</v>
      </c>
      <c r="K325" s="10">
        <f t="shared" si="61"/>
        <v>933.759617210942</v>
      </c>
      <c r="L325" s="10">
        <f t="shared" si="62"/>
        <v>1570144.0093585718</v>
      </c>
      <c r="M325" s="10"/>
      <c r="N325" s="10">
        <f t="shared" si="57"/>
        <v>1570144.0093585718</v>
      </c>
      <c r="O325" s="196"/>
      <c r="P325" s="196"/>
      <c r="Q325" s="196"/>
      <c r="R325" s="196"/>
      <c r="S325" s="196"/>
    </row>
    <row r="326" spans="1:19" x14ac:dyDescent="0.25">
      <c r="A326" s="35"/>
      <c r="B326" s="51" t="s">
        <v>132</v>
      </c>
      <c r="C326" s="35">
        <v>4</v>
      </c>
      <c r="D326" s="55">
        <v>32.915100000000002</v>
      </c>
      <c r="E326" s="181">
        <v>770</v>
      </c>
      <c r="F326" s="145">
        <v>246460</v>
      </c>
      <c r="G326" s="41">
        <v>100</v>
      </c>
      <c r="H326" s="50">
        <f t="shared" si="59"/>
        <v>246460</v>
      </c>
      <c r="I326" s="10">
        <f t="shared" si="58"/>
        <v>0</v>
      </c>
      <c r="J326" s="10">
        <f t="shared" si="60"/>
        <v>320.0779220779221</v>
      </c>
      <c r="K326" s="10">
        <f t="shared" si="61"/>
        <v>840.94607701796485</v>
      </c>
      <c r="L326" s="10">
        <f t="shared" si="62"/>
        <v>1289887.0942574814</v>
      </c>
      <c r="M326" s="10"/>
      <c r="N326" s="10">
        <f t="shared" si="57"/>
        <v>1289887.0942574814</v>
      </c>
      <c r="O326" s="196"/>
      <c r="P326" s="196"/>
      <c r="Q326" s="196"/>
      <c r="R326" s="196"/>
      <c r="S326" s="196"/>
    </row>
    <row r="327" spans="1:19" x14ac:dyDescent="0.25">
      <c r="A327" s="35"/>
      <c r="B327" s="51" t="s">
        <v>768</v>
      </c>
      <c r="C327" s="35">
        <v>4</v>
      </c>
      <c r="D327" s="55">
        <v>27.975200000000001</v>
      </c>
      <c r="E327" s="181">
        <v>1528</v>
      </c>
      <c r="F327" s="145">
        <v>417850</v>
      </c>
      <c r="G327" s="41">
        <v>100</v>
      </c>
      <c r="H327" s="50">
        <f t="shared" si="59"/>
        <v>417850</v>
      </c>
      <c r="I327" s="10">
        <f t="shared" si="58"/>
        <v>0</v>
      </c>
      <c r="J327" s="10">
        <f t="shared" si="60"/>
        <v>273.46204188481676</v>
      </c>
      <c r="K327" s="10">
        <f t="shared" si="61"/>
        <v>887.56195721107019</v>
      </c>
      <c r="L327" s="10">
        <f t="shared" si="62"/>
        <v>1446697.8649379956</v>
      </c>
      <c r="M327" s="10"/>
      <c r="N327" s="10">
        <f t="shared" si="57"/>
        <v>1446697.8649379956</v>
      </c>
      <c r="O327" s="196"/>
      <c r="P327" s="196"/>
      <c r="Q327" s="196"/>
      <c r="R327" s="196"/>
      <c r="S327" s="196"/>
    </row>
    <row r="328" spans="1:19" x14ac:dyDescent="0.25">
      <c r="A328" s="35"/>
      <c r="B328" s="51" t="s">
        <v>903</v>
      </c>
      <c r="C328" s="35">
        <v>3</v>
      </c>
      <c r="D328" s="55">
        <v>6.8707000000000011</v>
      </c>
      <c r="E328" s="181">
        <v>8757</v>
      </c>
      <c r="F328" s="145">
        <v>18452740</v>
      </c>
      <c r="G328" s="41">
        <v>50</v>
      </c>
      <c r="H328" s="50">
        <f t="shared" si="59"/>
        <v>9226370</v>
      </c>
      <c r="I328" s="10">
        <f t="shared" si="58"/>
        <v>9226370</v>
      </c>
      <c r="J328" s="10">
        <f t="shared" si="60"/>
        <v>2107.1988123786687</v>
      </c>
      <c r="K328" s="10">
        <f t="shared" si="61"/>
        <v>-946.17481328278177</v>
      </c>
      <c r="L328" s="10">
        <f t="shared" si="62"/>
        <v>1440648.8744771101</v>
      </c>
      <c r="M328" s="10"/>
      <c r="N328" s="10">
        <f t="shared" si="57"/>
        <v>1440648.8744771101</v>
      </c>
      <c r="O328" s="196"/>
      <c r="P328" s="196"/>
      <c r="Q328" s="196"/>
      <c r="R328" s="196"/>
      <c r="S328" s="196"/>
    </row>
    <row r="329" spans="1:19" x14ac:dyDescent="0.25">
      <c r="A329" s="35"/>
      <c r="B329" s="51" t="s">
        <v>223</v>
      </c>
      <c r="C329" s="35">
        <v>4</v>
      </c>
      <c r="D329" s="55">
        <v>14.065399999999999</v>
      </c>
      <c r="E329" s="181">
        <v>563</v>
      </c>
      <c r="F329" s="145">
        <v>241110</v>
      </c>
      <c r="G329" s="41">
        <v>100</v>
      </c>
      <c r="H329" s="50">
        <f t="shared" si="59"/>
        <v>241110</v>
      </c>
      <c r="I329" s="10">
        <f t="shared" si="58"/>
        <v>0</v>
      </c>
      <c r="J329" s="10">
        <f t="shared" si="60"/>
        <v>428.25932504440499</v>
      </c>
      <c r="K329" s="10">
        <f t="shared" si="61"/>
        <v>732.76467405148196</v>
      </c>
      <c r="L329" s="10">
        <f t="shared" si="62"/>
        <v>1041986.1280854681</v>
      </c>
      <c r="M329" s="10"/>
      <c r="N329" s="10">
        <f t="shared" si="57"/>
        <v>1041986.1280854681</v>
      </c>
      <c r="O329" s="196"/>
      <c r="P329" s="196"/>
      <c r="Q329" s="196"/>
      <c r="R329" s="196"/>
      <c r="S329" s="196"/>
    </row>
    <row r="330" spans="1:19" x14ac:dyDescent="0.25">
      <c r="A330" s="35"/>
      <c r="B330" s="51" t="s">
        <v>224</v>
      </c>
      <c r="C330" s="35">
        <v>4</v>
      </c>
      <c r="D330" s="55">
        <v>39.993099999999998</v>
      </c>
      <c r="E330" s="181">
        <v>1251</v>
      </c>
      <c r="F330" s="145">
        <v>523810</v>
      </c>
      <c r="G330" s="41">
        <v>100</v>
      </c>
      <c r="H330" s="50">
        <f t="shared" si="59"/>
        <v>523810</v>
      </c>
      <c r="I330" s="10">
        <f t="shared" si="58"/>
        <v>0</v>
      </c>
      <c r="J330" s="10">
        <f t="shared" si="60"/>
        <v>418.71302957633895</v>
      </c>
      <c r="K330" s="10">
        <f t="shared" si="61"/>
        <v>742.31096951954794</v>
      </c>
      <c r="L330" s="10">
        <f t="shared" si="62"/>
        <v>1278939.2634485406</v>
      </c>
      <c r="M330" s="10"/>
      <c r="N330" s="10">
        <f t="shared" si="57"/>
        <v>1278939.2634485406</v>
      </c>
      <c r="O330" s="196"/>
      <c r="P330" s="196"/>
      <c r="Q330" s="196"/>
      <c r="R330" s="196"/>
      <c r="S330" s="196"/>
    </row>
    <row r="331" spans="1:19" x14ac:dyDescent="0.25">
      <c r="A331" s="35"/>
      <c r="B331" s="51" t="s">
        <v>225</v>
      </c>
      <c r="C331" s="35">
        <v>4</v>
      </c>
      <c r="D331" s="55">
        <v>8.6809999999999992</v>
      </c>
      <c r="E331" s="181">
        <v>1037</v>
      </c>
      <c r="F331" s="145">
        <v>520560</v>
      </c>
      <c r="G331" s="41">
        <v>100</v>
      </c>
      <c r="H331" s="50">
        <f t="shared" si="59"/>
        <v>520560</v>
      </c>
      <c r="I331" s="10">
        <f t="shared" si="58"/>
        <v>0</v>
      </c>
      <c r="J331" s="10">
        <f t="shared" si="60"/>
        <v>501.98649951783995</v>
      </c>
      <c r="K331" s="10">
        <f t="shared" si="61"/>
        <v>659.03749957804689</v>
      </c>
      <c r="L331" s="10">
        <f t="shared" si="62"/>
        <v>1005066.5323846921</v>
      </c>
      <c r="M331" s="10"/>
      <c r="N331" s="10">
        <f t="shared" si="57"/>
        <v>1005066.5323846921</v>
      </c>
      <c r="O331" s="196"/>
      <c r="P331" s="196"/>
      <c r="Q331" s="196"/>
      <c r="R331" s="196"/>
      <c r="S331" s="196"/>
    </row>
    <row r="332" spans="1:19" x14ac:dyDescent="0.25">
      <c r="A332" s="35"/>
      <c r="B332" s="51" t="s">
        <v>226</v>
      </c>
      <c r="C332" s="35">
        <v>4</v>
      </c>
      <c r="D332" s="55">
        <v>23.636699999999998</v>
      </c>
      <c r="E332" s="181">
        <v>887</v>
      </c>
      <c r="F332" s="145">
        <v>261750</v>
      </c>
      <c r="G332" s="41">
        <v>100</v>
      </c>
      <c r="H332" s="50">
        <f t="shared" si="59"/>
        <v>261750</v>
      </c>
      <c r="I332" s="10">
        <f t="shared" si="58"/>
        <v>0</v>
      </c>
      <c r="J332" s="10">
        <f t="shared" si="60"/>
        <v>295.09582863585121</v>
      </c>
      <c r="K332" s="10">
        <f t="shared" si="61"/>
        <v>865.92817046003574</v>
      </c>
      <c r="L332" s="10">
        <f t="shared" si="62"/>
        <v>1298044.5619381049</v>
      </c>
      <c r="M332" s="10"/>
      <c r="N332" s="10">
        <f t="shared" si="57"/>
        <v>1298044.5619381049</v>
      </c>
      <c r="O332" s="196"/>
      <c r="P332" s="196"/>
      <c r="Q332" s="196"/>
      <c r="R332" s="196"/>
      <c r="S332" s="196"/>
    </row>
    <row r="333" spans="1:19" x14ac:dyDescent="0.25">
      <c r="A333" s="35"/>
      <c r="B333" s="51" t="s">
        <v>227</v>
      </c>
      <c r="C333" s="35">
        <v>4</v>
      </c>
      <c r="D333" s="55">
        <v>35.176200000000001</v>
      </c>
      <c r="E333" s="181">
        <v>1530</v>
      </c>
      <c r="F333" s="145">
        <v>441760</v>
      </c>
      <c r="G333" s="41">
        <v>100</v>
      </c>
      <c r="H333" s="50">
        <f t="shared" si="59"/>
        <v>441760</v>
      </c>
      <c r="I333" s="10">
        <f t="shared" si="58"/>
        <v>0</v>
      </c>
      <c r="J333" s="10">
        <f t="shared" si="60"/>
        <v>288.73202614379085</v>
      </c>
      <c r="K333" s="10">
        <f t="shared" si="61"/>
        <v>872.2919729520961</v>
      </c>
      <c r="L333" s="10">
        <f t="shared" si="62"/>
        <v>1460310.4515639828</v>
      </c>
      <c r="M333" s="10"/>
      <c r="N333" s="10">
        <f t="shared" si="57"/>
        <v>1460310.4515639828</v>
      </c>
      <c r="O333" s="196"/>
      <c r="P333" s="196"/>
      <c r="Q333" s="196"/>
      <c r="R333" s="196"/>
      <c r="S333" s="196"/>
    </row>
    <row r="334" spans="1:19" x14ac:dyDescent="0.25">
      <c r="A334" s="35"/>
      <c r="B334" s="51" t="s">
        <v>228</v>
      </c>
      <c r="C334" s="35">
        <v>4</v>
      </c>
      <c r="D334" s="55">
        <v>33.835300000000004</v>
      </c>
      <c r="E334" s="181">
        <v>1657</v>
      </c>
      <c r="F334" s="145">
        <v>644990</v>
      </c>
      <c r="G334" s="41">
        <v>100</v>
      </c>
      <c r="H334" s="50">
        <f t="shared" si="59"/>
        <v>644990</v>
      </c>
      <c r="I334" s="10">
        <f t="shared" si="58"/>
        <v>0</v>
      </c>
      <c r="J334" s="10">
        <f t="shared" si="60"/>
        <v>389.2516596258298</v>
      </c>
      <c r="K334" s="10">
        <f t="shared" si="61"/>
        <v>771.77233947005709</v>
      </c>
      <c r="L334" s="10">
        <f t="shared" si="62"/>
        <v>1352863.9067073206</v>
      </c>
      <c r="M334" s="10"/>
      <c r="N334" s="10">
        <f t="shared" si="57"/>
        <v>1352863.9067073206</v>
      </c>
      <c r="O334" s="196"/>
      <c r="P334" s="196"/>
      <c r="Q334" s="196"/>
      <c r="R334" s="196"/>
      <c r="S334" s="196"/>
    </row>
    <row r="335" spans="1:19" x14ac:dyDescent="0.25">
      <c r="A335" s="35"/>
      <c r="B335" s="51" t="s">
        <v>769</v>
      </c>
      <c r="C335" s="35">
        <v>4</v>
      </c>
      <c r="D335" s="55">
        <v>47.278100000000009</v>
      </c>
      <c r="E335" s="181">
        <v>2930</v>
      </c>
      <c r="F335" s="145">
        <v>1377220</v>
      </c>
      <c r="G335" s="41">
        <v>100</v>
      </c>
      <c r="H335" s="50">
        <f t="shared" si="59"/>
        <v>1377220</v>
      </c>
      <c r="I335" s="10">
        <f t="shared" si="58"/>
        <v>0</v>
      </c>
      <c r="J335" s="10">
        <f t="shared" si="60"/>
        <v>470.0409556313993</v>
      </c>
      <c r="K335" s="10">
        <f t="shared" si="61"/>
        <v>690.98304346448754</v>
      </c>
      <c r="L335" s="10">
        <f t="shared" si="62"/>
        <v>1519244.7897141422</v>
      </c>
      <c r="M335" s="10"/>
      <c r="N335" s="10">
        <f t="shared" si="57"/>
        <v>1519244.7897141422</v>
      </c>
      <c r="O335" s="196"/>
      <c r="P335" s="196"/>
      <c r="Q335" s="196"/>
      <c r="R335" s="196"/>
      <c r="S335" s="196"/>
    </row>
    <row r="336" spans="1:19" x14ac:dyDescent="0.25">
      <c r="A336" s="35"/>
      <c r="B336" s="51" t="s">
        <v>229</v>
      </c>
      <c r="C336" s="35">
        <v>4</v>
      </c>
      <c r="D336" s="55">
        <v>17.511099999999999</v>
      </c>
      <c r="E336" s="181">
        <v>607</v>
      </c>
      <c r="F336" s="145">
        <v>175630</v>
      </c>
      <c r="G336" s="41">
        <v>100</v>
      </c>
      <c r="H336" s="50">
        <f t="shared" si="59"/>
        <v>175630</v>
      </c>
      <c r="I336" s="10">
        <f t="shared" si="58"/>
        <v>0</v>
      </c>
      <c r="J336" s="10">
        <f t="shared" si="60"/>
        <v>289.34102141680393</v>
      </c>
      <c r="K336" s="10">
        <f t="shared" si="61"/>
        <v>871.68297767908302</v>
      </c>
      <c r="L336" s="10">
        <f t="shared" si="62"/>
        <v>1232866.7871658253</v>
      </c>
      <c r="M336" s="10"/>
      <c r="N336" s="10">
        <f t="shared" si="57"/>
        <v>1232866.7871658253</v>
      </c>
      <c r="O336" s="196"/>
      <c r="P336" s="196"/>
      <c r="Q336" s="196"/>
      <c r="R336" s="196"/>
      <c r="S336" s="196"/>
    </row>
    <row r="337" spans="1:19" x14ac:dyDescent="0.25">
      <c r="A337" s="35"/>
      <c r="B337" s="51" t="s">
        <v>230</v>
      </c>
      <c r="C337" s="35">
        <v>4</v>
      </c>
      <c r="D337" s="55">
        <v>48.5259</v>
      </c>
      <c r="E337" s="181">
        <v>3699</v>
      </c>
      <c r="F337" s="145">
        <v>2665940</v>
      </c>
      <c r="G337" s="41">
        <v>100</v>
      </c>
      <c r="H337" s="50">
        <f t="shared" si="59"/>
        <v>2665940</v>
      </c>
      <c r="I337" s="10">
        <f t="shared" si="58"/>
        <v>0</v>
      </c>
      <c r="J337" s="10">
        <f t="shared" si="60"/>
        <v>720.71911327385783</v>
      </c>
      <c r="K337" s="10">
        <f t="shared" si="61"/>
        <v>440.30488582202906</v>
      </c>
      <c r="L337" s="10">
        <f t="shared" si="62"/>
        <v>1344421.2457943095</v>
      </c>
      <c r="M337" s="10"/>
      <c r="N337" s="10">
        <f t="shared" si="57"/>
        <v>1344421.2457943095</v>
      </c>
      <c r="O337" s="196"/>
      <c r="P337" s="196"/>
      <c r="Q337" s="196"/>
      <c r="R337" s="196"/>
      <c r="S337" s="196"/>
    </row>
    <row r="338" spans="1:19" x14ac:dyDescent="0.25">
      <c r="A338" s="35"/>
      <c r="B338" s="51"/>
      <c r="C338" s="35"/>
      <c r="D338" s="55">
        <v>0</v>
      </c>
      <c r="E338" s="183"/>
      <c r="F338" s="65"/>
      <c r="G338" s="41"/>
      <c r="H338" s="65"/>
      <c r="I338" s="66"/>
      <c r="J338" s="66"/>
      <c r="K338" s="10"/>
      <c r="L338" s="10"/>
      <c r="M338" s="10"/>
      <c r="N338" s="10"/>
      <c r="O338" s="196"/>
      <c r="P338" s="196"/>
      <c r="Q338" s="196"/>
      <c r="R338" s="196"/>
      <c r="S338" s="196"/>
    </row>
    <row r="339" spans="1:19" x14ac:dyDescent="0.25">
      <c r="A339" s="30" t="s">
        <v>231</v>
      </c>
      <c r="B339" s="43" t="s">
        <v>2</v>
      </c>
      <c r="C339" s="44"/>
      <c r="D339" s="3">
        <v>999.91469999999981</v>
      </c>
      <c r="E339" s="184">
        <f>E340</f>
        <v>76757</v>
      </c>
      <c r="F339" s="37">
        <v>0</v>
      </c>
      <c r="G339" s="41"/>
      <c r="H339" s="37">
        <f>H341</f>
        <v>9331665</v>
      </c>
      <c r="I339" s="8">
        <f>I341</f>
        <v>-9331665</v>
      </c>
      <c r="J339" s="8"/>
      <c r="K339" s="10"/>
      <c r="L339" s="10"/>
      <c r="M339" s="9">
        <f>M341</f>
        <v>20408548.570725538</v>
      </c>
      <c r="N339" s="8">
        <f t="shared" si="57"/>
        <v>20408548.570725538</v>
      </c>
      <c r="O339" s="196"/>
      <c r="P339" s="196"/>
      <c r="Q339" s="196"/>
      <c r="R339" s="196"/>
      <c r="S339" s="196"/>
    </row>
    <row r="340" spans="1:19" x14ac:dyDescent="0.25">
      <c r="A340" s="30" t="s">
        <v>231</v>
      </c>
      <c r="B340" s="43" t="s">
        <v>3</v>
      </c>
      <c r="C340" s="44"/>
      <c r="D340" s="3">
        <v>999.91469999999981</v>
      </c>
      <c r="E340" s="184">
        <f>SUM(E342:E369)</f>
        <v>76757</v>
      </c>
      <c r="F340" s="37">
        <f>SUM(F342:F369)</f>
        <v>62846770</v>
      </c>
      <c r="G340" s="41"/>
      <c r="H340" s="37">
        <f>SUM(H342:H369)</f>
        <v>44183440</v>
      </c>
      <c r="I340" s="8">
        <f>SUM(I342:I369)</f>
        <v>18663330</v>
      </c>
      <c r="J340" s="8"/>
      <c r="K340" s="10"/>
      <c r="L340" s="8">
        <f>SUM(L342:L369)</f>
        <v>41939599.518125795</v>
      </c>
      <c r="M340" s="10"/>
      <c r="N340" s="8">
        <f t="shared" si="57"/>
        <v>41939599.518125795</v>
      </c>
      <c r="O340" s="196"/>
      <c r="P340" s="196"/>
      <c r="Q340" s="196"/>
      <c r="R340" s="196"/>
      <c r="S340" s="196"/>
    </row>
    <row r="341" spans="1:19" x14ac:dyDescent="0.25">
      <c r="A341" s="35"/>
      <c r="B341" s="51" t="s">
        <v>26</v>
      </c>
      <c r="C341" s="35">
        <v>2</v>
      </c>
      <c r="D341" s="55">
        <v>0</v>
      </c>
      <c r="E341" s="185"/>
      <c r="F341" s="50">
        <v>0</v>
      </c>
      <c r="G341" s="41">
        <v>25</v>
      </c>
      <c r="H341" s="50">
        <f>F358*G341/100</f>
        <v>9331665</v>
      </c>
      <c r="I341" s="10">
        <f t="shared" ref="I341:I369" si="63">F341-H341</f>
        <v>-9331665</v>
      </c>
      <c r="J341" s="10"/>
      <c r="K341" s="10"/>
      <c r="L341" s="10"/>
      <c r="M341" s="10">
        <f>($L$7*$L$8*E339/$L$10)+($L$7*$L$9*D339/$L$11)</f>
        <v>20408548.570725538</v>
      </c>
      <c r="N341" s="10">
        <f t="shared" si="57"/>
        <v>20408548.570725538</v>
      </c>
      <c r="O341" s="196"/>
      <c r="P341" s="196"/>
      <c r="Q341" s="196"/>
      <c r="R341" s="196"/>
      <c r="S341" s="196"/>
    </row>
    <row r="342" spans="1:19" x14ac:dyDescent="0.25">
      <c r="A342" s="35"/>
      <c r="B342" s="51" t="s">
        <v>232</v>
      </c>
      <c r="C342" s="35">
        <v>4</v>
      </c>
      <c r="D342" s="55">
        <v>11.5388</v>
      </c>
      <c r="E342" s="181">
        <v>468</v>
      </c>
      <c r="F342" s="145">
        <v>286420</v>
      </c>
      <c r="G342" s="41">
        <v>100</v>
      </c>
      <c r="H342" s="50">
        <f t="shared" ref="H342:H369" si="64">F342*G342/100</f>
        <v>286420</v>
      </c>
      <c r="I342" s="10">
        <f t="shared" si="63"/>
        <v>0</v>
      </c>
      <c r="J342" s="10">
        <f t="shared" ref="J342:J369" si="65">F342/E342</f>
        <v>612.008547008547</v>
      </c>
      <c r="K342" s="10">
        <f t="shared" ref="K342:K369" si="66">$J$11*$J$19-J342</f>
        <v>549.0154520873399</v>
      </c>
      <c r="L342" s="10">
        <f t="shared" ref="L342:L369" si="67">IF(K342&gt;0,$J$7*$J$8*(K342/$K$19),0)+$J$7*$J$9*(E342/$E$19)+$J$7*$J$10*(D342/$D$19)</f>
        <v>792553.82675207732</v>
      </c>
      <c r="M342" s="10"/>
      <c r="N342" s="10">
        <f t="shared" si="57"/>
        <v>792553.82675207732</v>
      </c>
      <c r="O342" s="196"/>
      <c r="P342" s="196"/>
      <c r="Q342" s="196"/>
      <c r="R342" s="196"/>
      <c r="S342" s="196"/>
    </row>
    <row r="343" spans="1:19" x14ac:dyDescent="0.25">
      <c r="A343" s="35"/>
      <c r="B343" s="51" t="s">
        <v>233</v>
      </c>
      <c r="C343" s="35">
        <v>4</v>
      </c>
      <c r="D343" s="55">
        <v>28.083100000000002</v>
      </c>
      <c r="E343" s="181">
        <v>1428</v>
      </c>
      <c r="F343" s="145">
        <v>516420</v>
      </c>
      <c r="G343" s="41">
        <v>100</v>
      </c>
      <c r="H343" s="50">
        <f t="shared" si="64"/>
        <v>516420</v>
      </c>
      <c r="I343" s="10">
        <f t="shared" si="63"/>
        <v>0</v>
      </c>
      <c r="J343" s="10">
        <f t="shared" si="65"/>
        <v>361.63865546218489</v>
      </c>
      <c r="K343" s="10">
        <f t="shared" si="66"/>
        <v>799.38534363370195</v>
      </c>
      <c r="L343" s="10">
        <f t="shared" si="67"/>
        <v>1324073.0761837338</v>
      </c>
      <c r="M343" s="10"/>
      <c r="N343" s="10">
        <f t="shared" si="57"/>
        <v>1324073.0761837338</v>
      </c>
      <c r="O343" s="196"/>
      <c r="P343" s="196"/>
      <c r="Q343" s="196"/>
      <c r="R343" s="196"/>
      <c r="S343" s="196"/>
    </row>
    <row r="344" spans="1:19" x14ac:dyDescent="0.25">
      <c r="A344" s="35"/>
      <c r="B344" s="51" t="s">
        <v>30</v>
      </c>
      <c r="C344" s="35">
        <v>4</v>
      </c>
      <c r="D344" s="55">
        <v>59.606300000000005</v>
      </c>
      <c r="E344" s="181">
        <v>4650</v>
      </c>
      <c r="F344" s="145">
        <v>2230620</v>
      </c>
      <c r="G344" s="41">
        <v>100</v>
      </c>
      <c r="H344" s="50">
        <f t="shared" si="64"/>
        <v>2230620</v>
      </c>
      <c r="I344" s="10">
        <f t="shared" si="63"/>
        <v>0</v>
      </c>
      <c r="J344" s="10">
        <f t="shared" si="65"/>
        <v>479.7032258064516</v>
      </c>
      <c r="K344" s="10">
        <f t="shared" si="66"/>
        <v>681.32077328943524</v>
      </c>
      <c r="L344" s="10">
        <f t="shared" si="67"/>
        <v>1838996.7631257407</v>
      </c>
      <c r="M344" s="10"/>
      <c r="N344" s="10">
        <f t="shared" si="57"/>
        <v>1838996.7631257407</v>
      </c>
      <c r="O344" s="196"/>
      <c r="P344" s="196"/>
      <c r="Q344" s="196"/>
      <c r="R344" s="196"/>
      <c r="S344" s="196"/>
    </row>
    <row r="345" spans="1:19" x14ac:dyDescent="0.25">
      <c r="A345" s="35"/>
      <c r="B345" s="51" t="s">
        <v>234</v>
      </c>
      <c r="C345" s="35">
        <v>4</v>
      </c>
      <c r="D345" s="55">
        <v>51.997199999999999</v>
      </c>
      <c r="E345" s="181">
        <v>2932</v>
      </c>
      <c r="F345" s="145">
        <v>679650</v>
      </c>
      <c r="G345" s="41">
        <v>100</v>
      </c>
      <c r="H345" s="50">
        <f t="shared" si="64"/>
        <v>679650</v>
      </c>
      <c r="I345" s="10">
        <f t="shared" si="63"/>
        <v>0</v>
      </c>
      <c r="J345" s="10">
        <f t="shared" si="65"/>
        <v>231.80422919508868</v>
      </c>
      <c r="K345" s="10">
        <f t="shared" si="66"/>
        <v>929.21976990079816</v>
      </c>
      <c r="L345" s="10">
        <f t="shared" si="67"/>
        <v>1829505.1270741322</v>
      </c>
      <c r="M345" s="10"/>
      <c r="N345" s="10">
        <f t="shared" si="57"/>
        <v>1829505.1270741322</v>
      </c>
      <c r="O345" s="196"/>
      <c r="P345" s="196"/>
      <c r="Q345" s="196"/>
      <c r="R345" s="196"/>
      <c r="S345" s="196"/>
    </row>
    <row r="346" spans="1:19" x14ac:dyDescent="0.25">
      <c r="A346" s="35"/>
      <c r="B346" s="51" t="s">
        <v>235</v>
      </c>
      <c r="C346" s="35">
        <v>4</v>
      </c>
      <c r="D346" s="55">
        <v>25.761199999999999</v>
      </c>
      <c r="E346" s="181">
        <v>1101</v>
      </c>
      <c r="F346" s="145">
        <v>497170</v>
      </c>
      <c r="G346" s="41">
        <v>100</v>
      </c>
      <c r="H346" s="50">
        <f t="shared" si="64"/>
        <v>497170</v>
      </c>
      <c r="I346" s="10">
        <f t="shared" si="63"/>
        <v>0</v>
      </c>
      <c r="J346" s="10">
        <f t="shared" si="65"/>
        <v>451.56221616712082</v>
      </c>
      <c r="K346" s="10">
        <f t="shared" si="66"/>
        <v>709.46178292876607</v>
      </c>
      <c r="L346" s="10">
        <f t="shared" si="67"/>
        <v>1152034.0369214755</v>
      </c>
      <c r="M346" s="10"/>
      <c r="N346" s="10">
        <f t="shared" si="57"/>
        <v>1152034.0369214755</v>
      </c>
      <c r="O346" s="196"/>
      <c r="P346" s="196"/>
      <c r="Q346" s="196"/>
      <c r="R346" s="196"/>
      <c r="S346" s="196"/>
    </row>
    <row r="347" spans="1:19" x14ac:dyDescent="0.25">
      <c r="A347" s="35"/>
      <c r="B347" s="51" t="s">
        <v>231</v>
      </c>
      <c r="C347" s="35">
        <v>4</v>
      </c>
      <c r="D347" s="55">
        <v>32.075200000000002</v>
      </c>
      <c r="E347" s="181">
        <v>2569</v>
      </c>
      <c r="F347" s="145">
        <v>571750</v>
      </c>
      <c r="G347" s="41">
        <v>100</v>
      </c>
      <c r="H347" s="50">
        <f t="shared" si="64"/>
        <v>571750</v>
      </c>
      <c r="I347" s="10">
        <f t="shared" si="63"/>
        <v>0</v>
      </c>
      <c r="J347" s="10">
        <f t="shared" si="65"/>
        <v>222.5574153367069</v>
      </c>
      <c r="K347" s="10">
        <f t="shared" si="66"/>
        <v>938.46658375918003</v>
      </c>
      <c r="L347" s="10">
        <f t="shared" si="67"/>
        <v>1694234.4502799758</v>
      </c>
      <c r="M347" s="10"/>
      <c r="N347" s="10">
        <f t="shared" si="57"/>
        <v>1694234.4502799758</v>
      </c>
      <c r="O347" s="196"/>
      <c r="P347" s="196"/>
      <c r="Q347" s="196"/>
      <c r="R347" s="196"/>
      <c r="S347" s="196"/>
    </row>
    <row r="348" spans="1:19" x14ac:dyDescent="0.25">
      <c r="A348" s="35"/>
      <c r="B348" s="51" t="s">
        <v>236</v>
      </c>
      <c r="C348" s="35">
        <v>4</v>
      </c>
      <c r="D348" s="55">
        <v>30.424000000000003</v>
      </c>
      <c r="E348" s="181">
        <v>1104</v>
      </c>
      <c r="F348" s="145">
        <v>378890</v>
      </c>
      <c r="G348" s="41">
        <v>100</v>
      </c>
      <c r="H348" s="50">
        <f t="shared" si="64"/>
        <v>378890</v>
      </c>
      <c r="I348" s="10">
        <f t="shared" si="63"/>
        <v>0</v>
      </c>
      <c r="J348" s="10">
        <f t="shared" si="65"/>
        <v>343.19746376811594</v>
      </c>
      <c r="K348" s="10">
        <f t="shared" si="66"/>
        <v>817.8265353277709</v>
      </c>
      <c r="L348" s="10">
        <f t="shared" si="67"/>
        <v>1304615.0251293895</v>
      </c>
      <c r="M348" s="10"/>
      <c r="N348" s="10">
        <f t="shared" si="57"/>
        <v>1304615.0251293895</v>
      </c>
      <c r="O348" s="196"/>
      <c r="P348" s="196"/>
      <c r="Q348" s="196"/>
      <c r="R348" s="196"/>
      <c r="S348" s="196"/>
    </row>
    <row r="349" spans="1:19" x14ac:dyDescent="0.25">
      <c r="A349" s="35"/>
      <c r="B349" s="51" t="s">
        <v>237</v>
      </c>
      <c r="C349" s="35">
        <v>4</v>
      </c>
      <c r="D349" s="55">
        <v>44.851599999999998</v>
      </c>
      <c r="E349" s="181">
        <v>1949</v>
      </c>
      <c r="F349" s="145">
        <v>1004170</v>
      </c>
      <c r="G349" s="41">
        <v>100</v>
      </c>
      <c r="H349" s="50">
        <f t="shared" si="64"/>
        <v>1004170</v>
      </c>
      <c r="I349" s="10">
        <f t="shared" si="63"/>
        <v>0</v>
      </c>
      <c r="J349" s="10">
        <f t="shared" si="65"/>
        <v>515.22319138019498</v>
      </c>
      <c r="K349" s="10">
        <f t="shared" si="66"/>
        <v>645.80080771569192</v>
      </c>
      <c r="L349" s="10">
        <f t="shared" si="67"/>
        <v>1295709.6308843372</v>
      </c>
      <c r="M349" s="10"/>
      <c r="N349" s="10">
        <f t="shared" si="57"/>
        <v>1295709.6308843372</v>
      </c>
      <c r="O349" s="196"/>
      <c r="P349" s="196"/>
      <c r="Q349" s="196"/>
      <c r="R349" s="196"/>
      <c r="S349" s="196"/>
    </row>
    <row r="350" spans="1:19" x14ac:dyDescent="0.25">
      <c r="A350" s="35"/>
      <c r="B350" s="51" t="s">
        <v>770</v>
      </c>
      <c r="C350" s="35">
        <v>4</v>
      </c>
      <c r="D350" s="55">
        <v>31.656999999999996</v>
      </c>
      <c r="E350" s="181">
        <v>1472</v>
      </c>
      <c r="F350" s="145">
        <v>569510</v>
      </c>
      <c r="G350" s="41">
        <v>100</v>
      </c>
      <c r="H350" s="50">
        <f t="shared" si="64"/>
        <v>569510</v>
      </c>
      <c r="I350" s="10">
        <f t="shared" si="63"/>
        <v>0</v>
      </c>
      <c r="J350" s="10">
        <f t="shared" si="65"/>
        <v>386.89538043478262</v>
      </c>
      <c r="K350" s="10">
        <f t="shared" si="66"/>
        <v>774.12861866110427</v>
      </c>
      <c r="L350" s="10">
        <f t="shared" si="67"/>
        <v>1316303.9671688341</v>
      </c>
      <c r="M350" s="10"/>
      <c r="N350" s="10">
        <f t="shared" si="57"/>
        <v>1316303.9671688341</v>
      </c>
      <c r="O350" s="196"/>
      <c r="P350" s="196"/>
      <c r="Q350" s="196"/>
      <c r="R350" s="196"/>
      <c r="S350" s="196"/>
    </row>
    <row r="351" spans="1:19" x14ac:dyDescent="0.25">
      <c r="A351" s="35"/>
      <c r="B351" s="51" t="s">
        <v>771</v>
      </c>
      <c r="C351" s="35">
        <v>4</v>
      </c>
      <c r="D351" s="55">
        <v>21.204299999999996</v>
      </c>
      <c r="E351" s="181">
        <v>1536</v>
      </c>
      <c r="F351" s="145">
        <v>527150</v>
      </c>
      <c r="G351" s="41">
        <v>100</v>
      </c>
      <c r="H351" s="50">
        <f t="shared" si="64"/>
        <v>527150</v>
      </c>
      <c r="I351" s="10">
        <f t="shared" si="63"/>
        <v>0</v>
      </c>
      <c r="J351" s="10">
        <f t="shared" si="65"/>
        <v>343.19661458333331</v>
      </c>
      <c r="K351" s="10">
        <f t="shared" si="66"/>
        <v>817.82738451255364</v>
      </c>
      <c r="L351" s="10">
        <f t="shared" si="67"/>
        <v>1333448.4888848099</v>
      </c>
      <c r="M351" s="10"/>
      <c r="N351" s="10">
        <f t="shared" si="57"/>
        <v>1333448.4888848099</v>
      </c>
      <c r="O351" s="196"/>
      <c r="P351" s="196"/>
      <c r="Q351" s="196"/>
      <c r="R351" s="196"/>
      <c r="S351" s="196"/>
    </row>
    <row r="352" spans="1:19" x14ac:dyDescent="0.25">
      <c r="A352" s="35"/>
      <c r="B352" s="51" t="s">
        <v>238</v>
      </c>
      <c r="C352" s="35">
        <v>4</v>
      </c>
      <c r="D352" s="55">
        <v>60.041400000000003</v>
      </c>
      <c r="E352" s="181">
        <v>2062</v>
      </c>
      <c r="F352" s="145">
        <v>593220</v>
      </c>
      <c r="G352" s="41">
        <v>100</v>
      </c>
      <c r="H352" s="50">
        <f t="shared" si="64"/>
        <v>593220</v>
      </c>
      <c r="I352" s="10">
        <f t="shared" si="63"/>
        <v>0</v>
      </c>
      <c r="J352" s="10">
        <f t="shared" si="65"/>
        <v>287.69156159068865</v>
      </c>
      <c r="K352" s="10">
        <f t="shared" si="66"/>
        <v>873.33243750519819</v>
      </c>
      <c r="L352" s="10">
        <f t="shared" si="67"/>
        <v>1657123.9921895587</v>
      </c>
      <c r="M352" s="10"/>
      <c r="N352" s="10">
        <f t="shared" si="57"/>
        <v>1657123.9921895587</v>
      </c>
      <c r="O352" s="196"/>
      <c r="P352" s="196"/>
      <c r="Q352" s="196"/>
      <c r="R352" s="196"/>
      <c r="S352" s="196"/>
    </row>
    <row r="353" spans="1:19" x14ac:dyDescent="0.25">
      <c r="A353" s="35"/>
      <c r="B353" s="51" t="s">
        <v>239</v>
      </c>
      <c r="C353" s="35">
        <v>4</v>
      </c>
      <c r="D353" s="55">
        <v>21.527699999999999</v>
      </c>
      <c r="E353" s="181">
        <v>1444</v>
      </c>
      <c r="F353" s="145">
        <v>380280</v>
      </c>
      <c r="G353" s="41">
        <v>100</v>
      </c>
      <c r="H353" s="50">
        <f t="shared" si="64"/>
        <v>380280</v>
      </c>
      <c r="I353" s="10">
        <f t="shared" si="63"/>
        <v>0</v>
      </c>
      <c r="J353" s="10">
        <f t="shared" si="65"/>
        <v>263.35180055401662</v>
      </c>
      <c r="K353" s="10">
        <f t="shared" si="66"/>
        <v>897.67219854187033</v>
      </c>
      <c r="L353" s="10">
        <f t="shared" si="67"/>
        <v>1416947.9485872302</v>
      </c>
      <c r="M353" s="10"/>
      <c r="N353" s="10">
        <f t="shared" si="57"/>
        <v>1416947.9485872302</v>
      </c>
      <c r="O353" s="196"/>
      <c r="P353" s="196"/>
      <c r="Q353" s="196"/>
      <c r="R353" s="196"/>
      <c r="S353" s="196"/>
    </row>
    <row r="354" spans="1:19" x14ac:dyDescent="0.25">
      <c r="A354" s="35"/>
      <c r="B354" s="51" t="s">
        <v>772</v>
      </c>
      <c r="C354" s="35">
        <v>4</v>
      </c>
      <c r="D354" s="55">
        <v>46.965600000000009</v>
      </c>
      <c r="E354" s="181">
        <v>2859</v>
      </c>
      <c r="F354" s="145">
        <v>1023510</v>
      </c>
      <c r="G354" s="41">
        <v>100</v>
      </c>
      <c r="H354" s="50">
        <f t="shared" si="64"/>
        <v>1023510</v>
      </c>
      <c r="I354" s="10">
        <f t="shared" si="63"/>
        <v>0</v>
      </c>
      <c r="J354" s="10">
        <f t="shared" si="65"/>
        <v>357.99580272822664</v>
      </c>
      <c r="K354" s="10">
        <f t="shared" si="66"/>
        <v>803.02819636766026</v>
      </c>
      <c r="L354" s="10">
        <f t="shared" si="67"/>
        <v>1642389.4532518554</v>
      </c>
      <c r="M354" s="10"/>
      <c r="N354" s="10">
        <f t="shared" si="57"/>
        <v>1642389.4532518554</v>
      </c>
      <c r="O354" s="196"/>
      <c r="P354" s="196"/>
      <c r="Q354" s="196"/>
      <c r="R354" s="196"/>
      <c r="S354" s="196"/>
    </row>
    <row r="355" spans="1:19" x14ac:dyDescent="0.25">
      <c r="A355" s="35"/>
      <c r="B355" s="51" t="s">
        <v>240</v>
      </c>
      <c r="C355" s="35">
        <v>4</v>
      </c>
      <c r="D355" s="55">
        <v>29.545500000000004</v>
      </c>
      <c r="E355" s="181">
        <v>1276</v>
      </c>
      <c r="F355" s="145">
        <v>289480</v>
      </c>
      <c r="G355" s="41">
        <v>100</v>
      </c>
      <c r="H355" s="50">
        <f t="shared" si="64"/>
        <v>289480</v>
      </c>
      <c r="I355" s="10">
        <f t="shared" si="63"/>
        <v>0</v>
      </c>
      <c r="J355" s="10">
        <f t="shared" si="65"/>
        <v>226.86520376175548</v>
      </c>
      <c r="K355" s="10">
        <f t="shared" si="66"/>
        <v>934.15879533413136</v>
      </c>
      <c r="L355" s="10">
        <f t="shared" si="67"/>
        <v>1469595.2206915349</v>
      </c>
      <c r="M355" s="10"/>
      <c r="N355" s="10">
        <f t="shared" si="57"/>
        <v>1469595.2206915349</v>
      </c>
      <c r="O355" s="196"/>
      <c r="P355" s="196"/>
      <c r="Q355" s="196"/>
      <c r="R355" s="196"/>
      <c r="S355" s="196"/>
    </row>
    <row r="356" spans="1:19" x14ac:dyDescent="0.25">
      <c r="A356" s="35"/>
      <c r="B356" s="51" t="s">
        <v>241</v>
      </c>
      <c r="C356" s="35">
        <v>4</v>
      </c>
      <c r="D356" s="55">
        <v>52.421900000000001</v>
      </c>
      <c r="E356" s="181">
        <v>2954</v>
      </c>
      <c r="F356" s="145">
        <v>589680</v>
      </c>
      <c r="G356" s="41">
        <v>100</v>
      </c>
      <c r="H356" s="50">
        <f t="shared" si="64"/>
        <v>589680</v>
      </c>
      <c r="I356" s="10">
        <f t="shared" si="63"/>
        <v>0</v>
      </c>
      <c r="J356" s="10">
        <f t="shared" si="65"/>
        <v>199.62085308056871</v>
      </c>
      <c r="K356" s="10">
        <f t="shared" si="66"/>
        <v>961.40314601531816</v>
      </c>
      <c r="L356" s="10">
        <f t="shared" si="67"/>
        <v>1873977.3587000931</v>
      </c>
      <c r="M356" s="10"/>
      <c r="N356" s="10">
        <f t="shared" si="57"/>
        <v>1873977.3587000931</v>
      </c>
      <c r="O356" s="196"/>
      <c r="P356" s="196"/>
      <c r="Q356" s="196"/>
      <c r="R356" s="196"/>
      <c r="S356" s="196"/>
    </row>
    <row r="357" spans="1:19" x14ac:dyDescent="0.25">
      <c r="A357" s="35"/>
      <c r="B357" s="51" t="s">
        <v>242</v>
      </c>
      <c r="C357" s="35">
        <v>4</v>
      </c>
      <c r="D357" s="55">
        <v>38.638800000000003</v>
      </c>
      <c r="E357" s="181">
        <v>2671</v>
      </c>
      <c r="F357" s="145">
        <v>1044690</v>
      </c>
      <c r="G357" s="41">
        <v>100</v>
      </c>
      <c r="H357" s="50">
        <f t="shared" si="64"/>
        <v>1044690</v>
      </c>
      <c r="I357" s="10">
        <f t="shared" si="63"/>
        <v>0</v>
      </c>
      <c r="J357" s="10">
        <f t="shared" si="65"/>
        <v>391.12317484088356</v>
      </c>
      <c r="K357" s="10">
        <f t="shared" si="66"/>
        <v>769.90082425500327</v>
      </c>
      <c r="L357" s="10">
        <f t="shared" si="67"/>
        <v>1535120.2501467776</v>
      </c>
      <c r="M357" s="10"/>
      <c r="N357" s="10">
        <f t="shared" si="57"/>
        <v>1535120.2501467776</v>
      </c>
      <c r="O357" s="196"/>
      <c r="P357" s="196"/>
      <c r="Q357" s="196"/>
      <c r="R357" s="196"/>
      <c r="S357" s="196"/>
    </row>
    <row r="358" spans="1:19" x14ac:dyDescent="0.25">
      <c r="A358" s="35"/>
      <c r="B358" s="51" t="s">
        <v>904</v>
      </c>
      <c r="C358" s="35">
        <v>3</v>
      </c>
      <c r="D358" s="55">
        <v>11.920599999999999</v>
      </c>
      <c r="E358" s="181">
        <v>16608</v>
      </c>
      <c r="F358" s="145">
        <v>37326660</v>
      </c>
      <c r="G358" s="41">
        <v>50</v>
      </c>
      <c r="H358" s="50">
        <f t="shared" si="64"/>
        <v>18663330</v>
      </c>
      <c r="I358" s="10">
        <f t="shared" si="63"/>
        <v>18663330</v>
      </c>
      <c r="J358" s="10">
        <f t="shared" si="65"/>
        <v>2247.5108381502891</v>
      </c>
      <c r="K358" s="10">
        <f t="shared" si="66"/>
        <v>-1086.4868390544023</v>
      </c>
      <c r="L358" s="10">
        <f t="shared" si="67"/>
        <v>2727343.4270769125</v>
      </c>
      <c r="M358" s="10"/>
      <c r="N358" s="10">
        <f t="shared" si="57"/>
        <v>2727343.4270769125</v>
      </c>
      <c r="O358" s="196"/>
      <c r="P358" s="196"/>
      <c r="Q358" s="196"/>
      <c r="R358" s="196"/>
      <c r="S358" s="196"/>
    </row>
    <row r="359" spans="1:19" x14ac:dyDescent="0.25">
      <c r="A359" s="35"/>
      <c r="B359" s="51" t="s">
        <v>244</v>
      </c>
      <c r="C359" s="35">
        <v>4</v>
      </c>
      <c r="D359" s="55">
        <v>15.653800000000002</v>
      </c>
      <c r="E359" s="181">
        <v>667</v>
      </c>
      <c r="F359" s="145">
        <v>147310</v>
      </c>
      <c r="G359" s="41">
        <v>100</v>
      </c>
      <c r="H359" s="50">
        <f t="shared" si="64"/>
        <v>147310</v>
      </c>
      <c r="I359" s="10">
        <f t="shared" si="63"/>
        <v>0</v>
      </c>
      <c r="J359" s="10">
        <f t="shared" si="65"/>
        <v>220.85457271364317</v>
      </c>
      <c r="K359" s="10">
        <f t="shared" si="66"/>
        <v>940.16942638224373</v>
      </c>
      <c r="L359" s="10">
        <f t="shared" si="67"/>
        <v>1317426.6728344453</v>
      </c>
      <c r="M359" s="10"/>
      <c r="N359" s="10">
        <f t="shared" si="57"/>
        <v>1317426.6728344453</v>
      </c>
      <c r="O359" s="196"/>
      <c r="P359" s="196"/>
      <c r="Q359" s="196"/>
      <c r="R359" s="196"/>
      <c r="S359" s="196"/>
    </row>
    <row r="360" spans="1:19" x14ac:dyDescent="0.25">
      <c r="A360" s="35"/>
      <c r="B360" s="51" t="s">
        <v>245</v>
      </c>
      <c r="C360" s="35">
        <v>4</v>
      </c>
      <c r="D360" s="55">
        <v>83.219699999999989</v>
      </c>
      <c r="E360" s="181">
        <v>7218</v>
      </c>
      <c r="F360" s="145">
        <v>2535120</v>
      </c>
      <c r="G360" s="41">
        <v>100</v>
      </c>
      <c r="H360" s="50">
        <f t="shared" si="64"/>
        <v>2535120</v>
      </c>
      <c r="I360" s="10">
        <f t="shared" si="63"/>
        <v>0</v>
      </c>
      <c r="J360" s="10">
        <f t="shared" si="65"/>
        <v>351.22194513715709</v>
      </c>
      <c r="K360" s="10">
        <f t="shared" si="66"/>
        <v>809.80205395872986</v>
      </c>
      <c r="L360" s="10">
        <f t="shared" si="67"/>
        <v>2512812.1522041759</v>
      </c>
      <c r="M360" s="10"/>
      <c r="N360" s="10">
        <f t="shared" si="57"/>
        <v>2512812.1522041759</v>
      </c>
      <c r="O360" s="196"/>
      <c r="P360" s="196"/>
      <c r="Q360" s="196"/>
      <c r="R360" s="196"/>
      <c r="S360" s="196"/>
    </row>
    <row r="361" spans="1:19" x14ac:dyDescent="0.25">
      <c r="A361" s="35"/>
      <c r="B361" s="51" t="s">
        <v>246</v>
      </c>
      <c r="C361" s="35">
        <v>4</v>
      </c>
      <c r="D361" s="55">
        <v>17.054500000000001</v>
      </c>
      <c r="E361" s="181">
        <v>794</v>
      </c>
      <c r="F361" s="145">
        <v>248570</v>
      </c>
      <c r="G361" s="41">
        <v>100</v>
      </c>
      <c r="H361" s="50">
        <f t="shared" si="64"/>
        <v>248570</v>
      </c>
      <c r="I361" s="10">
        <f t="shared" si="63"/>
        <v>0</v>
      </c>
      <c r="J361" s="10">
        <f t="shared" si="65"/>
        <v>313.06045340050377</v>
      </c>
      <c r="K361" s="10">
        <f t="shared" si="66"/>
        <v>847.96354569538312</v>
      </c>
      <c r="L361" s="10">
        <f t="shared" si="67"/>
        <v>1232182.8961411756</v>
      </c>
      <c r="M361" s="10"/>
      <c r="N361" s="10">
        <f t="shared" si="57"/>
        <v>1232182.8961411756</v>
      </c>
      <c r="O361" s="196"/>
      <c r="P361" s="196"/>
      <c r="Q361" s="196"/>
      <c r="R361" s="196"/>
      <c r="S361" s="196"/>
    </row>
    <row r="362" spans="1:19" x14ac:dyDescent="0.25">
      <c r="A362" s="35"/>
      <c r="B362" s="51" t="s">
        <v>247</v>
      </c>
      <c r="C362" s="35">
        <v>4</v>
      </c>
      <c r="D362" s="55">
        <v>28.305500000000002</v>
      </c>
      <c r="E362" s="181">
        <v>928</v>
      </c>
      <c r="F362" s="145">
        <v>668740</v>
      </c>
      <c r="G362" s="41">
        <v>100</v>
      </c>
      <c r="H362" s="50">
        <f t="shared" si="64"/>
        <v>668740</v>
      </c>
      <c r="I362" s="10">
        <f t="shared" si="63"/>
        <v>0</v>
      </c>
      <c r="J362" s="10">
        <f t="shared" si="65"/>
        <v>720.625</v>
      </c>
      <c r="K362" s="10">
        <f t="shared" si="66"/>
        <v>440.39899909588689</v>
      </c>
      <c r="L362" s="10">
        <f t="shared" si="67"/>
        <v>808924.5506623924</v>
      </c>
      <c r="M362" s="10"/>
      <c r="N362" s="10">
        <f t="shared" si="57"/>
        <v>808924.5506623924</v>
      </c>
      <c r="O362" s="196"/>
      <c r="P362" s="196"/>
      <c r="Q362" s="196"/>
      <c r="R362" s="196"/>
      <c r="S362" s="196"/>
    </row>
    <row r="363" spans="1:19" x14ac:dyDescent="0.25">
      <c r="A363" s="35"/>
      <c r="B363" s="51" t="s">
        <v>248</v>
      </c>
      <c r="C363" s="35">
        <v>4</v>
      </c>
      <c r="D363" s="55">
        <v>24.119200000000003</v>
      </c>
      <c r="E363" s="181">
        <v>1610</v>
      </c>
      <c r="F363" s="145">
        <v>237240</v>
      </c>
      <c r="G363" s="41">
        <v>100</v>
      </c>
      <c r="H363" s="50">
        <f t="shared" si="64"/>
        <v>237240</v>
      </c>
      <c r="I363" s="10">
        <f t="shared" si="63"/>
        <v>0</v>
      </c>
      <c r="J363" s="10">
        <f t="shared" si="65"/>
        <v>147.35403726708074</v>
      </c>
      <c r="K363" s="10">
        <f t="shared" si="66"/>
        <v>1013.6699618288062</v>
      </c>
      <c r="L363" s="10">
        <f t="shared" si="67"/>
        <v>1595889.1570639701</v>
      </c>
      <c r="M363" s="10"/>
      <c r="N363" s="10">
        <f t="shared" si="57"/>
        <v>1595889.1570639701</v>
      </c>
      <c r="O363" s="196"/>
      <c r="P363" s="196"/>
      <c r="Q363" s="196"/>
      <c r="R363" s="196"/>
      <c r="S363" s="196"/>
    </row>
    <row r="364" spans="1:19" x14ac:dyDescent="0.25">
      <c r="A364" s="35"/>
      <c r="B364" s="51" t="s">
        <v>249</v>
      </c>
      <c r="C364" s="35">
        <v>4</v>
      </c>
      <c r="D364" s="55">
        <v>35.9437</v>
      </c>
      <c r="E364" s="181">
        <v>1384</v>
      </c>
      <c r="F364" s="145">
        <v>522200</v>
      </c>
      <c r="G364" s="41">
        <v>100</v>
      </c>
      <c r="H364" s="50">
        <f t="shared" si="64"/>
        <v>522200</v>
      </c>
      <c r="I364" s="10">
        <f t="shared" si="63"/>
        <v>0</v>
      </c>
      <c r="J364" s="10">
        <f t="shared" si="65"/>
        <v>377.3121387283237</v>
      </c>
      <c r="K364" s="10">
        <f t="shared" si="66"/>
        <v>783.71186036756319</v>
      </c>
      <c r="L364" s="10">
        <f t="shared" si="67"/>
        <v>1332702.5099246684</v>
      </c>
      <c r="M364" s="10"/>
      <c r="N364" s="10">
        <f t="shared" si="57"/>
        <v>1332702.5099246684</v>
      </c>
      <c r="O364" s="196"/>
      <c r="P364" s="196"/>
      <c r="Q364" s="196"/>
      <c r="R364" s="196"/>
      <c r="S364" s="196"/>
    </row>
    <row r="365" spans="1:19" x14ac:dyDescent="0.25">
      <c r="A365" s="35"/>
      <c r="B365" s="51" t="s">
        <v>773</v>
      </c>
      <c r="C365" s="35">
        <v>4</v>
      </c>
      <c r="D365" s="55">
        <v>23.410100000000003</v>
      </c>
      <c r="E365" s="181">
        <v>744</v>
      </c>
      <c r="F365" s="145">
        <v>150260</v>
      </c>
      <c r="G365" s="41">
        <v>100</v>
      </c>
      <c r="H365" s="50">
        <f t="shared" si="64"/>
        <v>150260</v>
      </c>
      <c r="I365" s="10">
        <f t="shared" si="63"/>
        <v>0</v>
      </c>
      <c r="J365" s="10">
        <f t="shared" si="65"/>
        <v>201.96236559139786</v>
      </c>
      <c r="K365" s="10">
        <f t="shared" si="66"/>
        <v>959.06163350448901</v>
      </c>
      <c r="L365" s="10">
        <f t="shared" si="67"/>
        <v>1387025.2464654921</v>
      </c>
      <c r="M365" s="10"/>
      <c r="N365" s="10">
        <f t="shared" si="57"/>
        <v>1387025.2464654921</v>
      </c>
      <c r="O365" s="196"/>
      <c r="P365" s="196"/>
      <c r="Q365" s="196"/>
      <c r="R365" s="196"/>
      <c r="S365" s="196"/>
    </row>
    <row r="366" spans="1:19" x14ac:dyDescent="0.25">
      <c r="A366" s="35"/>
      <c r="B366" s="51" t="s">
        <v>250</v>
      </c>
      <c r="C366" s="35">
        <v>4</v>
      </c>
      <c r="D366" s="55">
        <v>56.730699999999999</v>
      </c>
      <c r="E366" s="181">
        <v>4104</v>
      </c>
      <c r="F366" s="145">
        <v>1836440</v>
      </c>
      <c r="G366" s="41">
        <v>100</v>
      </c>
      <c r="H366" s="50">
        <f t="shared" si="64"/>
        <v>1836440</v>
      </c>
      <c r="I366" s="10">
        <f t="shared" si="63"/>
        <v>0</v>
      </c>
      <c r="J366" s="10">
        <f t="shared" si="65"/>
        <v>447.47563352826512</v>
      </c>
      <c r="K366" s="10">
        <f t="shared" si="66"/>
        <v>713.54836556762177</v>
      </c>
      <c r="L366" s="10">
        <f t="shared" si="67"/>
        <v>1777464.624724034</v>
      </c>
      <c r="M366" s="10"/>
      <c r="N366" s="10">
        <f t="shared" si="57"/>
        <v>1777464.624724034</v>
      </c>
      <c r="O366" s="196"/>
      <c r="P366" s="196"/>
      <c r="Q366" s="196"/>
      <c r="R366" s="196"/>
      <c r="S366" s="196"/>
    </row>
    <row r="367" spans="1:19" x14ac:dyDescent="0.25">
      <c r="A367" s="35"/>
      <c r="B367" s="51" t="s">
        <v>774</v>
      </c>
      <c r="C367" s="35">
        <v>4</v>
      </c>
      <c r="D367" s="55">
        <v>43.787799999999997</v>
      </c>
      <c r="E367" s="181">
        <v>4002</v>
      </c>
      <c r="F367" s="145">
        <v>2375310</v>
      </c>
      <c r="G367" s="41">
        <v>100</v>
      </c>
      <c r="H367" s="50">
        <f t="shared" si="64"/>
        <v>2375310</v>
      </c>
      <c r="I367" s="10">
        <f t="shared" si="63"/>
        <v>0</v>
      </c>
      <c r="J367" s="10">
        <f t="shared" si="65"/>
        <v>593.53073463268368</v>
      </c>
      <c r="K367" s="10">
        <f t="shared" si="66"/>
        <v>567.49326446320322</v>
      </c>
      <c r="L367" s="10">
        <f t="shared" si="67"/>
        <v>1526617.0849257163</v>
      </c>
      <c r="M367" s="10"/>
      <c r="N367" s="10">
        <f t="shared" si="57"/>
        <v>1526617.0849257163</v>
      </c>
      <c r="O367" s="196"/>
      <c r="P367" s="196"/>
      <c r="Q367" s="196"/>
      <c r="R367" s="196"/>
      <c r="S367" s="196"/>
    </row>
    <row r="368" spans="1:19" x14ac:dyDescent="0.25">
      <c r="A368" s="35"/>
      <c r="B368" s="51" t="s">
        <v>251</v>
      </c>
      <c r="C368" s="35">
        <v>4</v>
      </c>
      <c r="D368" s="55">
        <v>40.653300000000002</v>
      </c>
      <c r="E368" s="181">
        <v>3988</v>
      </c>
      <c r="F368" s="145">
        <v>4712110</v>
      </c>
      <c r="G368" s="41">
        <v>100</v>
      </c>
      <c r="H368" s="50">
        <f t="shared" si="64"/>
        <v>4712110</v>
      </c>
      <c r="I368" s="10">
        <f t="shared" si="63"/>
        <v>0</v>
      </c>
      <c r="J368" s="10">
        <f t="shared" si="65"/>
        <v>1181.57221664995</v>
      </c>
      <c r="K368" s="10">
        <f t="shared" si="66"/>
        <v>-20.548217554063058</v>
      </c>
      <c r="L368" s="10">
        <f t="shared" si="67"/>
        <v>821893.71975341113</v>
      </c>
      <c r="M368" s="10"/>
      <c r="N368" s="10">
        <f t="shared" si="57"/>
        <v>821893.71975341113</v>
      </c>
      <c r="O368" s="196"/>
      <c r="P368" s="196"/>
      <c r="Q368" s="196"/>
      <c r="R368" s="196"/>
      <c r="S368" s="196"/>
    </row>
    <row r="369" spans="1:19" x14ac:dyDescent="0.25">
      <c r="A369" s="35"/>
      <c r="B369" s="51" t="s">
        <v>252</v>
      </c>
      <c r="C369" s="35">
        <v>4</v>
      </c>
      <c r="D369" s="55">
        <v>32.776199999999996</v>
      </c>
      <c r="E369" s="181">
        <v>2235</v>
      </c>
      <c r="F369" s="145">
        <v>904200</v>
      </c>
      <c r="G369" s="41">
        <v>100</v>
      </c>
      <c r="H369" s="50">
        <f t="shared" si="64"/>
        <v>904200</v>
      </c>
      <c r="I369" s="10">
        <f t="shared" si="63"/>
        <v>0</v>
      </c>
      <c r="J369" s="10">
        <f t="shared" si="65"/>
        <v>404.56375838926175</v>
      </c>
      <c r="K369" s="10">
        <f t="shared" si="66"/>
        <v>756.4602407066252</v>
      </c>
      <c r="L369" s="10">
        <f t="shared" si="67"/>
        <v>1422688.8603778584</v>
      </c>
      <c r="M369" s="10"/>
      <c r="N369" s="10">
        <f t="shared" si="57"/>
        <v>1422688.8603778584</v>
      </c>
      <c r="O369" s="196"/>
      <c r="P369" s="196"/>
      <c r="Q369" s="196"/>
      <c r="R369" s="196"/>
      <c r="S369" s="196"/>
    </row>
    <row r="370" spans="1:19" x14ac:dyDescent="0.25">
      <c r="A370" s="35"/>
      <c r="B370" s="51"/>
      <c r="C370" s="35"/>
      <c r="D370" s="55">
        <v>0</v>
      </c>
      <c r="E370" s="183"/>
      <c r="F370" s="65"/>
      <c r="G370" s="41"/>
      <c r="H370" s="65"/>
      <c r="I370" s="66"/>
      <c r="J370" s="66"/>
      <c r="K370" s="10"/>
      <c r="L370" s="10"/>
      <c r="M370" s="10"/>
      <c r="N370" s="10"/>
      <c r="O370" s="196"/>
      <c r="P370" s="196"/>
      <c r="Q370" s="196"/>
      <c r="R370" s="196"/>
      <c r="S370" s="196"/>
    </row>
    <row r="371" spans="1:19" x14ac:dyDescent="0.25">
      <c r="A371" s="30" t="s">
        <v>253</v>
      </c>
      <c r="B371" s="43" t="s">
        <v>2</v>
      </c>
      <c r="C371" s="44"/>
      <c r="D371" s="3">
        <v>327.73879300000004</v>
      </c>
      <c r="E371" s="184">
        <f>E372</f>
        <v>34582</v>
      </c>
      <c r="F371" s="37">
        <v>0</v>
      </c>
      <c r="G371" s="41"/>
      <c r="H371" s="37">
        <f>H373</f>
        <v>0</v>
      </c>
      <c r="I371" s="8">
        <f>I373</f>
        <v>0</v>
      </c>
      <c r="J371" s="8"/>
      <c r="K371" s="10"/>
      <c r="L371" s="10"/>
      <c r="M371" s="9">
        <f>M373</f>
        <v>8179647.679999616</v>
      </c>
      <c r="N371" s="8">
        <f t="shared" si="57"/>
        <v>8179647.679999616</v>
      </c>
      <c r="O371" s="196"/>
      <c r="P371" s="196"/>
      <c r="Q371" s="196"/>
      <c r="R371" s="196"/>
      <c r="S371" s="196"/>
    </row>
    <row r="372" spans="1:19" x14ac:dyDescent="0.25">
      <c r="A372" s="30" t="s">
        <v>253</v>
      </c>
      <c r="B372" s="43" t="s">
        <v>3</v>
      </c>
      <c r="C372" s="44"/>
      <c r="D372" s="3">
        <v>327.73879300000004</v>
      </c>
      <c r="E372" s="184">
        <f>SUM(E374:E384)</f>
        <v>34582</v>
      </c>
      <c r="F372" s="37">
        <f>SUM(F374:F384)</f>
        <v>25346690</v>
      </c>
      <c r="G372" s="41"/>
      <c r="H372" s="37">
        <f>SUM(H374:H384)</f>
        <v>25346690</v>
      </c>
      <c r="I372" s="8">
        <f>SUM(I374:I384)</f>
        <v>0</v>
      </c>
      <c r="J372" s="8"/>
      <c r="K372" s="10"/>
      <c r="L372" s="8">
        <f>SUM(L374:L384)</f>
        <v>13754835.978774965</v>
      </c>
      <c r="M372" s="10"/>
      <c r="N372" s="8">
        <f t="shared" si="57"/>
        <v>13754835.978774965</v>
      </c>
      <c r="O372" s="196"/>
      <c r="P372" s="196"/>
      <c r="Q372" s="196"/>
      <c r="R372" s="196"/>
      <c r="S372" s="196"/>
    </row>
    <row r="373" spans="1:19" x14ac:dyDescent="0.25">
      <c r="A373" s="35"/>
      <c r="B373" s="51" t="s">
        <v>26</v>
      </c>
      <c r="C373" s="35">
        <v>2</v>
      </c>
      <c r="D373" s="55">
        <v>0</v>
      </c>
      <c r="E373" s="185"/>
      <c r="F373" s="50">
        <v>0</v>
      </c>
      <c r="G373" s="41">
        <v>25</v>
      </c>
      <c r="H373" s="50"/>
      <c r="I373" s="10">
        <f t="shared" ref="I373:I384" si="68">F373-H373</f>
        <v>0</v>
      </c>
      <c r="J373" s="10"/>
      <c r="K373" s="10"/>
      <c r="L373" s="10"/>
      <c r="M373" s="10">
        <f>($L$7*$L$8*E371/$L$10)+($L$7*$L$9*D371/$L$11)</f>
        <v>8179647.679999616</v>
      </c>
      <c r="N373" s="10">
        <f t="shared" ref="N373:N436" si="69">L373+M373</f>
        <v>8179647.679999616</v>
      </c>
      <c r="O373" s="196"/>
      <c r="P373" s="196"/>
      <c r="Q373" s="196"/>
      <c r="R373" s="196"/>
      <c r="S373" s="196"/>
    </row>
    <row r="374" spans="1:19" x14ac:dyDescent="0.25">
      <c r="A374" s="35"/>
      <c r="B374" s="51" t="s">
        <v>254</v>
      </c>
      <c r="C374" s="35">
        <v>4</v>
      </c>
      <c r="D374" s="55">
        <v>30.5382</v>
      </c>
      <c r="E374" s="181">
        <v>3870</v>
      </c>
      <c r="F374" s="145">
        <v>3868480</v>
      </c>
      <c r="G374" s="41">
        <v>100</v>
      </c>
      <c r="H374" s="50">
        <f t="shared" ref="H374:H384" si="70">F374*G374/100</f>
        <v>3868480</v>
      </c>
      <c r="I374" s="10">
        <f t="shared" si="68"/>
        <v>0</v>
      </c>
      <c r="J374" s="10">
        <f t="shared" ref="J374:J384" si="71">F374/E374</f>
        <v>999.60723514211884</v>
      </c>
      <c r="K374" s="10">
        <f t="shared" ref="K374:K384" si="72">$J$11*$J$19-J374</f>
        <v>161.41676395376805</v>
      </c>
      <c r="L374" s="10">
        <f t="shared" ref="L374:L384" si="73">IF(K374&gt;0,$J$7*$J$8*(K374/$K$19),0)+$J$7*$J$9*(E374/$E$19)+$J$7*$J$10*(D374/$D$19)</f>
        <v>954062.98595133843</v>
      </c>
      <c r="M374" s="10"/>
      <c r="N374" s="10">
        <f t="shared" si="69"/>
        <v>954062.98595133843</v>
      </c>
      <c r="O374" s="196"/>
      <c r="P374" s="196"/>
      <c r="Q374" s="196"/>
      <c r="R374" s="196"/>
      <c r="S374" s="196"/>
    </row>
    <row r="375" spans="1:19" x14ac:dyDescent="0.25">
      <c r="A375" s="35"/>
      <c r="B375" s="51" t="s">
        <v>196</v>
      </c>
      <c r="C375" s="35">
        <v>4</v>
      </c>
      <c r="D375" s="55">
        <v>18.514592999999998</v>
      </c>
      <c r="E375" s="181">
        <v>3784</v>
      </c>
      <c r="F375" s="145">
        <v>1013370</v>
      </c>
      <c r="G375" s="41">
        <v>100</v>
      </c>
      <c r="H375" s="50">
        <f t="shared" si="70"/>
        <v>1013370</v>
      </c>
      <c r="I375" s="10">
        <f t="shared" si="68"/>
        <v>0</v>
      </c>
      <c r="J375" s="10">
        <f t="shared" si="71"/>
        <v>267.80391120507397</v>
      </c>
      <c r="K375" s="10">
        <f t="shared" si="72"/>
        <v>893.22008789081292</v>
      </c>
      <c r="L375" s="10">
        <f t="shared" si="73"/>
        <v>1775081.332177016</v>
      </c>
      <c r="M375" s="10"/>
      <c r="N375" s="10">
        <f t="shared" si="69"/>
        <v>1775081.332177016</v>
      </c>
      <c r="O375" s="196"/>
      <c r="P375" s="196"/>
      <c r="Q375" s="196"/>
      <c r="R375" s="196"/>
      <c r="S375" s="196"/>
    </row>
    <row r="376" spans="1:19" x14ac:dyDescent="0.25">
      <c r="A376" s="35"/>
      <c r="B376" s="51" t="s">
        <v>255</v>
      </c>
      <c r="C376" s="35">
        <v>4</v>
      </c>
      <c r="D376" s="55">
        <v>44.072099999999999</v>
      </c>
      <c r="E376" s="181">
        <v>5794</v>
      </c>
      <c r="F376" s="145">
        <v>5472460</v>
      </c>
      <c r="G376" s="41">
        <v>100</v>
      </c>
      <c r="H376" s="50">
        <f t="shared" si="70"/>
        <v>5472460</v>
      </c>
      <c r="I376" s="10">
        <f t="shared" si="68"/>
        <v>0</v>
      </c>
      <c r="J376" s="10">
        <f t="shared" si="71"/>
        <v>944.50465999309631</v>
      </c>
      <c r="K376" s="10">
        <f t="shared" si="72"/>
        <v>216.51933910279058</v>
      </c>
      <c r="L376" s="10">
        <f t="shared" si="73"/>
        <v>1390584.4199654153</v>
      </c>
      <c r="M376" s="10"/>
      <c r="N376" s="10">
        <f t="shared" si="69"/>
        <v>1390584.4199654153</v>
      </c>
      <c r="O376" s="196"/>
      <c r="P376" s="196"/>
      <c r="Q376" s="196"/>
      <c r="R376" s="196"/>
      <c r="S376" s="196"/>
    </row>
    <row r="377" spans="1:19" x14ac:dyDescent="0.25">
      <c r="A377" s="35"/>
      <c r="B377" s="51" t="s">
        <v>775</v>
      </c>
      <c r="C377" s="35">
        <v>4</v>
      </c>
      <c r="D377" s="55">
        <v>50.002099999999999</v>
      </c>
      <c r="E377" s="181">
        <v>3269</v>
      </c>
      <c r="F377" s="145">
        <v>1950760</v>
      </c>
      <c r="G377" s="41">
        <v>100</v>
      </c>
      <c r="H377" s="50">
        <f t="shared" si="70"/>
        <v>1950760</v>
      </c>
      <c r="I377" s="10">
        <f t="shared" si="68"/>
        <v>0</v>
      </c>
      <c r="J377" s="10">
        <f t="shared" si="71"/>
        <v>596.74518201284798</v>
      </c>
      <c r="K377" s="10">
        <f t="shared" si="72"/>
        <v>564.27881708303892</v>
      </c>
      <c r="L377" s="10">
        <f t="shared" si="73"/>
        <v>1432128.747951675</v>
      </c>
      <c r="M377" s="10"/>
      <c r="N377" s="10">
        <f t="shared" si="69"/>
        <v>1432128.747951675</v>
      </c>
      <c r="O377" s="196"/>
      <c r="P377" s="196"/>
      <c r="Q377" s="196"/>
      <c r="R377" s="196"/>
      <c r="S377" s="196"/>
    </row>
    <row r="378" spans="1:19" x14ac:dyDescent="0.25">
      <c r="A378" s="35"/>
      <c r="B378" s="51" t="s">
        <v>256</v>
      </c>
      <c r="C378" s="35">
        <v>4</v>
      </c>
      <c r="D378" s="55">
        <v>19.601399999999998</v>
      </c>
      <c r="E378" s="181">
        <v>2304</v>
      </c>
      <c r="F378" s="145">
        <v>1037030</v>
      </c>
      <c r="G378" s="41">
        <v>100</v>
      </c>
      <c r="H378" s="50">
        <f t="shared" si="70"/>
        <v>1037030</v>
      </c>
      <c r="I378" s="10">
        <f t="shared" si="68"/>
        <v>0</v>
      </c>
      <c r="J378" s="10">
        <f t="shared" si="71"/>
        <v>450.09982638888891</v>
      </c>
      <c r="K378" s="10">
        <f t="shared" si="72"/>
        <v>710.92417270699798</v>
      </c>
      <c r="L378" s="10">
        <f t="shared" si="73"/>
        <v>1320329.2818201061</v>
      </c>
      <c r="M378" s="10"/>
      <c r="N378" s="10">
        <f t="shared" si="69"/>
        <v>1320329.2818201061</v>
      </c>
      <c r="O378" s="196"/>
      <c r="P378" s="196"/>
      <c r="Q378" s="196"/>
      <c r="R378" s="196"/>
      <c r="S378" s="196"/>
    </row>
    <row r="379" spans="1:19" x14ac:dyDescent="0.25">
      <c r="A379" s="35"/>
      <c r="B379" s="51" t="s">
        <v>776</v>
      </c>
      <c r="C379" s="35">
        <v>4</v>
      </c>
      <c r="D379" s="55">
        <v>9.5202999999999989</v>
      </c>
      <c r="E379" s="181">
        <v>688</v>
      </c>
      <c r="F379" s="145">
        <v>138810</v>
      </c>
      <c r="G379" s="41">
        <v>100</v>
      </c>
      <c r="H379" s="50">
        <f t="shared" si="70"/>
        <v>138810</v>
      </c>
      <c r="I379" s="10">
        <f t="shared" si="68"/>
        <v>0</v>
      </c>
      <c r="J379" s="10">
        <f t="shared" si="71"/>
        <v>201.75872093023256</v>
      </c>
      <c r="K379" s="10">
        <f t="shared" si="72"/>
        <v>959.26527816565431</v>
      </c>
      <c r="L379" s="10">
        <f t="shared" si="73"/>
        <v>1316877.6751691173</v>
      </c>
      <c r="M379" s="10"/>
      <c r="N379" s="10">
        <f t="shared" si="69"/>
        <v>1316877.6751691173</v>
      </c>
      <c r="O379" s="196"/>
      <c r="P379" s="196"/>
      <c r="Q379" s="196"/>
      <c r="R379" s="196"/>
      <c r="S379" s="196"/>
    </row>
    <row r="380" spans="1:19" x14ac:dyDescent="0.25">
      <c r="A380" s="35"/>
      <c r="B380" s="51" t="s">
        <v>257</v>
      </c>
      <c r="C380" s="35">
        <v>4</v>
      </c>
      <c r="D380" s="55">
        <v>34.553199999999997</v>
      </c>
      <c r="E380" s="181">
        <v>2563</v>
      </c>
      <c r="F380" s="145">
        <v>2426960</v>
      </c>
      <c r="G380" s="41">
        <v>100</v>
      </c>
      <c r="H380" s="50">
        <f t="shared" si="70"/>
        <v>2426960</v>
      </c>
      <c r="I380" s="10">
        <f t="shared" si="68"/>
        <v>0</v>
      </c>
      <c r="J380" s="10">
        <f t="shared" si="71"/>
        <v>946.92157627779943</v>
      </c>
      <c r="K380" s="10">
        <f t="shared" si="72"/>
        <v>214.10242281808746</v>
      </c>
      <c r="L380" s="10">
        <f t="shared" si="73"/>
        <v>825246.75232032337</v>
      </c>
      <c r="M380" s="10"/>
      <c r="N380" s="10">
        <f t="shared" si="69"/>
        <v>825246.75232032337</v>
      </c>
      <c r="O380" s="196"/>
      <c r="P380" s="196"/>
      <c r="Q380" s="196"/>
      <c r="R380" s="196"/>
      <c r="S380" s="196"/>
    </row>
    <row r="381" spans="1:19" x14ac:dyDescent="0.25">
      <c r="A381" s="35"/>
      <c r="B381" s="51" t="s">
        <v>258</v>
      </c>
      <c r="C381" s="35">
        <v>4</v>
      </c>
      <c r="D381" s="55">
        <v>30.720999999999997</v>
      </c>
      <c r="E381" s="181">
        <v>2727</v>
      </c>
      <c r="F381" s="145">
        <v>1815210</v>
      </c>
      <c r="G381" s="41">
        <v>100</v>
      </c>
      <c r="H381" s="50">
        <f t="shared" si="70"/>
        <v>1815210</v>
      </c>
      <c r="I381" s="10">
        <f t="shared" si="68"/>
        <v>0</v>
      </c>
      <c r="J381" s="10">
        <f t="shared" si="71"/>
        <v>665.6435643564356</v>
      </c>
      <c r="K381" s="10">
        <f t="shared" si="72"/>
        <v>495.38043473945129</v>
      </c>
      <c r="L381" s="10">
        <f t="shared" si="73"/>
        <v>1176038.2861956323</v>
      </c>
      <c r="M381" s="10"/>
      <c r="N381" s="10">
        <f t="shared" si="69"/>
        <v>1176038.2861956323</v>
      </c>
      <c r="O381" s="196"/>
      <c r="P381" s="196"/>
      <c r="Q381" s="196"/>
      <c r="R381" s="196"/>
      <c r="S381" s="196"/>
    </row>
    <row r="382" spans="1:19" x14ac:dyDescent="0.25">
      <c r="A382" s="35"/>
      <c r="B382" s="51" t="s">
        <v>259</v>
      </c>
      <c r="C382" s="35">
        <v>4</v>
      </c>
      <c r="D382" s="55">
        <v>18.347899999999999</v>
      </c>
      <c r="E382" s="181">
        <v>2599</v>
      </c>
      <c r="F382" s="179">
        <v>1003320</v>
      </c>
      <c r="G382" s="41">
        <v>100</v>
      </c>
      <c r="H382" s="50">
        <f t="shared" si="70"/>
        <v>1003320</v>
      </c>
      <c r="I382" s="10">
        <f t="shared" si="68"/>
        <v>0</v>
      </c>
      <c r="J382" s="10">
        <f t="shared" si="71"/>
        <v>386.04078491727586</v>
      </c>
      <c r="K382" s="10">
        <f t="shared" si="72"/>
        <v>774.98321417861098</v>
      </c>
      <c r="L382" s="10">
        <f t="shared" si="73"/>
        <v>1440030.8939403105</v>
      </c>
      <c r="M382" s="10"/>
      <c r="N382" s="10">
        <f t="shared" si="69"/>
        <v>1440030.8939403105</v>
      </c>
      <c r="O382" s="196"/>
      <c r="P382" s="196"/>
      <c r="Q382" s="196"/>
      <c r="R382" s="196"/>
      <c r="S382" s="196"/>
    </row>
    <row r="383" spans="1:19" x14ac:dyDescent="0.25">
      <c r="A383" s="35"/>
      <c r="B383" s="51" t="s">
        <v>777</v>
      </c>
      <c r="C383" s="35">
        <v>4</v>
      </c>
      <c r="D383" s="55">
        <v>41.204600000000006</v>
      </c>
      <c r="E383" s="181">
        <v>3500</v>
      </c>
      <c r="F383" s="145">
        <v>2096060</v>
      </c>
      <c r="G383" s="41">
        <v>100</v>
      </c>
      <c r="H383" s="50">
        <f t="shared" si="70"/>
        <v>2096060</v>
      </c>
      <c r="I383" s="10">
        <f t="shared" si="68"/>
        <v>0</v>
      </c>
      <c r="J383" s="10">
        <f t="shared" si="71"/>
        <v>598.87428571428575</v>
      </c>
      <c r="K383" s="10">
        <f t="shared" si="72"/>
        <v>562.14971338160115</v>
      </c>
      <c r="L383" s="10">
        <f t="shared" si="73"/>
        <v>1427872.8064042637</v>
      </c>
      <c r="M383" s="10"/>
      <c r="N383" s="10">
        <f t="shared" si="69"/>
        <v>1427872.8064042637</v>
      </c>
      <c r="O383" s="196"/>
      <c r="P383" s="196"/>
      <c r="Q383" s="196"/>
      <c r="R383" s="196"/>
      <c r="S383" s="196"/>
    </row>
    <row r="384" spans="1:19" x14ac:dyDescent="0.25">
      <c r="A384" s="35"/>
      <c r="B384" s="51" t="s">
        <v>260</v>
      </c>
      <c r="C384" s="35">
        <v>4</v>
      </c>
      <c r="D384" s="55">
        <v>30.663400000000003</v>
      </c>
      <c r="E384" s="181">
        <v>3484</v>
      </c>
      <c r="F384" s="145">
        <v>4524230</v>
      </c>
      <c r="G384" s="41">
        <v>100</v>
      </c>
      <c r="H384" s="50">
        <f t="shared" si="70"/>
        <v>4524230</v>
      </c>
      <c r="I384" s="10">
        <f t="shared" si="68"/>
        <v>0</v>
      </c>
      <c r="J384" s="10">
        <f t="shared" si="71"/>
        <v>1298.5734787600459</v>
      </c>
      <c r="K384" s="10">
        <f t="shared" si="72"/>
        <v>-137.54947966415898</v>
      </c>
      <c r="L384" s="10">
        <f t="shared" si="73"/>
        <v>696582.79687976907</v>
      </c>
      <c r="M384" s="10"/>
      <c r="N384" s="10">
        <f t="shared" si="69"/>
        <v>696582.79687976907</v>
      </c>
      <c r="O384" s="196"/>
      <c r="P384" s="196"/>
      <c r="Q384" s="196"/>
      <c r="R384" s="196"/>
      <c r="S384" s="196"/>
    </row>
    <row r="385" spans="1:19" x14ac:dyDescent="0.25">
      <c r="A385" s="35"/>
      <c r="B385" s="51"/>
      <c r="C385" s="35"/>
      <c r="D385" s="55">
        <v>0</v>
      </c>
      <c r="E385" s="183"/>
      <c r="F385" s="65"/>
      <c r="G385" s="41"/>
      <c r="H385" s="65"/>
      <c r="I385" s="66"/>
      <c r="J385" s="66"/>
      <c r="K385" s="10"/>
      <c r="L385" s="10"/>
      <c r="M385" s="10"/>
      <c r="N385" s="10"/>
      <c r="O385" s="196"/>
      <c r="P385" s="196"/>
      <c r="Q385" s="196"/>
      <c r="R385" s="196"/>
      <c r="S385" s="196"/>
    </row>
    <row r="386" spans="1:19" x14ac:dyDescent="0.25">
      <c r="A386" s="30" t="s">
        <v>261</v>
      </c>
      <c r="B386" s="43" t="s">
        <v>2</v>
      </c>
      <c r="C386" s="44"/>
      <c r="D386" s="3">
        <v>932.91639999999973</v>
      </c>
      <c r="E386" s="184">
        <f>E387</f>
        <v>75014</v>
      </c>
      <c r="F386" s="37">
        <v>0</v>
      </c>
      <c r="G386" s="41"/>
      <c r="H386" s="37">
        <f>H388</f>
        <v>11586865</v>
      </c>
      <c r="I386" s="8">
        <f>I388</f>
        <v>-11586865</v>
      </c>
      <c r="J386" s="8"/>
      <c r="K386" s="10"/>
      <c r="L386" s="10"/>
      <c r="M386" s="9">
        <f>M388</f>
        <v>19578829.996758375</v>
      </c>
      <c r="N386" s="8">
        <f t="shared" si="69"/>
        <v>19578829.996758375</v>
      </c>
      <c r="O386" s="196"/>
      <c r="P386" s="196"/>
      <c r="Q386" s="196"/>
      <c r="R386" s="196"/>
      <c r="S386" s="196"/>
    </row>
    <row r="387" spans="1:19" x14ac:dyDescent="0.25">
      <c r="A387" s="30" t="s">
        <v>261</v>
      </c>
      <c r="B387" s="43" t="s">
        <v>3</v>
      </c>
      <c r="C387" s="44"/>
      <c r="D387" s="3">
        <v>932.91639999999973</v>
      </c>
      <c r="E387" s="184">
        <f>SUM(E389:E420)</f>
        <v>75014</v>
      </c>
      <c r="F387" s="37">
        <f>SUM(F389:F420)</f>
        <v>77484860</v>
      </c>
      <c r="G387" s="41"/>
      <c r="H387" s="37">
        <f>SUM(H389:H420)</f>
        <v>54311130</v>
      </c>
      <c r="I387" s="8">
        <f>SUM(I389:I420)</f>
        <v>23173730</v>
      </c>
      <c r="J387" s="8"/>
      <c r="K387" s="10"/>
      <c r="L387" s="8">
        <f>SUM(L389:L420)</f>
        <v>44818858.438602149</v>
      </c>
      <c r="M387" s="10"/>
      <c r="N387" s="8">
        <f t="shared" si="69"/>
        <v>44818858.438602149</v>
      </c>
      <c r="O387" s="196"/>
      <c r="P387" s="196"/>
      <c r="Q387" s="196"/>
      <c r="R387" s="196"/>
      <c r="S387" s="196"/>
    </row>
    <row r="388" spans="1:19" x14ac:dyDescent="0.25">
      <c r="A388" s="35"/>
      <c r="B388" s="51" t="s">
        <v>26</v>
      </c>
      <c r="C388" s="35">
        <v>2</v>
      </c>
      <c r="D388" s="55">
        <v>0</v>
      </c>
      <c r="E388" s="185"/>
      <c r="F388" s="50">
        <v>0</v>
      </c>
      <c r="G388" s="41">
        <v>25</v>
      </c>
      <c r="H388" s="50">
        <f>F402*G388/100</f>
        <v>11586865</v>
      </c>
      <c r="I388" s="10">
        <f t="shared" ref="I388:I420" si="74">F388-H388</f>
        <v>-11586865</v>
      </c>
      <c r="J388" s="10"/>
      <c r="K388" s="10"/>
      <c r="L388" s="10"/>
      <c r="M388" s="10">
        <f>($L$7*$L$8*E386/$L$10)+($L$7*$L$9*D386/$L$11)</f>
        <v>19578829.996758375</v>
      </c>
      <c r="N388" s="10">
        <f t="shared" si="69"/>
        <v>19578829.996758375</v>
      </c>
      <c r="O388" s="196"/>
      <c r="P388" s="196"/>
      <c r="Q388" s="196"/>
      <c r="R388" s="196"/>
      <c r="S388" s="196"/>
    </row>
    <row r="389" spans="1:19" x14ac:dyDescent="0.25">
      <c r="A389" s="35"/>
      <c r="B389" s="51" t="s">
        <v>262</v>
      </c>
      <c r="C389" s="35">
        <v>4</v>
      </c>
      <c r="D389" s="55">
        <v>17.2576</v>
      </c>
      <c r="E389" s="181">
        <v>601</v>
      </c>
      <c r="F389" s="141">
        <v>110500</v>
      </c>
      <c r="G389" s="41">
        <v>100</v>
      </c>
      <c r="H389" s="50">
        <f t="shared" ref="H389:H420" si="75">F389*G389/100</f>
        <v>110500</v>
      </c>
      <c r="I389" s="10">
        <f t="shared" si="74"/>
        <v>0</v>
      </c>
      <c r="J389" s="10">
        <f t="shared" ref="J389:J420" si="76">F389/E389</f>
        <v>183.86023294509152</v>
      </c>
      <c r="K389" s="10">
        <f t="shared" ref="K389:K420" si="77">$J$11*$J$19-J389</f>
        <v>977.16376615079537</v>
      </c>
      <c r="L389" s="10">
        <f t="shared" ref="L389:L420" si="78">IF(K389&gt;0,$J$7*$J$8*(K389/$K$19),0)+$J$7*$J$9*(E389/$E$19)+$J$7*$J$10*(D389/$D$19)</f>
        <v>1358774.7643636335</v>
      </c>
      <c r="M389" s="10"/>
      <c r="N389" s="10">
        <f t="shared" si="69"/>
        <v>1358774.7643636335</v>
      </c>
      <c r="O389" s="196"/>
      <c r="P389" s="196"/>
      <c r="Q389" s="196"/>
      <c r="R389" s="196"/>
      <c r="S389" s="196"/>
    </row>
    <row r="390" spans="1:19" x14ac:dyDescent="0.25">
      <c r="A390" s="35"/>
      <c r="B390" s="51" t="s">
        <v>263</v>
      </c>
      <c r="C390" s="35">
        <v>4</v>
      </c>
      <c r="D390" s="55">
        <v>17.919</v>
      </c>
      <c r="E390" s="181">
        <v>1032</v>
      </c>
      <c r="F390" s="145">
        <v>247020</v>
      </c>
      <c r="G390" s="41">
        <v>100</v>
      </c>
      <c r="H390" s="50">
        <f t="shared" si="75"/>
        <v>247020</v>
      </c>
      <c r="I390" s="10">
        <f t="shared" si="74"/>
        <v>0</v>
      </c>
      <c r="J390" s="10">
        <f t="shared" si="76"/>
        <v>239.36046511627907</v>
      </c>
      <c r="K390" s="10">
        <f t="shared" si="77"/>
        <v>921.66353397960779</v>
      </c>
      <c r="L390" s="10">
        <f t="shared" si="78"/>
        <v>1363762.5097259481</v>
      </c>
      <c r="M390" s="10"/>
      <c r="N390" s="10">
        <f t="shared" si="69"/>
        <v>1363762.5097259481</v>
      </c>
      <c r="O390" s="196"/>
      <c r="P390" s="196"/>
      <c r="Q390" s="196"/>
      <c r="R390" s="196"/>
      <c r="S390" s="196"/>
    </row>
    <row r="391" spans="1:19" x14ac:dyDescent="0.25">
      <c r="A391" s="35"/>
      <c r="B391" s="51" t="s">
        <v>264</v>
      </c>
      <c r="C391" s="35">
        <v>4</v>
      </c>
      <c r="D391" s="55">
        <v>14.108099999999999</v>
      </c>
      <c r="E391" s="181">
        <v>630</v>
      </c>
      <c r="F391" s="145">
        <v>397900</v>
      </c>
      <c r="G391" s="41">
        <v>100</v>
      </c>
      <c r="H391" s="50">
        <f t="shared" si="75"/>
        <v>397900</v>
      </c>
      <c r="I391" s="10">
        <f t="shared" si="74"/>
        <v>0</v>
      </c>
      <c r="J391" s="10">
        <f t="shared" si="76"/>
        <v>631.58730158730157</v>
      </c>
      <c r="K391" s="10">
        <f t="shared" si="77"/>
        <v>529.43669750858533</v>
      </c>
      <c r="L391" s="10">
        <f t="shared" si="78"/>
        <v>806239.02000733186</v>
      </c>
      <c r="M391" s="10"/>
      <c r="N391" s="10">
        <f t="shared" si="69"/>
        <v>806239.02000733186</v>
      </c>
      <c r="O391" s="196"/>
      <c r="P391" s="196"/>
      <c r="Q391" s="196"/>
      <c r="R391" s="196"/>
      <c r="S391" s="196"/>
    </row>
    <row r="392" spans="1:19" x14ac:dyDescent="0.25">
      <c r="A392" s="35"/>
      <c r="B392" s="51" t="s">
        <v>265</v>
      </c>
      <c r="C392" s="35">
        <v>4</v>
      </c>
      <c r="D392" s="55">
        <v>33.1967</v>
      </c>
      <c r="E392" s="181">
        <v>1481</v>
      </c>
      <c r="F392" s="145">
        <v>708280</v>
      </c>
      <c r="G392" s="41">
        <v>100</v>
      </c>
      <c r="H392" s="50">
        <f t="shared" si="75"/>
        <v>708280</v>
      </c>
      <c r="I392" s="10">
        <f t="shared" si="74"/>
        <v>0</v>
      </c>
      <c r="J392" s="10">
        <f t="shared" si="76"/>
        <v>478.24442943956785</v>
      </c>
      <c r="K392" s="10">
        <f t="shared" si="77"/>
        <v>682.77956965631904</v>
      </c>
      <c r="L392" s="10">
        <f t="shared" si="78"/>
        <v>1213710.5660439101</v>
      </c>
      <c r="M392" s="10"/>
      <c r="N392" s="10">
        <f t="shared" si="69"/>
        <v>1213710.5660439101</v>
      </c>
      <c r="O392" s="196"/>
      <c r="P392" s="196"/>
      <c r="Q392" s="196"/>
      <c r="R392" s="196"/>
      <c r="S392" s="196"/>
    </row>
    <row r="393" spans="1:19" x14ac:dyDescent="0.25">
      <c r="A393" s="35"/>
      <c r="B393" s="51" t="s">
        <v>266</v>
      </c>
      <c r="C393" s="35">
        <v>4</v>
      </c>
      <c r="D393" s="55">
        <v>56.851199999999992</v>
      </c>
      <c r="E393" s="181">
        <v>4668</v>
      </c>
      <c r="F393" s="145">
        <v>2058820</v>
      </c>
      <c r="G393" s="41">
        <v>100</v>
      </c>
      <c r="H393" s="50">
        <f t="shared" si="75"/>
        <v>2058820</v>
      </c>
      <c r="I393" s="10">
        <f t="shared" si="74"/>
        <v>0</v>
      </c>
      <c r="J393" s="10">
        <f t="shared" si="76"/>
        <v>441.04970008568978</v>
      </c>
      <c r="K393" s="10">
        <f t="shared" si="77"/>
        <v>719.97429901019711</v>
      </c>
      <c r="L393" s="10">
        <f t="shared" si="78"/>
        <v>1876625.0790500618</v>
      </c>
      <c r="M393" s="10"/>
      <c r="N393" s="10">
        <f t="shared" si="69"/>
        <v>1876625.0790500618</v>
      </c>
      <c r="O393" s="196"/>
      <c r="P393" s="196"/>
      <c r="Q393" s="196"/>
      <c r="R393" s="196"/>
      <c r="S393" s="196"/>
    </row>
    <row r="394" spans="1:19" x14ac:dyDescent="0.25">
      <c r="A394" s="35"/>
      <c r="B394" s="51" t="s">
        <v>267</v>
      </c>
      <c r="C394" s="35">
        <v>4</v>
      </c>
      <c r="D394" s="55">
        <v>25.022300000000001</v>
      </c>
      <c r="E394" s="181">
        <v>1408</v>
      </c>
      <c r="F394" s="145">
        <v>1666690</v>
      </c>
      <c r="G394" s="41">
        <v>100</v>
      </c>
      <c r="H394" s="50">
        <f t="shared" si="75"/>
        <v>1666690</v>
      </c>
      <c r="I394" s="10">
        <f t="shared" si="74"/>
        <v>0</v>
      </c>
      <c r="J394" s="10">
        <f t="shared" si="76"/>
        <v>1183.7286931818182</v>
      </c>
      <c r="K394" s="10">
        <f t="shared" si="77"/>
        <v>-22.704694085931351</v>
      </c>
      <c r="L394" s="10">
        <f t="shared" si="78"/>
        <v>337322.37889253546</v>
      </c>
      <c r="M394" s="10"/>
      <c r="N394" s="10">
        <f t="shared" si="69"/>
        <v>337322.37889253546</v>
      </c>
      <c r="O394" s="196"/>
      <c r="P394" s="196"/>
      <c r="Q394" s="196"/>
      <c r="R394" s="196"/>
      <c r="S394" s="196"/>
    </row>
    <row r="395" spans="1:19" x14ac:dyDescent="0.25">
      <c r="A395" s="35"/>
      <c r="B395" s="51" t="s">
        <v>268</v>
      </c>
      <c r="C395" s="35">
        <v>4</v>
      </c>
      <c r="D395" s="55">
        <v>28.352600000000002</v>
      </c>
      <c r="E395" s="181">
        <v>1548</v>
      </c>
      <c r="F395" s="145">
        <v>461770</v>
      </c>
      <c r="G395" s="41">
        <v>100</v>
      </c>
      <c r="H395" s="50">
        <f t="shared" si="75"/>
        <v>461770</v>
      </c>
      <c r="I395" s="10">
        <f t="shared" si="74"/>
        <v>0</v>
      </c>
      <c r="J395" s="10">
        <f t="shared" si="76"/>
        <v>298.30103359173125</v>
      </c>
      <c r="K395" s="10">
        <f t="shared" si="77"/>
        <v>862.72296550415558</v>
      </c>
      <c r="L395" s="10">
        <f t="shared" si="78"/>
        <v>1421445.8727876798</v>
      </c>
      <c r="M395" s="10"/>
      <c r="N395" s="10">
        <f t="shared" si="69"/>
        <v>1421445.8727876798</v>
      </c>
      <c r="O395" s="196"/>
      <c r="P395" s="196"/>
      <c r="Q395" s="196"/>
      <c r="R395" s="196"/>
      <c r="S395" s="196"/>
    </row>
    <row r="396" spans="1:19" x14ac:dyDescent="0.25">
      <c r="A396" s="35"/>
      <c r="B396" s="51" t="s">
        <v>269</v>
      </c>
      <c r="C396" s="35">
        <v>4</v>
      </c>
      <c r="D396" s="55">
        <v>36.885599999999997</v>
      </c>
      <c r="E396" s="181">
        <v>1137</v>
      </c>
      <c r="F396" s="145">
        <v>323260</v>
      </c>
      <c r="G396" s="41">
        <v>100</v>
      </c>
      <c r="H396" s="50">
        <f t="shared" si="75"/>
        <v>323260</v>
      </c>
      <c r="I396" s="10">
        <f t="shared" si="74"/>
        <v>0</v>
      </c>
      <c r="J396" s="10">
        <f t="shared" si="76"/>
        <v>284.30958663148635</v>
      </c>
      <c r="K396" s="10">
        <f t="shared" si="77"/>
        <v>876.71441246440054</v>
      </c>
      <c r="L396" s="10">
        <f t="shared" si="78"/>
        <v>1409938.803384111</v>
      </c>
      <c r="M396" s="10"/>
      <c r="N396" s="10">
        <f t="shared" si="69"/>
        <v>1409938.803384111</v>
      </c>
      <c r="O396" s="196"/>
      <c r="P396" s="196"/>
      <c r="Q396" s="196"/>
      <c r="R396" s="196"/>
      <c r="S396" s="196"/>
    </row>
    <row r="397" spans="1:19" x14ac:dyDescent="0.25">
      <c r="A397" s="35"/>
      <c r="B397" s="51" t="s">
        <v>270</v>
      </c>
      <c r="C397" s="35">
        <v>4</v>
      </c>
      <c r="D397" s="55">
        <v>19.1204</v>
      </c>
      <c r="E397" s="181">
        <v>1010</v>
      </c>
      <c r="F397" s="145">
        <v>335390</v>
      </c>
      <c r="G397" s="41">
        <v>100</v>
      </c>
      <c r="H397" s="50">
        <f t="shared" si="75"/>
        <v>335390</v>
      </c>
      <c r="I397" s="10">
        <f t="shared" si="74"/>
        <v>0</v>
      </c>
      <c r="J397" s="10">
        <f t="shared" si="76"/>
        <v>332.06930693069307</v>
      </c>
      <c r="K397" s="10">
        <f t="shared" si="77"/>
        <v>828.95469216519382</v>
      </c>
      <c r="L397" s="10">
        <f t="shared" si="78"/>
        <v>1253031.7513276672</v>
      </c>
      <c r="M397" s="10"/>
      <c r="N397" s="10">
        <f t="shared" si="69"/>
        <v>1253031.7513276672</v>
      </c>
      <c r="O397" s="196"/>
      <c r="P397" s="196"/>
      <c r="Q397" s="196"/>
      <c r="R397" s="196"/>
      <c r="S397" s="196"/>
    </row>
    <row r="398" spans="1:19" x14ac:dyDescent="0.25">
      <c r="A398" s="35"/>
      <c r="B398" s="51" t="s">
        <v>271</v>
      </c>
      <c r="C398" s="35">
        <v>4</v>
      </c>
      <c r="D398" s="55">
        <v>7.6936999999999998</v>
      </c>
      <c r="E398" s="181">
        <v>501</v>
      </c>
      <c r="F398" s="145">
        <v>152490</v>
      </c>
      <c r="G398" s="41">
        <v>100</v>
      </c>
      <c r="H398" s="50">
        <f t="shared" si="75"/>
        <v>152490</v>
      </c>
      <c r="I398" s="10">
        <f t="shared" si="74"/>
        <v>0</v>
      </c>
      <c r="J398" s="10">
        <f t="shared" si="76"/>
        <v>304.37125748502996</v>
      </c>
      <c r="K398" s="10">
        <f t="shared" si="77"/>
        <v>856.65274161085699</v>
      </c>
      <c r="L398" s="10">
        <f t="shared" si="78"/>
        <v>1154176.5543279604</v>
      </c>
      <c r="M398" s="10"/>
      <c r="N398" s="10">
        <f t="shared" si="69"/>
        <v>1154176.5543279604</v>
      </c>
      <c r="O398" s="196"/>
      <c r="P398" s="196"/>
      <c r="Q398" s="196"/>
      <c r="R398" s="196"/>
      <c r="S398" s="196"/>
    </row>
    <row r="399" spans="1:19" x14ac:dyDescent="0.25">
      <c r="A399" s="35"/>
      <c r="B399" s="51" t="s">
        <v>272</v>
      </c>
      <c r="C399" s="35">
        <v>4</v>
      </c>
      <c r="D399" s="55">
        <v>27.951700000000002</v>
      </c>
      <c r="E399" s="181">
        <v>1090</v>
      </c>
      <c r="F399" s="145">
        <v>317260</v>
      </c>
      <c r="G399" s="41">
        <v>100</v>
      </c>
      <c r="H399" s="50">
        <f t="shared" si="75"/>
        <v>317260</v>
      </c>
      <c r="I399" s="10">
        <f t="shared" si="74"/>
        <v>0</v>
      </c>
      <c r="J399" s="10">
        <f t="shared" si="76"/>
        <v>291.06422018348621</v>
      </c>
      <c r="K399" s="10">
        <f t="shared" si="77"/>
        <v>869.95977891240068</v>
      </c>
      <c r="L399" s="10">
        <f t="shared" si="78"/>
        <v>1354696.2741086329</v>
      </c>
      <c r="M399" s="10"/>
      <c r="N399" s="10">
        <f t="shared" si="69"/>
        <v>1354696.2741086329</v>
      </c>
      <c r="O399" s="196"/>
      <c r="P399" s="196"/>
      <c r="Q399" s="196"/>
      <c r="R399" s="196"/>
      <c r="S399" s="196"/>
    </row>
    <row r="400" spans="1:19" x14ac:dyDescent="0.25">
      <c r="A400" s="35"/>
      <c r="B400" s="51" t="s">
        <v>273</v>
      </c>
      <c r="C400" s="35">
        <v>4</v>
      </c>
      <c r="D400" s="55">
        <v>31.550799999999999</v>
      </c>
      <c r="E400" s="181">
        <v>1804</v>
      </c>
      <c r="F400" s="145">
        <v>527170</v>
      </c>
      <c r="G400" s="41">
        <v>100</v>
      </c>
      <c r="H400" s="50">
        <f t="shared" si="75"/>
        <v>527170</v>
      </c>
      <c r="I400" s="10">
        <f t="shared" si="74"/>
        <v>0</v>
      </c>
      <c r="J400" s="10">
        <f t="shared" si="76"/>
        <v>292.22283813747231</v>
      </c>
      <c r="K400" s="10">
        <f t="shared" si="77"/>
        <v>868.80116095841458</v>
      </c>
      <c r="L400" s="10">
        <f t="shared" si="78"/>
        <v>1484181.5839621208</v>
      </c>
      <c r="M400" s="10"/>
      <c r="N400" s="10">
        <f t="shared" si="69"/>
        <v>1484181.5839621208</v>
      </c>
      <c r="O400" s="196"/>
      <c r="P400" s="196"/>
      <c r="Q400" s="196"/>
      <c r="R400" s="196"/>
      <c r="S400" s="196"/>
    </row>
    <row r="401" spans="1:19" x14ac:dyDescent="0.25">
      <c r="A401" s="35"/>
      <c r="B401" s="51" t="s">
        <v>274</v>
      </c>
      <c r="C401" s="35">
        <v>4</v>
      </c>
      <c r="D401" s="55">
        <v>44.9495</v>
      </c>
      <c r="E401" s="181">
        <v>8458</v>
      </c>
      <c r="F401" s="145">
        <v>12506250</v>
      </c>
      <c r="G401" s="41">
        <v>100</v>
      </c>
      <c r="H401" s="50">
        <f t="shared" si="75"/>
        <v>12506250</v>
      </c>
      <c r="I401" s="10">
        <f t="shared" si="74"/>
        <v>0</v>
      </c>
      <c r="J401" s="10">
        <f t="shared" si="76"/>
        <v>1478.6296996925987</v>
      </c>
      <c r="K401" s="10">
        <f t="shared" si="77"/>
        <v>-317.60570059671181</v>
      </c>
      <c r="L401" s="10">
        <f t="shared" si="78"/>
        <v>1560757.8706138777</v>
      </c>
      <c r="M401" s="10"/>
      <c r="N401" s="10">
        <f t="shared" si="69"/>
        <v>1560757.8706138777</v>
      </c>
      <c r="O401" s="196"/>
      <c r="P401" s="196"/>
      <c r="Q401" s="196"/>
      <c r="R401" s="196"/>
      <c r="S401" s="196"/>
    </row>
    <row r="402" spans="1:19" x14ac:dyDescent="0.25">
      <c r="A402" s="35"/>
      <c r="B402" s="51" t="s">
        <v>879</v>
      </c>
      <c r="C402" s="35">
        <v>3</v>
      </c>
      <c r="D402" s="55">
        <v>63.640900000000002</v>
      </c>
      <c r="E402" s="181">
        <v>19356</v>
      </c>
      <c r="F402" s="145">
        <v>46347460</v>
      </c>
      <c r="G402" s="41">
        <v>50</v>
      </c>
      <c r="H402" s="50">
        <f t="shared" si="75"/>
        <v>23173730</v>
      </c>
      <c r="I402" s="10">
        <f t="shared" si="74"/>
        <v>23173730</v>
      </c>
      <c r="J402" s="10">
        <f t="shared" si="76"/>
        <v>2394.4750981607772</v>
      </c>
      <c r="K402" s="10">
        <f t="shared" si="77"/>
        <v>-1233.4510990648903</v>
      </c>
      <c r="L402" s="10">
        <f t="shared" si="78"/>
        <v>3398441.5468086931</v>
      </c>
      <c r="M402" s="10"/>
      <c r="N402" s="10">
        <f t="shared" si="69"/>
        <v>3398441.5468086931</v>
      </c>
      <c r="O402" s="196"/>
      <c r="P402" s="196"/>
      <c r="Q402" s="196"/>
      <c r="R402" s="196"/>
      <c r="S402" s="196"/>
    </row>
    <row r="403" spans="1:19" x14ac:dyDescent="0.25">
      <c r="A403" s="35"/>
      <c r="B403" s="51" t="s">
        <v>275</v>
      </c>
      <c r="C403" s="35">
        <v>4</v>
      </c>
      <c r="D403" s="55">
        <v>31.273899999999998</v>
      </c>
      <c r="E403" s="181">
        <v>2521</v>
      </c>
      <c r="F403" s="145">
        <v>890050</v>
      </c>
      <c r="G403" s="41">
        <v>100</v>
      </c>
      <c r="H403" s="50">
        <f t="shared" si="75"/>
        <v>890050</v>
      </c>
      <c r="I403" s="10">
        <f t="shared" si="74"/>
        <v>0</v>
      </c>
      <c r="J403" s="10">
        <f t="shared" si="76"/>
        <v>353.05434351447838</v>
      </c>
      <c r="K403" s="10">
        <f t="shared" si="77"/>
        <v>807.96965558140846</v>
      </c>
      <c r="L403" s="10">
        <f t="shared" si="78"/>
        <v>1524613.4587776719</v>
      </c>
      <c r="M403" s="10"/>
      <c r="N403" s="10">
        <f t="shared" si="69"/>
        <v>1524613.4587776719</v>
      </c>
      <c r="O403" s="196"/>
      <c r="P403" s="196"/>
      <c r="Q403" s="196"/>
      <c r="R403" s="196"/>
      <c r="S403" s="196"/>
    </row>
    <row r="404" spans="1:19" x14ac:dyDescent="0.25">
      <c r="A404" s="35"/>
      <c r="B404" s="51" t="s">
        <v>778</v>
      </c>
      <c r="C404" s="35">
        <v>4</v>
      </c>
      <c r="D404" s="55">
        <v>21.880900000000004</v>
      </c>
      <c r="E404" s="181">
        <v>1222</v>
      </c>
      <c r="F404" s="145">
        <v>383760</v>
      </c>
      <c r="G404" s="41">
        <v>100</v>
      </c>
      <c r="H404" s="50">
        <f t="shared" si="75"/>
        <v>383760</v>
      </c>
      <c r="I404" s="10">
        <f t="shared" si="74"/>
        <v>0</v>
      </c>
      <c r="J404" s="10">
        <f t="shared" si="76"/>
        <v>314.04255319148939</v>
      </c>
      <c r="K404" s="10">
        <f t="shared" si="77"/>
        <v>846.98144590439756</v>
      </c>
      <c r="L404" s="10">
        <f t="shared" si="78"/>
        <v>1321246.1287427158</v>
      </c>
      <c r="M404" s="10"/>
      <c r="N404" s="10">
        <f t="shared" si="69"/>
        <v>1321246.1287427158</v>
      </c>
      <c r="O404" s="196"/>
      <c r="P404" s="196"/>
      <c r="Q404" s="196"/>
      <c r="R404" s="196"/>
      <c r="S404" s="196"/>
    </row>
    <row r="405" spans="1:19" x14ac:dyDescent="0.25">
      <c r="A405" s="35"/>
      <c r="B405" s="51" t="s">
        <v>276</v>
      </c>
      <c r="C405" s="35">
        <v>4</v>
      </c>
      <c r="D405" s="55">
        <v>30.774899999999995</v>
      </c>
      <c r="E405" s="181">
        <v>923</v>
      </c>
      <c r="F405" s="145">
        <v>559290</v>
      </c>
      <c r="G405" s="41">
        <v>100</v>
      </c>
      <c r="H405" s="50">
        <f t="shared" si="75"/>
        <v>559290</v>
      </c>
      <c r="I405" s="10">
        <f t="shared" si="74"/>
        <v>0</v>
      </c>
      <c r="J405" s="10">
        <f t="shared" si="76"/>
        <v>605.94799566630547</v>
      </c>
      <c r="K405" s="10">
        <f>$J$11*$J$19-J405</f>
        <v>555.07600342958142</v>
      </c>
      <c r="L405" s="10">
        <f>IF(K405&gt;0,$J$7*$J$8*(K405/$K$19),0)+$J$7*$J$9*(E405/$E$19)+$J$7*$J$10*(D405/$D$19)</f>
        <v>958184.52617237961</v>
      </c>
      <c r="M405" s="10"/>
      <c r="N405" s="10">
        <f t="shared" si="69"/>
        <v>958184.52617237961</v>
      </c>
      <c r="O405" s="196"/>
      <c r="P405" s="196"/>
      <c r="Q405" s="196"/>
      <c r="R405" s="196"/>
      <c r="S405" s="196"/>
    </row>
    <row r="406" spans="1:19" x14ac:dyDescent="0.25">
      <c r="A406" s="35"/>
      <c r="B406" s="51" t="s">
        <v>277</v>
      </c>
      <c r="C406" s="35">
        <v>4</v>
      </c>
      <c r="D406" s="55">
        <v>29.421599999999998</v>
      </c>
      <c r="E406" s="181">
        <v>2990</v>
      </c>
      <c r="F406" s="145">
        <v>642680</v>
      </c>
      <c r="G406" s="41">
        <v>100</v>
      </c>
      <c r="H406" s="50">
        <f t="shared" si="75"/>
        <v>642680</v>
      </c>
      <c r="I406" s="10">
        <f t="shared" si="74"/>
        <v>0</v>
      </c>
      <c r="J406" s="10">
        <f t="shared" si="76"/>
        <v>214.94314381270902</v>
      </c>
      <c r="K406" s="10">
        <f t="shared" si="77"/>
        <v>946.08085528317793</v>
      </c>
      <c r="L406" s="10">
        <f t="shared" si="78"/>
        <v>1759549.0028925156</v>
      </c>
      <c r="M406" s="10"/>
      <c r="N406" s="10">
        <f t="shared" si="69"/>
        <v>1759549.0028925156</v>
      </c>
      <c r="O406" s="196"/>
      <c r="P406" s="196"/>
      <c r="Q406" s="196"/>
      <c r="R406" s="196"/>
      <c r="S406" s="196"/>
    </row>
    <row r="407" spans="1:19" x14ac:dyDescent="0.25">
      <c r="A407" s="35"/>
      <c r="B407" s="51" t="s">
        <v>779</v>
      </c>
      <c r="C407" s="35">
        <v>4</v>
      </c>
      <c r="D407" s="55">
        <v>13.160600000000001</v>
      </c>
      <c r="E407" s="181">
        <v>972</v>
      </c>
      <c r="F407" s="145">
        <v>220930</v>
      </c>
      <c r="G407" s="41">
        <v>100</v>
      </c>
      <c r="H407" s="50">
        <f t="shared" si="75"/>
        <v>220930</v>
      </c>
      <c r="I407" s="10">
        <f t="shared" si="74"/>
        <v>0</v>
      </c>
      <c r="J407" s="10">
        <f t="shared" si="76"/>
        <v>227.29423868312756</v>
      </c>
      <c r="K407" s="10">
        <f t="shared" si="77"/>
        <v>933.72976041275933</v>
      </c>
      <c r="L407" s="10">
        <f t="shared" si="78"/>
        <v>1347714.9596774955</v>
      </c>
      <c r="M407" s="10"/>
      <c r="N407" s="10">
        <f t="shared" si="69"/>
        <v>1347714.9596774955</v>
      </c>
      <c r="O407" s="196"/>
      <c r="P407" s="196"/>
      <c r="Q407" s="196"/>
      <c r="R407" s="196"/>
      <c r="S407" s="196"/>
    </row>
    <row r="408" spans="1:19" x14ac:dyDescent="0.25">
      <c r="A408" s="35"/>
      <c r="B408" s="51" t="s">
        <v>780</v>
      </c>
      <c r="C408" s="35">
        <v>4</v>
      </c>
      <c r="D408" s="55">
        <v>31.3569</v>
      </c>
      <c r="E408" s="181">
        <v>1421</v>
      </c>
      <c r="F408" s="145">
        <v>340480</v>
      </c>
      <c r="G408" s="41">
        <v>100</v>
      </c>
      <c r="H408" s="50">
        <f t="shared" si="75"/>
        <v>340480</v>
      </c>
      <c r="I408" s="10">
        <f t="shared" si="74"/>
        <v>0</v>
      </c>
      <c r="J408" s="10">
        <f t="shared" si="76"/>
        <v>239.60591133004925</v>
      </c>
      <c r="K408" s="10">
        <f t="shared" si="77"/>
        <v>921.41808776583764</v>
      </c>
      <c r="L408" s="10">
        <f t="shared" si="78"/>
        <v>1485491.1647127331</v>
      </c>
      <c r="M408" s="10"/>
      <c r="N408" s="10">
        <f t="shared" si="69"/>
        <v>1485491.1647127331</v>
      </c>
      <c r="O408" s="196"/>
      <c r="P408" s="196"/>
      <c r="Q408" s="196"/>
      <c r="R408" s="196"/>
      <c r="S408" s="196"/>
    </row>
    <row r="409" spans="1:19" x14ac:dyDescent="0.25">
      <c r="A409" s="35"/>
      <c r="B409" s="51" t="s">
        <v>278</v>
      </c>
      <c r="C409" s="35">
        <v>4</v>
      </c>
      <c r="D409" s="55">
        <v>29.774799999999999</v>
      </c>
      <c r="E409" s="181">
        <v>1660</v>
      </c>
      <c r="F409" s="145">
        <v>509670</v>
      </c>
      <c r="G409" s="41">
        <v>100</v>
      </c>
      <c r="H409" s="50">
        <f t="shared" si="75"/>
        <v>509670</v>
      </c>
      <c r="I409" s="10">
        <f t="shared" si="74"/>
        <v>0</v>
      </c>
      <c r="J409" s="10">
        <f t="shared" si="76"/>
        <v>307.03012048192772</v>
      </c>
      <c r="K409" s="10">
        <f t="shared" si="77"/>
        <v>853.99387861395917</v>
      </c>
      <c r="L409" s="10">
        <f t="shared" si="78"/>
        <v>1435175.3277989132</v>
      </c>
      <c r="M409" s="10"/>
      <c r="N409" s="10">
        <f t="shared" si="69"/>
        <v>1435175.3277989132</v>
      </c>
      <c r="O409" s="196"/>
      <c r="P409" s="196"/>
      <c r="Q409" s="196"/>
      <c r="R409" s="196"/>
      <c r="S409" s="196"/>
    </row>
    <row r="410" spans="1:19" x14ac:dyDescent="0.25">
      <c r="A410" s="35"/>
      <c r="B410" s="51" t="s">
        <v>279</v>
      </c>
      <c r="C410" s="35">
        <v>4</v>
      </c>
      <c r="D410" s="55">
        <v>17.8398</v>
      </c>
      <c r="E410" s="181">
        <v>1205</v>
      </c>
      <c r="F410" s="145">
        <v>298070</v>
      </c>
      <c r="G410" s="41">
        <v>100</v>
      </c>
      <c r="H410" s="50">
        <f t="shared" si="75"/>
        <v>298070</v>
      </c>
      <c r="I410" s="10">
        <f t="shared" si="74"/>
        <v>0</v>
      </c>
      <c r="J410" s="10">
        <f t="shared" si="76"/>
        <v>247.3609958506224</v>
      </c>
      <c r="K410" s="10">
        <f t="shared" si="77"/>
        <v>913.66300324526446</v>
      </c>
      <c r="L410" s="10">
        <f t="shared" si="78"/>
        <v>1381565.525902627</v>
      </c>
      <c r="M410" s="10"/>
      <c r="N410" s="10">
        <f t="shared" si="69"/>
        <v>1381565.525902627</v>
      </c>
      <c r="O410" s="196"/>
      <c r="P410" s="196"/>
      <c r="Q410" s="196"/>
      <c r="R410" s="196"/>
      <c r="S410" s="196"/>
    </row>
    <row r="411" spans="1:19" s="31" customFormat="1" x14ac:dyDescent="0.25">
      <c r="A411" s="35"/>
      <c r="B411" s="51" t="s">
        <v>280</v>
      </c>
      <c r="C411" s="35">
        <v>4</v>
      </c>
      <c r="D411" s="55">
        <v>43.423200000000001</v>
      </c>
      <c r="E411" s="181">
        <v>2063</v>
      </c>
      <c r="F411" s="179">
        <v>3007180</v>
      </c>
      <c r="G411" s="41">
        <v>100</v>
      </c>
      <c r="H411" s="50">
        <f t="shared" si="75"/>
        <v>3007180</v>
      </c>
      <c r="I411" s="50">
        <f t="shared" si="74"/>
        <v>0</v>
      </c>
      <c r="J411" s="50">
        <f t="shared" si="76"/>
        <v>1457.6732913233157</v>
      </c>
      <c r="K411" s="50">
        <f t="shared" si="77"/>
        <v>-296.64929222742876</v>
      </c>
      <c r="L411" s="50">
        <f t="shared" si="78"/>
        <v>524117.80716697598</v>
      </c>
      <c r="M411" s="50"/>
      <c r="N411" s="50">
        <f t="shared" si="69"/>
        <v>524117.80716697598</v>
      </c>
      <c r="O411" s="99"/>
      <c r="P411" s="196"/>
      <c r="Q411" s="99"/>
      <c r="R411" s="196"/>
      <c r="S411" s="99"/>
    </row>
    <row r="412" spans="1:19" x14ac:dyDescent="0.25">
      <c r="A412" s="35"/>
      <c r="B412" s="51" t="s">
        <v>281</v>
      </c>
      <c r="C412" s="35">
        <v>4</v>
      </c>
      <c r="D412" s="55">
        <v>23.677600000000002</v>
      </c>
      <c r="E412" s="181">
        <v>1133</v>
      </c>
      <c r="F412" s="145">
        <v>198450</v>
      </c>
      <c r="G412" s="41">
        <v>100</v>
      </c>
      <c r="H412" s="50">
        <f t="shared" si="75"/>
        <v>198450</v>
      </c>
      <c r="I412" s="10">
        <f t="shared" si="74"/>
        <v>0</v>
      </c>
      <c r="J412" s="10">
        <f t="shared" si="76"/>
        <v>175.15445719329213</v>
      </c>
      <c r="K412" s="10">
        <f t="shared" si="77"/>
        <v>985.86954190259473</v>
      </c>
      <c r="L412" s="10">
        <f t="shared" si="78"/>
        <v>1483384.3020301904</v>
      </c>
      <c r="M412" s="10"/>
      <c r="N412" s="10">
        <f t="shared" si="69"/>
        <v>1483384.3020301904</v>
      </c>
      <c r="O412" s="196"/>
      <c r="P412" s="196"/>
      <c r="Q412" s="196"/>
      <c r="R412" s="196"/>
      <c r="S412" s="196"/>
    </row>
    <row r="413" spans="1:19" x14ac:dyDescent="0.25">
      <c r="A413" s="35"/>
      <c r="B413" s="51" t="s">
        <v>781</v>
      </c>
      <c r="C413" s="35">
        <v>4</v>
      </c>
      <c r="D413" s="55">
        <v>35.131500000000003</v>
      </c>
      <c r="E413" s="181">
        <v>1977</v>
      </c>
      <c r="F413" s="145">
        <v>572100</v>
      </c>
      <c r="G413" s="41">
        <v>100</v>
      </c>
      <c r="H413" s="50">
        <f t="shared" si="75"/>
        <v>572100</v>
      </c>
      <c r="I413" s="10">
        <f t="shared" si="74"/>
        <v>0</v>
      </c>
      <c r="J413" s="10">
        <f t="shared" si="76"/>
        <v>289.37784522003034</v>
      </c>
      <c r="K413" s="10">
        <f t="shared" si="77"/>
        <v>871.6461538758565</v>
      </c>
      <c r="L413" s="10">
        <f t="shared" si="78"/>
        <v>1531317.2866940242</v>
      </c>
      <c r="M413" s="10"/>
      <c r="N413" s="10">
        <f t="shared" si="69"/>
        <v>1531317.2866940242</v>
      </c>
      <c r="O413" s="196"/>
      <c r="P413" s="196"/>
      <c r="Q413" s="196"/>
      <c r="R413" s="196"/>
      <c r="S413" s="196"/>
    </row>
    <row r="414" spans="1:19" x14ac:dyDescent="0.25">
      <c r="A414" s="35"/>
      <c r="B414" s="51" t="s">
        <v>282</v>
      </c>
      <c r="C414" s="35">
        <v>4</v>
      </c>
      <c r="D414" s="55">
        <v>21.135199999999998</v>
      </c>
      <c r="E414" s="181">
        <v>1163</v>
      </c>
      <c r="F414" s="145">
        <v>367570</v>
      </c>
      <c r="G414" s="41">
        <v>100</v>
      </c>
      <c r="H414" s="50">
        <f t="shared" si="75"/>
        <v>367570</v>
      </c>
      <c r="I414" s="10">
        <f t="shared" si="74"/>
        <v>0</v>
      </c>
      <c r="J414" s="10">
        <f t="shared" si="76"/>
        <v>316.05331040412727</v>
      </c>
      <c r="K414" s="10">
        <f t="shared" si="77"/>
        <v>844.97068869175962</v>
      </c>
      <c r="L414" s="10">
        <f t="shared" si="78"/>
        <v>1306009.3366473424</v>
      </c>
      <c r="M414" s="10"/>
      <c r="N414" s="10">
        <f t="shared" si="69"/>
        <v>1306009.3366473424</v>
      </c>
      <c r="O414" s="196"/>
      <c r="P414" s="196"/>
      <c r="Q414" s="196"/>
      <c r="R414" s="196"/>
      <c r="S414" s="196"/>
    </row>
    <row r="415" spans="1:19" x14ac:dyDescent="0.25">
      <c r="A415" s="35"/>
      <c r="B415" s="51" t="s">
        <v>782</v>
      </c>
      <c r="C415" s="35">
        <v>4</v>
      </c>
      <c r="D415" s="55">
        <v>33.507600000000004</v>
      </c>
      <c r="E415" s="181">
        <v>1768</v>
      </c>
      <c r="F415" s="145">
        <v>622240</v>
      </c>
      <c r="G415" s="41">
        <v>100</v>
      </c>
      <c r="H415" s="50">
        <f t="shared" si="75"/>
        <v>622240</v>
      </c>
      <c r="I415" s="10">
        <f t="shared" si="74"/>
        <v>0</v>
      </c>
      <c r="J415" s="10">
        <f t="shared" si="76"/>
        <v>351.94570135746608</v>
      </c>
      <c r="K415" s="10">
        <f t="shared" si="77"/>
        <v>809.07829773842082</v>
      </c>
      <c r="L415" s="10">
        <f t="shared" si="78"/>
        <v>1414560.5655339207</v>
      </c>
      <c r="M415" s="10"/>
      <c r="N415" s="10">
        <f t="shared" si="69"/>
        <v>1414560.5655339207</v>
      </c>
      <c r="O415" s="196"/>
      <c r="P415" s="196"/>
      <c r="Q415" s="196"/>
      <c r="R415" s="196"/>
      <c r="S415" s="196"/>
    </row>
    <row r="416" spans="1:19" x14ac:dyDescent="0.25">
      <c r="A416" s="35"/>
      <c r="B416" s="51" t="s">
        <v>283</v>
      </c>
      <c r="C416" s="35">
        <v>4</v>
      </c>
      <c r="D416" s="55">
        <v>26.096699999999998</v>
      </c>
      <c r="E416" s="181">
        <v>1244</v>
      </c>
      <c r="F416" s="145">
        <v>434580</v>
      </c>
      <c r="G416" s="41">
        <v>100</v>
      </c>
      <c r="H416" s="50">
        <f t="shared" si="75"/>
        <v>434580</v>
      </c>
      <c r="I416" s="10">
        <f t="shared" si="74"/>
        <v>0</v>
      </c>
      <c r="J416" s="10">
        <f t="shared" si="76"/>
        <v>349.34083601286176</v>
      </c>
      <c r="K416" s="10">
        <f t="shared" si="77"/>
        <v>811.68316308302519</v>
      </c>
      <c r="L416" s="10">
        <f t="shared" si="78"/>
        <v>1300585.5936559199</v>
      </c>
      <c r="M416" s="10"/>
      <c r="N416" s="10">
        <f t="shared" si="69"/>
        <v>1300585.5936559199</v>
      </c>
      <c r="O416" s="196"/>
      <c r="P416" s="196"/>
      <c r="Q416" s="196"/>
      <c r="R416" s="196"/>
      <c r="S416" s="196"/>
    </row>
    <row r="417" spans="1:19" x14ac:dyDescent="0.25">
      <c r="A417" s="35"/>
      <c r="B417" s="51" t="s">
        <v>230</v>
      </c>
      <c r="C417" s="35">
        <v>4</v>
      </c>
      <c r="D417" s="54">
        <v>24.5121</v>
      </c>
      <c r="E417" s="181">
        <v>1924</v>
      </c>
      <c r="F417" s="145">
        <v>387170</v>
      </c>
      <c r="G417" s="41">
        <v>100</v>
      </c>
      <c r="H417" s="50">
        <f t="shared" si="75"/>
        <v>387170</v>
      </c>
      <c r="I417" s="10">
        <f t="shared" si="74"/>
        <v>0</v>
      </c>
      <c r="J417" s="10">
        <f t="shared" si="76"/>
        <v>201.23180873180874</v>
      </c>
      <c r="K417" s="10">
        <f t="shared" si="77"/>
        <v>959.79219036407812</v>
      </c>
      <c r="L417" s="10">
        <f t="shared" si="78"/>
        <v>1582816.7133982293</v>
      </c>
      <c r="M417" s="10"/>
      <c r="N417" s="10">
        <f t="shared" si="69"/>
        <v>1582816.7133982293</v>
      </c>
      <c r="O417" s="196"/>
      <c r="P417" s="196"/>
      <c r="Q417" s="196"/>
      <c r="R417" s="196"/>
      <c r="S417" s="196"/>
    </row>
    <row r="418" spans="1:19" x14ac:dyDescent="0.25">
      <c r="A418" s="35"/>
      <c r="B418" s="51" t="s">
        <v>284</v>
      </c>
      <c r="C418" s="35">
        <v>4</v>
      </c>
      <c r="D418" s="55">
        <v>32.277900000000002</v>
      </c>
      <c r="E418" s="181">
        <v>2791</v>
      </c>
      <c r="F418" s="145">
        <v>670500</v>
      </c>
      <c r="G418" s="41">
        <v>100</v>
      </c>
      <c r="H418" s="50">
        <f t="shared" si="75"/>
        <v>670500</v>
      </c>
      <c r="I418" s="10">
        <f t="shared" si="74"/>
        <v>0</v>
      </c>
      <c r="J418" s="10">
        <f t="shared" si="76"/>
        <v>240.23647438194195</v>
      </c>
      <c r="K418" s="10">
        <f t="shared" si="77"/>
        <v>920.787524713945</v>
      </c>
      <c r="L418" s="10">
        <f t="shared" si="78"/>
        <v>1709430.1296562499</v>
      </c>
      <c r="M418" s="10"/>
      <c r="N418" s="10">
        <f t="shared" si="69"/>
        <v>1709430.1296562499</v>
      </c>
      <c r="O418" s="196"/>
      <c r="P418" s="196"/>
      <c r="Q418" s="196"/>
      <c r="R418" s="196"/>
      <c r="S418" s="196"/>
    </row>
    <row r="419" spans="1:19" x14ac:dyDescent="0.25">
      <c r="A419" s="35"/>
      <c r="B419" s="51" t="s">
        <v>285</v>
      </c>
      <c r="C419" s="35">
        <v>4</v>
      </c>
      <c r="D419" s="55">
        <v>17.488699999999998</v>
      </c>
      <c r="E419" s="181">
        <v>1291</v>
      </c>
      <c r="F419" s="145">
        <v>406960</v>
      </c>
      <c r="G419" s="41">
        <v>100</v>
      </c>
      <c r="H419" s="50">
        <f t="shared" si="75"/>
        <v>406960</v>
      </c>
      <c r="I419" s="10">
        <f t="shared" si="74"/>
        <v>0</v>
      </c>
      <c r="J419" s="10">
        <f t="shared" si="76"/>
        <v>315.22850503485671</v>
      </c>
      <c r="K419" s="10">
        <f t="shared" si="77"/>
        <v>845.79549406103024</v>
      </c>
      <c r="L419" s="10">
        <f t="shared" si="78"/>
        <v>1311511.1033520713</v>
      </c>
      <c r="M419" s="10"/>
      <c r="N419" s="10">
        <f t="shared" si="69"/>
        <v>1311511.1033520713</v>
      </c>
      <c r="O419" s="196"/>
      <c r="P419" s="196"/>
      <c r="Q419" s="196"/>
      <c r="R419" s="196"/>
      <c r="S419" s="196"/>
    </row>
    <row r="420" spans="1:19" x14ac:dyDescent="0.25">
      <c r="A420" s="35"/>
      <c r="B420" s="51" t="s">
        <v>286</v>
      </c>
      <c r="C420" s="35">
        <v>4</v>
      </c>
      <c r="D420" s="55">
        <v>45.682399999999994</v>
      </c>
      <c r="E420" s="181">
        <v>2022</v>
      </c>
      <c r="F420" s="145">
        <v>812920</v>
      </c>
      <c r="G420" s="41">
        <v>100</v>
      </c>
      <c r="H420" s="50">
        <f t="shared" si="75"/>
        <v>812920</v>
      </c>
      <c r="I420" s="10">
        <f t="shared" si="74"/>
        <v>0</v>
      </c>
      <c r="J420" s="10">
        <f t="shared" si="76"/>
        <v>402.0375865479723</v>
      </c>
      <c r="K420" s="10">
        <f t="shared" si="77"/>
        <v>758.9864125479146</v>
      </c>
      <c r="L420" s="10">
        <f t="shared" si="78"/>
        <v>1448480.930386012</v>
      </c>
      <c r="M420" s="10"/>
      <c r="N420" s="10">
        <f t="shared" si="69"/>
        <v>1448480.930386012</v>
      </c>
      <c r="O420" s="196"/>
      <c r="P420" s="196"/>
      <c r="Q420" s="196"/>
      <c r="R420" s="196"/>
      <c r="S420" s="196"/>
    </row>
    <row r="421" spans="1:19" x14ac:dyDescent="0.25">
      <c r="A421" s="35"/>
      <c r="B421" s="51"/>
      <c r="C421" s="35"/>
      <c r="D421" s="55">
        <v>0</v>
      </c>
      <c r="E421" s="183"/>
      <c r="F421" s="65"/>
      <c r="G421" s="41"/>
      <c r="H421" s="65"/>
      <c r="I421" s="66"/>
      <c r="J421" s="66"/>
      <c r="K421" s="10"/>
      <c r="L421" s="10"/>
      <c r="M421" s="10"/>
      <c r="N421" s="10"/>
      <c r="O421" s="196"/>
      <c r="P421" s="196"/>
      <c r="Q421" s="196"/>
      <c r="R421" s="196"/>
      <c r="S421" s="196"/>
    </row>
    <row r="422" spans="1:19" x14ac:dyDescent="0.25">
      <c r="A422" s="30" t="s">
        <v>287</v>
      </c>
      <c r="B422" s="43" t="s">
        <v>2</v>
      </c>
      <c r="C422" s="44"/>
      <c r="D422" s="3">
        <v>1072.5956999999999</v>
      </c>
      <c r="E422" s="184">
        <f>E423</f>
        <v>81424</v>
      </c>
      <c r="F422" s="37">
        <v>0</v>
      </c>
      <c r="G422" s="41"/>
      <c r="H422" s="37">
        <f>H424</f>
        <v>7188210</v>
      </c>
      <c r="I422" s="8">
        <f>I424</f>
        <v>-7188210</v>
      </c>
      <c r="J422" s="8"/>
      <c r="K422" s="10"/>
      <c r="L422" s="10"/>
      <c r="M422" s="9">
        <f>M424</f>
        <v>21747710.407617733</v>
      </c>
      <c r="N422" s="8">
        <f t="shared" si="69"/>
        <v>21747710.407617733</v>
      </c>
      <c r="O422" s="196"/>
      <c r="P422" s="196"/>
      <c r="Q422" s="196"/>
      <c r="R422" s="196"/>
      <c r="S422" s="196"/>
    </row>
    <row r="423" spans="1:19" x14ac:dyDescent="0.25">
      <c r="A423" s="30" t="s">
        <v>287</v>
      </c>
      <c r="B423" s="43" t="s">
        <v>3</v>
      </c>
      <c r="C423" s="44"/>
      <c r="D423" s="3">
        <v>1072.5956999999999</v>
      </c>
      <c r="E423" s="184">
        <f>SUM(E425:E457)</f>
        <v>81424</v>
      </c>
      <c r="F423" s="37">
        <f>SUM(F425:F457)</f>
        <v>56201340</v>
      </c>
      <c r="G423" s="41"/>
      <c r="H423" s="37">
        <f>SUM(H425:H457)</f>
        <v>41824920</v>
      </c>
      <c r="I423" s="8">
        <f>SUM(I425:I457)</f>
        <v>14376420</v>
      </c>
      <c r="J423" s="8"/>
      <c r="K423" s="10"/>
      <c r="L423" s="8">
        <f>SUM(L425:L457)</f>
        <v>47564747.772452198</v>
      </c>
      <c r="M423" s="10"/>
      <c r="N423" s="8">
        <f t="shared" si="69"/>
        <v>47564747.772452198</v>
      </c>
      <c r="O423" s="196"/>
      <c r="P423" s="196"/>
      <c r="Q423" s="196"/>
      <c r="R423" s="196"/>
      <c r="S423" s="196"/>
    </row>
    <row r="424" spans="1:19" x14ac:dyDescent="0.25">
      <c r="A424" s="35"/>
      <c r="B424" s="51" t="s">
        <v>26</v>
      </c>
      <c r="C424" s="35">
        <v>2</v>
      </c>
      <c r="D424" s="55">
        <v>0</v>
      </c>
      <c r="E424" s="186"/>
      <c r="F424" s="50">
        <v>0</v>
      </c>
      <c r="G424" s="41">
        <v>25</v>
      </c>
      <c r="H424" s="50">
        <f>F433*G424/100</f>
        <v>7188210</v>
      </c>
      <c r="I424" s="10">
        <f t="shared" ref="I424:I457" si="79">F424-H424</f>
        <v>-7188210</v>
      </c>
      <c r="J424" s="10"/>
      <c r="K424" s="10"/>
      <c r="L424" s="10"/>
      <c r="M424" s="10">
        <f>($L$7*$L$8*E422/$L$10)+($L$7*$L$9*D422/$L$11)</f>
        <v>21747710.407617733</v>
      </c>
      <c r="N424" s="10">
        <f t="shared" si="69"/>
        <v>21747710.407617733</v>
      </c>
      <c r="O424" s="196"/>
      <c r="P424" s="196"/>
      <c r="Q424" s="196"/>
      <c r="R424" s="196"/>
      <c r="S424" s="196"/>
    </row>
    <row r="425" spans="1:19" x14ac:dyDescent="0.25">
      <c r="A425" s="35"/>
      <c r="B425" s="51" t="s">
        <v>288</v>
      </c>
      <c r="C425" s="35">
        <v>4</v>
      </c>
      <c r="D425" s="55">
        <v>34.587399999999995</v>
      </c>
      <c r="E425" s="181">
        <v>2430</v>
      </c>
      <c r="F425" s="179">
        <v>2974870</v>
      </c>
      <c r="G425" s="41">
        <v>100</v>
      </c>
      <c r="H425" s="50">
        <f t="shared" ref="H425:H457" si="80">F425*G425/100</f>
        <v>2974870</v>
      </c>
      <c r="I425" s="10">
        <f t="shared" si="79"/>
        <v>0</v>
      </c>
      <c r="J425" s="10">
        <f t="shared" ref="J425:J457" si="81">F425/E425</f>
        <v>1224.2263374485597</v>
      </c>
      <c r="K425" s="10">
        <f t="shared" ref="K425:K457" si="82">$J$11*$J$19-J425</f>
        <v>-63.202338352672768</v>
      </c>
      <c r="L425" s="10">
        <f t="shared" ref="L425:L457" si="83">IF(K425&gt;0,$J$7*$J$8*(K425/$K$19),0)+$J$7*$J$9*(E425/$E$19)+$J$7*$J$10*(D425/$D$19)</f>
        <v>544178.55621402897</v>
      </c>
      <c r="M425" s="10"/>
      <c r="N425" s="10">
        <f t="shared" si="69"/>
        <v>544178.55621402897</v>
      </c>
      <c r="O425" s="196"/>
      <c r="P425" s="196"/>
      <c r="Q425" s="196"/>
      <c r="R425" s="196"/>
      <c r="S425" s="196"/>
    </row>
    <row r="426" spans="1:19" x14ac:dyDescent="0.25">
      <c r="A426" s="35"/>
      <c r="B426" s="51" t="s">
        <v>289</v>
      </c>
      <c r="C426" s="35">
        <v>4</v>
      </c>
      <c r="D426" s="55">
        <v>23.7818</v>
      </c>
      <c r="E426" s="181">
        <v>1154</v>
      </c>
      <c r="F426" s="179">
        <v>347050</v>
      </c>
      <c r="G426" s="41">
        <v>100</v>
      </c>
      <c r="H426" s="50">
        <f t="shared" si="80"/>
        <v>347050</v>
      </c>
      <c r="I426" s="10">
        <f t="shared" si="79"/>
        <v>0</v>
      </c>
      <c r="J426" s="10">
        <f t="shared" si="81"/>
        <v>300.73656845753902</v>
      </c>
      <c r="K426" s="10">
        <f t="shared" si="82"/>
        <v>860.28743063834781</v>
      </c>
      <c r="L426" s="10">
        <f t="shared" si="83"/>
        <v>1334840.5918004678</v>
      </c>
      <c r="M426" s="10"/>
      <c r="N426" s="10">
        <f t="shared" si="69"/>
        <v>1334840.5918004678</v>
      </c>
      <c r="O426" s="196"/>
      <c r="P426" s="196"/>
      <c r="Q426" s="196"/>
      <c r="R426" s="196"/>
      <c r="S426" s="196"/>
    </row>
    <row r="427" spans="1:19" x14ac:dyDescent="0.25">
      <c r="A427" s="35"/>
      <c r="B427" s="51" t="s">
        <v>783</v>
      </c>
      <c r="C427" s="35">
        <v>4</v>
      </c>
      <c r="D427" s="55">
        <v>19.7803</v>
      </c>
      <c r="E427" s="181">
        <v>1181</v>
      </c>
      <c r="F427" s="179">
        <v>446080</v>
      </c>
      <c r="G427" s="41">
        <v>100</v>
      </c>
      <c r="H427" s="50">
        <f t="shared" si="80"/>
        <v>446080</v>
      </c>
      <c r="I427" s="10">
        <f t="shared" si="79"/>
        <v>0</v>
      </c>
      <c r="J427" s="10">
        <f t="shared" si="81"/>
        <v>377.71380186282812</v>
      </c>
      <c r="K427" s="10">
        <f t="shared" si="82"/>
        <v>783.31019723305872</v>
      </c>
      <c r="L427" s="10">
        <f t="shared" si="83"/>
        <v>1228099.9725726862</v>
      </c>
      <c r="M427" s="10"/>
      <c r="N427" s="10">
        <f t="shared" si="69"/>
        <v>1228099.9725726862</v>
      </c>
      <c r="O427" s="196"/>
      <c r="P427" s="196"/>
      <c r="Q427" s="196"/>
      <c r="R427" s="196"/>
      <c r="S427" s="196"/>
    </row>
    <row r="428" spans="1:19" x14ac:dyDescent="0.25">
      <c r="A428" s="35"/>
      <c r="B428" s="51" t="s">
        <v>290</v>
      </c>
      <c r="C428" s="35">
        <v>4</v>
      </c>
      <c r="D428" s="55">
        <v>46.573199999999993</v>
      </c>
      <c r="E428" s="181">
        <v>2450</v>
      </c>
      <c r="F428" s="145">
        <v>733910</v>
      </c>
      <c r="G428" s="41">
        <v>100</v>
      </c>
      <c r="H428" s="50">
        <f t="shared" si="80"/>
        <v>733910</v>
      </c>
      <c r="I428" s="10">
        <f t="shared" si="79"/>
        <v>0</v>
      </c>
      <c r="J428" s="10">
        <f t="shared" si="81"/>
        <v>299.55510204081634</v>
      </c>
      <c r="K428" s="10">
        <f t="shared" si="82"/>
        <v>861.46889705507056</v>
      </c>
      <c r="L428" s="10">
        <f t="shared" si="83"/>
        <v>1645701.4725044016</v>
      </c>
      <c r="M428" s="10"/>
      <c r="N428" s="10">
        <f t="shared" si="69"/>
        <v>1645701.4725044016</v>
      </c>
      <c r="O428" s="196"/>
      <c r="P428" s="196"/>
      <c r="Q428" s="196"/>
      <c r="R428" s="196"/>
      <c r="S428" s="196"/>
    </row>
    <row r="429" spans="1:19" x14ac:dyDescent="0.25">
      <c r="A429" s="35"/>
      <c r="B429" s="51" t="s">
        <v>291</v>
      </c>
      <c r="C429" s="35">
        <v>4</v>
      </c>
      <c r="D429" s="55">
        <v>31.337299999999999</v>
      </c>
      <c r="E429" s="181">
        <v>2598</v>
      </c>
      <c r="F429" s="145">
        <v>1145810</v>
      </c>
      <c r="G429" s="41">
        <v>100</v>
      </c>
      <c r="H429" s="50">
        <f t="shared" si="80"/>
        <v>1145810</v>
      </c>
      <c r="I429" s="10">
        <f t="shared" si="79"/>
        <v>0</v>
      </c>
      <c r="J429" s="10">
        <f t="shared" si="81"/>
        <v>441.03541185527331</v>
      </c>
      <c r="K429" s="10">
        <f t="shared" si="82"/>
        <v>719.98858724061358</v>
      </c>
      <c r="L429" s="10">
        <f t="shared" si="83"/>
        <v>1430534.63806153</v>
      </c>
      <c r="M429" s="10"/>
      <c r="N429" s="10">
        <f t="shared" si="69"/>
        <v>1430534.63806153</v>
      </c>
      <c r="O429" s="196"/>
      <c r="P429" s="196"/>
      <c r="Q429" s="196"/>
      <c r="R429" s="196"/>
      <c r="S429" s="196"/>
    </row>
    <row r="430" spans="1:19" x14ac:dyDescent="0.25">
      <c r="A430" s="35"/>
      <c r="B430" s="51" t="s">
        <v>292</v>
      </c>
      <c r="C430" s="35">
        <v>4</v>
      </c>
      <c r="D430" s="55">
        <v>18.4437</v>
      </c>
      <c r="E430" s="181">
        <v>1464</v>
      </c>
      <c r="F430" s="145">
        <v>512300</v>
      </c>
      <c r="G430" s="41">
        <v>100</v>
      </c>
      <c r="H430" s="50">
        <f t="shared" si="80"/>
        <v>512300</v>
      </c>
      <c r="I430" s="10">
        <f t="shared" si="79"/>
        <v>0</v>
      </c>
      <c r="J430" s="10">
        <f t="shared" si="81"/>
        <v>349.93169398907105</v>
      </c>
      <c r="K430" s="10">
        <f t="shared" si="82"/>
        <v>811.09230510681584</v>
      </c>
      <c r="L430" s="10">
        <f t="shared" si="83"/>
        <v>1301482.0012479927</v>
      </c>
      <c r="M430" s="10"/>
      <c r="N430" s="10">
        <f t="shared" si="69"/>
        <v>1301482.0012479927</v>
      </c>
      <c r="O430" s="196"/>
      <c r="P430" s="196"/>
      <c r="Q430" s="196"/>
      <c r="R430" s="196"/>
      <c r="S430" s="196"/>
    </row>
    <row r="431" spans="1:19" x14ac:dyDescent="0.25">
      <c r="A431" s="35"/>
      <c r="B431" s="51" t="s">
        <v>293</v>
      </c>
      <c r="C431" s="35">
        <v>4</v>
      </c>
      <c r="D431" s="55">
        <v>52.673500000000004</v>
      </c>
      <c r="E431" s="181">
        <v>2866</v>
      </c>
      <c r="F431" s="145">
        <v>757130</v>
      </c>
      <c r="G431" s="41">
        <v>100</v>
      </c>
      <c r="H431" s="50">
        <f t="shared" si="80"/>
        <v>757130</v>
      </c>
      <c r="I431" s="10">
        <f t="shared" si="79"/>
        <v>0</v>
      </c>
      <c r="J431" s="10">
        <f t="shared" si="81"/>
        <v>264.1765526866713</v>
      </c>
      <c r="K431" s="10">
        <f t="shared" si="82"/>
        <v>896.84744640921554</v>
      </c>
      <c r="L431" s="10">
        <f t="shared" si="83"/>
        <v>1782582.6337221754</v>
      </c>
      <c r="M431" s="10"/>
      <c r="N431" s="10">
        <f t="shared" si="69"/>
        <v>1782582.6337221754</v>
      </c>
      <c r="O431" s="196"/>
      <c r="P431" s="196"/>
      <c r="Q431" s="196"/>
      <c r="R431" s="196"/>
      <c r="S431" s="196"/>
    </row>
    <row r="432" spans="1:19" x14ac:dyDescent="0.25">
      <c r="A432" s="35"/>
      <c r="B432" s="51" t="s">
        <v>294</v>
      </c>
      <c r="C432" s="35">
        <v>4</v>
      </c>
      <c r="D432" s="55">
        <v>25.634499999999999</v>
      </c>
      <c r="E432" s="181">
        <v>1580</v>
      </c>
      <c r="F432" s="145">
        <v>476550</v>
      </c>
      <c r="G432" s="41">
        <v>100</v>
      </c>
      <c r="H432" s="50">
        <f t="shared" si="80"/>
        <v>476550</v>
      </c>
      <c r="I432" s="10">
        <f t="shared" si="79"/>
        <v>0</v>
      </c>
      <c r="J432" s="10">
        <f t="shared" si="81"/>
        <v>301.61392405063293</v>
      </c>
      <c r="K432" s="10">
        <f t="shared" si="82"/>
        <v>859.41007504525396</v>
      </c>
      <c r="L432" s="10">
        <f t="shared" si="83"/>
        <v>1410568.6881675122</v>
      </c>
      <c r="M432" s="10"/>
      <c r="N432" s="10">
        <f t="shared" si="69"/>
        <v>1410568.6881675122</v>
      </c>
      <c r="O432" s="196"/>
      <c r="P432" s="196"/>
      <c r="Q432" s="196"/>
      <c r="R432" s="196"/>
      <c r="S432" s="196"/>
    </row>
    <row r="433" spans="1:19" x14ac:dyDescent="0.25">
      <c r="A433" s="35"/>
      <c r="B433" s="51" t="s">
        <v>890</v>
      </c>
      <c r="C433" s="35">
        <v>3</v>
      </c>
      <c r="D433" s="55">
        <v>21.541399999999999</v>
      </c>
      <c r="E433" s="181">
        <v>16020</v>
      </c>
      <c r="F433" s="145">
        <v>28752840</v>
      </c>
      <c r="G433" s="41">
        <v>50</v>
      </c>
      <c r="H433" s="50">
        <f>F433*G433/100</f>
        <v>14376420</v>
      </c>
      <c r="I433" s="10">
        <f t="shared" si="79"/>
        <v>14376420</v>
      </c>
      <c r="J433" s="10">
        <f t="shared" si="81"/>
        <v>1794.8089887640449</v>
      </c>
      <c r="K433" s="10">
        <f t="shared" si="82"/>
        <v>-633.784989668158</v>
      </c>
      <c r="L433" s="10">
        <f t="shared" si="83"/>
        <v>2675160.0340848528</v>
      </c>
      <c r="M433" s="10"/>
      <c r="N433" s="10">
        <f t="shared" si="69"/>
        <v>2675160.0340848528</v>
      </c>
      <c r="O433" s="196"/>
      <c r="P433" s="196"/>
      <c r="Q433" s="196"/>
      <c r="R433" s="196"/>
      <c r="S433" s="196"/>
    </row>
    <row r="434" spans="1:19" x14ac:dyDescent="0.25">
      <c r="A434" s="35"/>
      <c r="B434" s="51" t="s">
        <v>295</v>
      </c>
      <c r="C434" s="35">
        <v>4</v>
      </c>
      <c r="D434" s="55">
        <v>22.109099999999998</v>
      </c>
      <c r="E434" s="181">
        <v>2111</v>
      </c>
      <c r="F434" s="145">
        <v>1319850</v>
      </c>
      <c r="G434" s="41">
        <v>100</v>
      </c>
      <c r="H434" s="50">
        <f t="shared" si="80"/>
        <v>1319850</v>
      </c>
      <c r="I434" s="10">
        <f t="shared" si="79"/>
        <v>0</v>
      </c>
      <c r="J434" s="10">
        <f t="shared" si="81"/>
        <v>625.22501184272858</v>
      </c>
      <c r="K434" s="10">
        <f t="shared" si="82"/>
        <v>535.79898725315832</v>
      </c>
      <c r="L434" s="10">
        <f t="shared" si="83"/>
        <v>1087824.6009536078</v>
      </c>
      <c r="M434" s="10"/>
      <c r="N434" s="10">
        <f t="shared" si="69"/>
        <v>1087824.6009536078</v>
      </c>
      <c r="O434" s="196"/>
      <c r="P434" s="196"/>
      <c r="Q434" s="196"/>
      <c r="R434" s="196"/>
      <c r="S434" s="196"/>
    </row>
    <row r="435" spans="1:19" x14ac:dyDescent="0.25">
      <c r="A435" s="35"/>
      <c r="B435" s="51" t="s">
        <v>296</v>
      </c>
      <c r="C435" s="35">
        <v>4</v>
      </c>
      <c r="D435" s="55">
        <v>62.467600000000004</v>
      </c>
      <c r="E435" s="181">
        <v>3168</v>
      </c>
      <c r="F435" s="145">
        <v>1711700</v>
      </c>
      <c r="G435" s="41">
        <v>100</v>
      </c>
      <c r="H435" s="50">
        <f t="shared" si="80"/>
        <v>1711700</v>
      </c>
      <c r="I435" s="10">
        <f t="shared" si="79"/>
        <v>0</v>
      </c>
      <c r="J435" s="10">
        <f t="shared" si="81"/>
        <v>540.30934343434342</v>
      </c>
      <c r="K435" s="10">
        <f t="shared" si="82"/>
        <v>620.71465566154347</v>
      </c>
      <c r="L435" s="10">
        <f t="shared" si="83"/>
        <v>1539426.775673256</v>
      </c>
      <c r="M435" s="10"/>
      <c r="N435" s="10">
        <f t="shared" si="69"/>
        <v>1539426.775673256</v>
      </c>
      <c r="O435" s="196"/>
      <c r="P435" s="196"/>
      <c r="Q435" s="196"/>
      <c r="R435" s="196"/>
      <c r="S435" s="196"/>
    </row>
    <row r="436" spans="1:19" x14ac:dyDescent="0.25">
      <c r="A436" s="35"/>
      <c r="B436" s="51" t="s">
        <v>297</v>
      </c>
      <c r="C436" s="35">
        <v>4</v>
      </c>
      <c r="D436" s="55">
        <v>27.094299999999997</v>
      </c>
      <c r="E436" s="181">
        <v>1936</v>
      </c>
      <c r="F436" s="145">
        <v>654990</v>
      </c>
      <c r="G436" s="41">
        <v>100</v>
      </c>
      <c r="H436" s="50">
        <f t="shared" si="80"/>
        <v>654990</v>
      </c>
      <c r="I436" s="10">
        <f t="shared" si="79"/>
        <v>0</v>
      </c>
      <c r="J436" s="10">
        <f t="shared" si="81"/>
        <v>338.32128099173553</v>
      </c>
      <c r="K436" s="10">
        <f t="shared" si="82"/>
        <v>822.70271810415136</v>
      </c>
      <c r="L436" s="10">
        <f t="shared" si="83"/>
        <v>1429809.8590208716</v>
      </c>
      <c r="M436" s="10"/>
      <c r="N436" s="10">
        <f t="shared" si="69"/>
        <v>1429809.8590208716</v>
      </c>
      <c r="O436" s="196"/>
      <c r="P436" s="196"/>
      <c r="Q436" s="196"/>
      <c r="R436" s="196"/>
      <c r="S436" s="196"/>
    </row>
    <row r="437" spans="1:19" x14ac:dyDescent="0.25">
      <c r="A437" s="35"/>
      <c r="B437" s="51" t="s">
        <v>298</v>
      </c>
      <c r="C437" s="35">
        <v>4</v>
      </c>
      <c r="D437" s="55">
        <v>30.487299999999998</v>
      </c>
      <c r="E437" s="181">
        <v>973</v>
      </c>
      <c r="F437" s="145">
        <v>170070</v>
      </c>
      <c r="G437" s="41">
        <v>100</v>
      </c>
      <c r="H437" s="50">
        <f t="shared" si="80"/>
        <v>170070</v>
      </c>
      <c r="I437" s="10">
        <f t="shared" si="79"/>
        <v>0</v>
      </c>
      <c r="J437" s="10">
        <f t="shared" si="81"/>
        <v>174.78931140801643</v>
      </c>
      <c r="K437" s="10">
        <f t="shared" si="82"/>
        <v>986.23468768787052</v>
      </c>
      <c r="L437" s="10">
        <f t="shared" si="83"/>
        <v>1488150.4657119797</v>
      </c>
      <c r="M437" s="10"/>
      <c r="N437" s="10">
        <f t="shared" ref="N437:N500" si="84">L437+M437</f>
        <v>1488150.4657119797</v>
      </c>
      <c r="O437" s="196"/>
      <c r="P437" s="196"/>
      <c r="Q437" s="196"/>
      <c r="R437" s="196"/>
      <c r="S437" s="196"/>
    </row>
    <row r="438" spans="1:19" x14ac:dyDescent="0.25">
      <c r="A438" s="35"/>
      <c r="B438" s="51" t="s">
        <v>299</v>
      </c>
      <c r="C438" s="35">
        <v>4</v>
      </c>
      <c r="D438" s="55">
        <v>25.811999999999998</v>
      </c>
      <c r="E438" s="181">
        <v>1029</v>
      </c>
      <c r="F438" s="145">
        <v>336140</v>
      </c>
      <c r="G438" s="41">
        <v>100</v>
      </c>
      <c r="H438" s="50">
        <f t="shared" si="80"/>
        <v>336140</v>
      </c>
      <c r="I438" s="10">
        <f t="shared" si="79"/>
        <v>0</v>
      </c>
      <c r="J438" s="10">
        <f t="shared" si="81"/>
        <v>326.66666666666669</v>
      </c>
      <c r="K438" s="10">
        <f t="shared" si="82"/>
        <v>834.35733242922015</v>
      </c>
      <c r="L438" s="10">
        <f t="shared" si="83"/>
        <v>1292216.1607856024</v>
      </c>
      <c r="M438" s="10"/>
      <c r="N438" s="10">
        <f t="shared" si="84"/>
        <v>1292216.1607856024</v>
      </c>
      <c r="O438" s="196"/>
      <c r="P438" s="196"/>
      <c r="Q438" s="196"/>
      <c r="R438" s="196"/>
      <c r="S438" s="196"/>
    </row>
    <row r="439" spans="1:19" x14ac:dyDescent="0.25">
      <c r="A439" s="35"/>
      <c r="B439" s="51" t="s">
        <v>300</v>
      </c>
      <c r="C439" s="35">
        <v>4</v>
      </c>
      <c r="D439" s="55">
        <v>18.983499999999999</v>
      </c>
      <c r="E439" s="181">
        <v>1405</v>
      </c>
      <c r="F439" s="145">
        <v>915810</v>
      </c>
      <c r="G439" s="41">
        <v>100</v>
      </c>
      <c r="H439" s="50">
        <f t="shared" si="80"/>
        <v>915810</v>
      </c>
      <c r="I439" s="10">
        <f t="shared" si="79"/>
        <v>0</v>
      </c>
      <c r="J439" s="10">
        <f t="shared" si="81"/>
        <v>651.82206405693955</v>
      </c>
      <c r="K439" s="10">
        <f t="shared" si="82"/>
        <v>509.20193503894734</v>
      </c>
      <c r="L439" s="10">
        <f t="shared" si="83"/>
        <v>928040.17089481978</v>
      </c>
      <c r="M439" s="10"/>
      <c r="N439" s="10">
        <f t="shared" si="84"/>
        <v>928040.17089481978</v>
      </c>
      <c r="O439" s="196"/>
      <c r="P439" s="196"/>
      <c r="Q439" s="196"/>
      <c r="R439" s="196"/>
      <c r="S439" s="196"/>
    </row>
    <row r="440" spans="1:19" x14ac:dyDescent="0.25">
      <c r="A440" s="35"/>
      <c r="B440" s="51" t="s">
        <v>784</v>
      </c>
      <c r="C440" s="35">
        <v>4</v>
      </c>
      <c r="D440" s="55">
        <v>35.002099999999999</v>
      </c>
      <c r="E440" s="181">
        <v>2317</v>
      </c>
      <c r="F440" s="145">
        <v>468020</v>
      </c>
      <c r="G440" s="41">
        <v>100</v>
      </c>
      <c r="H440" s="50">
        <f t="shared" si="80"/>
        <v>468020</v>
      </c>
      <c r="I440" s="10">
        <f t="shared" si="79"/>
        <v>0</v>
      </c>
      <c r="J440" s="10">
        <f t="shared" si="81"/>
        <v>201.99395770392749</v>
      </c>
      <c r="K440" s="10">
        <f t="shared" si="82"/>
        <v>959.03004139195946</v>
      </c>
      <c r="L440" s="10">
        <f t="shared" si="83"/>
        <v>1691536.4314233223</v>
      </c>
      <c r="M440" s="10"/>
      <c r="N440" s="10">
        <f t="shared" si="84"/>
        <v>1691536.4314233223</v>
      </c>
      <c r="O440" s="196"/>
      <c r="P440" s="196"/>
      <c r="Q440" s="196"/>
      <c r="R440" s="196"/>
      <c r="S440" s="196"/>
    </row>
    <row r="441" spans="1:19" x14ac:dyDescent="0.25">
      <c r="A441" s="35"/>
      <c r="B441" s="51" t="s">
        <v>301</v>
      </c>
      <c r="C441" s="35">
        <v>4</v>
      </c>
      <c r="D441" s="55">
        <v>22.695900000000002</v>
      </c>
      <c r="E441" s="181">
        <v>1865</v>
      </c>
      <c r="F441" s="145">
        <v>587660</v>
      </c>
      <c r="G441" s="41">
        <v>100</v>
      </c>
      <c r="H441" s="50">
        <f t="shared" si="80"/>
        <v>587660</v>
      </c>
      <c r="I441" s="10">
        <f t="shared" si="79"/>
        <v>0</v>
      </c>
      <c r="J441" s="10">
        <f t="shared" si="81"/>
        <v>315.09919571045577</v>
      </c>
      <c r="K441" s="10">
        <f t="shared" si="82"/>
        <v>845.92480338543112</v>
      </c>
      <c r="L441" s="10">
        <f t="shared" si="83"/>
        <v>1427118.5002505234</v>
      </c>
      <c r="M441" s="10"/>
      <c r="N441" s="10">
        <f t="shared" si="84"/>
        <v>1427118.5002505234</v>
      </c>
      <c r="O441" s="196"/>
      <c r="P441" s="196"/>
      <c r="Q441" s="196"/>
      <c r="R441" s="196"/>
      <c r="S441" s="196"/>
    </row>
    <row r="442" spans="1:19" x14ac:dyDescent="0.25">
      <c r="A442" s="35"/>
      <c r="B442" s="51" t="s">
        <v>302</v>
      </c>
      <c r="C442" s="35">
        <v>4</v>
      </c>
      <c r="D442" s="55">
        <v>29.061799999999998</v>
      </c>
      <c r="E442" s="181">
        <v>1127</v>
      </c>
      <c r="F442" s="145">
        <v>411190</v>
      </c>
      <c r="G442" s="41">
        <v>100</v>
      </c>
      <c r="H442" s="50">
        <f t="shared" si="80"/>
        <v>411190</v>
      </c>
      <c r="I442" s="10">
        <f t="shared" si="79"/>
        <v>0</v>
      </c>
      <c r="J442" s="10">
        <f t="shared" si="81"/>
        <v>364.85359361135761</v>
      </c>
      <c r="K442" s="10">
        <f t="shared" si="82"/>
        <v>796.17040548452928</v>
      </c>
      <c r="L442" s="10">
        <f t="shared" si="83"/>
        <v>1276021.4608259751</v>
      </c>
      <c r="M442" s="10"/>
      <c r="N442" s="10">
        <f t="shared" si="84"/>
        <v>1276021.4608259751</v>
      </c>
      <c r="O442" s="196"/>
      <c r="P442" s="196"/>
      <c r="Q442" s="196"/>
      <c r="R442" s="196"/>
      <c r="S442" s="196"/>
    </row>
    <row r="443" spans="1:19" x14ac:dyDescent="0.25">
      <c r="A443" s="35"/>
      <c r="B443" s="51" t="s">
        <v>303</v>
      </c>
      <c r="C443" s="35">
        <v>4</v>
      </c>
      <c r="D443" s="55">
        <v>43.259</v>
      </c>
      <c r="E443" s="181">
        <v>2411</v>
      </c>
      <c r="F443" s="145">
        <v>1827070</v>
      </c>
      <c r="G443" s="41">
        <v>100</v>
      </c>
      <c r="H443" s="50">
        <f t="shared" si="80"/>
        <v>1827070</v>
      </c>
      <c r="I443" s="10">
        <f t="shared" si="79"/>
        <v>0</v>
      </c>
      <c r="J443" s="10">
        <f t="shared" si="81"/>
        <v>757.80588967233518</v>
      </c>
      <c r="K443" s="10">
        <f t="shared" si="82"/>
        <v>403.21810942355171</v>
      </c>
      <c r="L443" s="10">
        <f t="shared" si="83"/>
        <v>1068716.8740664765</v>
      </c>
      <c r="M443" s="10"/>
      <c r="N443" s="10">
        <f t="shared" si="84"/>
        <v>1068716.8740664765</v>
      </c>
      <c r="O443" s="196"/>
      <c r="P443" s="196"/>
      <c r="Q443" s="196"/>
      <c r="R443" s="196"/>
      <c r="S443" s="196"/>
    </row>
    <row r="444" spans="1:19" x14ac:dyDescent="0.25">
      <c r="A444" s="35"/>
      <c r="B444" s="51" t="s">
        <v>304</v>
      </c>
      <c r="C444" s="35">
        <v>4</v>
      </c>
      <c r="D444" s="55">
        <v>19.787700000000001</v>
      </c>
      <c r="E444" s="181">
        <v>1423</v>
      </c>
      <c r="F444" s="145">
        <v>304390</v>
      </c>
      <c r="G444" s="41">
        <v>100</v>
      </c>
      <c r="H444" s="50">
        <f t="shared" si="80"/>
        <v>304390</v>
      </c>
      <c r="I444" s="10">
        <f t="shared" si="79"/>
        <v>0</v>
      </c>
      <c r="J444" s="10">
        <f t="shared" si="81"/>
        <v>213.90723822909345</v>
      </c>
      <c r="K444" s="10">
        <f t="shared" si="82"/>
        <v>947.11676086679347</v>
      </c>
      <c r="L444" s="10">
        <f t="shared" si="83"/>
        <v>1465875.1965306401</v>
      </c>
      <c r="M444" s="10"/>
      <c r="N444" s="10">
        <f t="shared" si="84"/>
        <v>1465875.1965306401</v>
      </c>
      <c r="O444" s="196"/>
      <c r="P444" s="196"/>
      <c r="Q444" s="196"/>
      <c r="R444" s="196"/>
      <c r="S444" s="196"/>
    </row>
    <row r="445" spans="1:19" x14ac:dyDescent="0.25">
      <c r="A445" s="35"/>
      <c r="B445" s="51" t="s">
        <v>305</v>
      </c>
      <c r="C445" s="35">
        <v>4</v>
      </c>
      <c r="D445" s="55">
        <v>50.122700000000002</v>
      </c>
      <c r="E445" s="181">
        <v>1895</v>
      </c>
      <c r="F445" s="145">
        <v>851760</v>
      </c>
      <c r="G445" s="41">
        <v>100</v>
      </c>
      <c r="H445" s="50">
        <f t="shared" si="80"/>
        <v>851760</v>
      </c>
      <c r="I445" s="10">
        <f t="shared" si="79"/>
        <v>0</v>
      </c>
      <c r="J445" s="10">
        <f t="shared" si="81"/>
        <v>449.47757255936676</v>
      </c>
      <c r="K445" s="10">
        <f t="shared" si="82"/>
        <v>711.54642653652013</v>
      </c>
      <c r="L445" s="10">
        <f t="shared" si="83"/>
        <v>1390083.2003536364</v>
      </c>
      <c r="M445" s="10"/>
      <c r="N445" s="10">
        <f t="shared" si="84"/>
        <v>1390083.2003536364</v>
      </c>
      <c r="O445" s="196"/>
      <c r="P445" s="196"/>
      <c r="Q445" s="196"/>
      <c r="R445" s="196"/>
      <c r="S445" s="196"/>
    </row>
    <row r="446" spans="1:19" x14ac:dyDescent="0.25">
      <c r="A446" s="35"/>
      <c r="B446" s="51" t="s">
        <v>785</v>
      </c>
      <c r="C446" s="35">
        <v>4</v>
      </c>
      <c r="D446" s="55">
        <v>36.563299999999998</v>
      </c>
      <c r="E446" s="181">
        <v>2420</v>
      </c>
      <c r="F446" s="145">
        <v>812620</v>
      </c>
      <c r="G446" s="41">
        <v>100</v>
      </c>
      <c r="H446" s="50">
        <f t="shared" si="80"/>
        <v>812620</v>
      </c>
      <c r="I446" s="10">
        <f t="shared" si="79"/>
        <v>0</v>
      </c>
      <c r="J446" s="10">
        <f t="shared" si="81"/>
        <v>335.79338842975204</v>
      </c>
      <c r="K446" s="10">
        <f t="shared" si="82"/>
        <v>825.23061066613491</v>
      </c>
      <c r="L446" s="10">
        <f t="shared" si="83"/>
        <v>1552665.5376112855</v>
      </c>
      <c r="M446" s="10"/>
      <c r="N446" s="10">
        <f t="shared" si="84"/>
        <v>1552665.5376112855</v>
      </c>
      <c r="O446" s="196"/>
      <c r="P446" s="196"/>
      <c r="Q446" s="196"/>
      <c r="R446" s="196"/>
      <c r="S446" s="196"/>
    </row>
    <row r="447" spans="1:19" x14ac:dyDescent="0.25">
      <c r="A447" s="35"/>
      <c r="B447" s="51" t="s">
        <v>306</v>
      </c>
      <c r="C447" s="35">
        <v>4</v>
      </c>
      <c r="D447" s="55">
        <v>44.360399999999998</v>
      </c>
      <c r="E447" s="181">
        <v>2413</v>
      </c>
      <c r="F447" s="145">
        <v>577260</v>
      </c>
      <c r="G447" s="41">
        <v>100</v>
      </c>
      <c r="H447" s="50">
        <f t="shared" si="80"/>
        <v>577260</v>
      </c>
      <c r="I447" s="10">
        <f t="shared" si="79"/>
        <v>0</v>
      </c>
      <c r="J447" s="10">
        <f t="shared" si="81"/>
        <v>239.22917530045586</v>
      </c>
      <c r="K447" s="10">
        <f t="shared" si="82"/>
        <v>921.79482379543106</v>
      </c>
      <c r="L447" s="10">
        <f t="shared" si="83"/>
        <v>1703166.6299348108</v>
      </c>
      <c r="M447" s="10"/>
      <c r="N447" s="10">
        <f t="shared" si="84"/>
        <v>1703166.6299348108</v>
      </c>
      <c r="O447" s="196"/>
      <c r="P447" s="196"/>
      <c r="Q447" s="196"/>
      <c r="R447" s="196"/>
      <c r="S447" s="196"/>
    </row>
    <row r="448" spans="1:19" x14ac:dyDescent="0.25">
      <c r="A448" s="35"/>
      <c r="B448" s="51" t="s">
        <v>307</v>
      </c>
      <c r="C448" s="35">
        <v>4</v>
      </c>
      <c r="D448" s="55">
        <v>21.852300000000003</v>
      </c>
      <c r="E448" s="181">
        <v>773</v>
      </c>
      <c r="F448" s="145">
        <v>72170</v>
      </c>
      <c r="G448" s="41">
        <v>100</v>
      </c>
      <c r="H448" s="50">
        <f t="shared" si="80"/>
        <v>72170</v>
      </c>
      <c r="I448" s="10">
        <f t="shared" si="79"/>
        <v>0</v>
      </c>
      <c r="J448" s="10">
        <f t="shared" si="81"/>
        <v>93.363518758085377</v>
      </c>
      <c r="K448" s="10">
        <f t="shared" si="82"/>
        <v>1067.6604803378016</v>
      </c>
      <c r="L448" s="10">
        <f t="shared" si="83"/>
        <v>1516590.0183763164</v>
      </c>
      <c r="M448" s="10"/>
      <c r="N448" s="10">
        <f t="shared" si="84"/>
        <v>1516590.0183763164</v>
      </c>
      <c r="O448" s="196"/>
      <c r="P448" s="196"/>
      <c r="Q448" s="196"/>
      <c r="R448" s="196"/>
      <c r="S448" s="196"/>
    </row>
    <row r="449" spans="1:19" x14ac:dyDescent="0.25">
      <c r="A449" s="35"/>
      <c r="B449" s="51" t="s">
        <v>308</v>
      </c>
      <c r="C449" s="35">
        <v>4</v>
      </c>
      <c r="D449" s="55">
        <v>22.801199999999998</v>
      </c>
      <c r="E449" s="181">
        <v>1244</v>
      </c>
      <c r="F449" s="145">
        <v>343840</v>
      </c>
      <c r="G449" s="41">
        <v>100</v>
      </c>
      <c r="H449" s="50">
        <f t="shared" si="80"/>
        <v>343840</v>
      </c>
      <c r="I449" s="10">
        <f t="shared" si="79"/>
        <v>0</v>
      </c>
      <c r="J449" s="10">
        <f t="shared" si="81"/>
        <v>276.39871382636653</v>
      </c>
      <c r="K449" s="10">
        <f t="shared" si="82"/>
        <v>884.62528526952042</v>
      </c>
      <c r="L449" s="10">
        <f t="shared" si="83"/>
        <v>1374534.2453965486</v>
      </c>
      <c r="M449" s="10"/>
      <c r="N449" s="10">
        <f t="shared" si="84"/>
        <v>1374534.2453965486</v>
      </c>
      <c r="O449" s="196"/>
      <c r="P449" s="196"/>
      <c r="Q449" s="196"/>
      <c r="R449" s="196"/>
      <c r="S449" s="196"/>
    </row>
    <row r="450" spans="1:19" x14ac:dyDescent="0.25">
      <c r="A450" s="35"/>
      <c r="B450" s="51" t="s">
        <v>309</v>
      </c>
      <c r="C450" s="35">
        <v>4</v>
      </c>
      <c r="D450" s="55">
        <v>31.886900000000004</v>
      </c>
      <c r="E450" s="181">
        <v>3246</v>
      </c>
      <c r="F450" s="145">
        <v>788910</v>
      </c>
      <c r="G450" s="41">
        <v>100</v>
      </c>
      <c r="H450" s="50">
        <f t="shared" si="80"/>
        <v>788910</v>
      </c>
      <c r="I450" s="10">
        <f t="shared" si="79"/>
        <v>0</v>
      </c>
      <c r="J450" s="10">
        <f t="shared" si="81"/>
        <v>243.04066543438077</v>
      </c>
      <c r="K450" s="10">
        <f t="shared" si="82"/>
        <v>917.98333366150609</v>
      </c>
      <c r="L450" s="10">
        <f t="shared" si="83"/>
        <v>1777576.064382195</v>
      </c>
      <c r="M450" s="10"/>
      <c r="N450" s="10">
        <f t="shared" si="84"/>
        <v>1777576.064382195</v>
      </c>
      <c r="O450" s="196"/>
      <c r="P450" s="196"/>
      <c r="Q450" s="196"/>
      <c r="R450" s="196"/>
      <c r="S450" s="196"/>
    </row>
    <row r="451" spans="1:19" x14ac:dyDescent="0.25">
      <c r="A451" s="35"/>
      <c r="B451" s="51" t="s">
        <v>310</v>
      </c>
      <c r="C451" s="35">
        <v>4</v>
      </c>
      <c r="D451" s="55">
        <v>28.262299999999996</v>
      </c>
      <c r="E451" s="181">
        <v>1000</v>
      </c>
      <c r="F451" s="145">
        <v>636030</v>
      </c>
      <c r="G451" s="41">
        <v>100</v>
      </c>
      <c r="H451" s="50">
        <f t="shared" si="80"/>
        <v>636030</v>
      </c>
      <c r="I451" s="10">
        <f t="shared" si="79"/>
        <v>0</v>
      </c>
      <c r="J451" s="10">
        <f t="shared" si="81"/>
        <v>636.03</v>
      </c>
      <c r="K451" s="10">
        <f t="shared" si="82"/>
        <v>524.99399909588692</v>
      </c>
      <c r="L451" s="10">
        <f t="shared" si="83"/>
        <v>922979.85153641144</v>
      </c>
      <c r="M451" s="10"/>
      <c r="N451" s="10">
        <f t="shared" si="84"/>
        <v>922979.85153641144</v>
      </c>
      <c r="O451" s="196"/>
      <c r="P451" s="196"/>
      <c r="Q451" s="196"/>
      <c r="R451" s="196"/>
      <c r="S451" s="196"/>
    </row>
    <row r="452" spans="1:19" x14ac:dyDescent="0.25">
      <c r="A452" s="35"/>
      <c r="B452" s="51" t="s">
        <v>311</v>
      </c>
      <c r="C452" s="35">
        <v>4</v>
      </c>
      <c r="D452" s="55">
        <v>58.896599999999999</v>
      </c>
      <c r="E452" s="181">
        <v>2193</v>
      </c>
      <c r="F452" s="145">
        <v>665630</v>
      </c>
      <c r="G452" s="41">
        <v>100</v>
      </c>
      <c r="H452" s="50">
        <f t="shared" si="80"/>
        <v>665630</v>
      </c>
      <c r="I452" s="10">
        <f t="shared" si="79"/>
        <v>0</v>
      </c>
      <c r="J452" s="10">
        <f t="shared" si="81"/>
        <v>303.5248518011856</v>
      </c>
      <c r="K452" s="10">
        <f t="shared" si="82"/>
        <v>857.49914729470129</v>
      </c>
      <c r="L452" s="10">
        <f t="shared" si="83"/>
        <v>1653949.8058985362</v>
      </c>
      <c r="M452" s="10"/>
      <c r="N452" s="10">
        <f t="shared" si="84"/>
        <v>1653949.8058985362</v>
      </c>
      <c r="O452" s="196"/>
      <c r="P452" s="196"/>
      <c r="Q452" s="196"/>
      <c r="R452" s="196"/>
      <c r="S452" s="196"/>
    </row>
    <row r="453" spans="1:19" x14ac:dyDescent="0.25">
      <c r="A453" s="35"/>
      <c r="B453" s="51" t="s">
        <v>312</v>
      </c>
      <c r="C453" s="35">
        <v>4</v>
      </c>
      <c r="D453" s="55">
        <v>18.635300000000001</v>
      </c>
      <c r="E453" s="181">
        <v>3875</v>
      </c>
      <c r="F453" s="145">
        <v>3584910</v>
      </c>
      <c r="G453" s="41">
        <v>100</v>
      </c>
      <c r="H453" s="50">
        <f t="shared" si="80"/>
        <v>3584910</v>
      </c>
      <c r="I453" s="10">
        <f t="shared" si="79"/>
        <v>0</v>
      </c>
      <c r="J453" s="10">
        <f t="shared" si="81"/>
        <v>925.13806451612902</v>
      </c>
      <c r="K453" s="10">
        <f t="shared" si="82"/>
        <v>235.88593457975787</v>
      </c>
      <c r="L453" s="10">
        <f t="shared" si="83"/>
        <v>992635.59633701772</v>
      </c>
      <c r="M453" s="10"/>
      <c r="N453" s="10">
        <f t="shared" si="84"/>
        <v>992635.59633701772</v>
      </c>
      <c r="O453" s="196"/>
      <c r="P453" s="196"/>
      <c r="Q453" s="196"/>
      <c r="R453" s="196"/>
      <c r="S453" s="196"/>
    </row>
    <row r="454" spans="1:19" x14ac:dyDescent="0.25">
      <c r="A454" s="35"/>
      <c r="B454" s="51" t="s">
        <v>313</v>
      </c>
      <c r="C454" s="35">
        <v>4</v>
      </c>
      <c r="D454" s="55">
        <v>32.360300000000002</v>
      </c>
      <c r="E454" s="181">
        <v>1839</v>
      </c>
      <c r="F454" s="145">
        <v>769700</v>
      </c>
      <c r="G454" s="41">
        <v>100</v>
      </c>
      <c r="H454" s="50">
        <f t="shared" si="80"/>
        <v>769700</v>
      </c>
      <c r="I454" s="10">
        <f t="shared" si="79"/>
        <v>0</v>
      </c>
      <c r="J454" s="10">
        <f t="shared" si="81"/>
        <v>418.54268624252313</v>
      </c>
      <c r="K454" s="10">
        <f t="shared" si="82"/>
        <v>742.48131285336376</v>
      </c>
      <c r="L454" s="10">
        <f t="shared" si="83"/>
        <v>1340113.9033786124</v>
      </c>
      <c r="M454" s="10"/>
      <c r="N454" s="10">
        <f t="shared" si="84"/>
        <v>1340113.9033786124</v>
      </c>
      <c r="O454" s="196"/>
      <c r="P454" s="196"/>
      <c r="Q454" s="196"/>
      <c r="R454" s="196"/>
      <c r="S454" s="196"/>
    </row>
    <row r="455" spans="1:19" x14ac:dyDescent="0.25">
      <c r="A455" s="35"/>
      <c r="B455" s="51" t="s">
        <v>314</v>
      </c>
      <c r="C455" s="35">
        <v>4</v>
      </c>
      <c r="D455" s="55">
        <v>50.483599999999996</v>
      </c>
      <c r="E455" s="181">
        <v>4286</v>
      </c>
      <c r="F455" s="145">
        <v>1217700</v>
      </c>
      <c r="G455" s="41">
        <v>100</v>
      </c>
      <c r="H455" s="50">
        <f t="shared" si="80"/>
        <v>1217700</v>
      </c>
      <c r="I455" s="10">
        <f t="shared" si="79"/>
        <v>0</v>
      </c>
      <c r="J455" s="10">
        <f t="shared" si="81"/>
        <v>284.1110592627158</v>
      </c>
      <c r="K455" s="10">
        <f t="shared" si="82"/>
        <v>876.91293983317109</v>
      </c>
      <c r="L455" s="10">
        <f t="shared" si="83"/>
        <v>1977403.4061935628</v>
      </c>
      <c r="M455" s="10"/>
      <c r="N455" s="10">
        <f t="shared" si="84"/>
        <v>1977403.4061935628</v>
      </c>
      <c r="O455" s="196"/>
      <c r="P455" s="196"/>
      <c r="Q455" s="196"/>
      <c r="R455" s="196"/>
      <c r="S455" s="196"/>
    </row>
    <row r="456" spans="1:19" x14ac:dyDescent="0.25">
      <c r="A456" s="35"/>
      <c r="B456" s="51" t="s">
        <v>315</v>
      </c>
      <c r="C456" s="35">
        <v>4</v>
      </c>
      <c r="D456" s="55">
        <v>42.430799999999998</v>
      </c>
      <c r="E456" s="181">
        <v>3268</v>
      </c>
      <c r="F456" s="145">
        <v>652650</v>
      </c>
      <c r="G456" s="41">
        <v>100</v>
      </c>
      <c r="H456" s="50">
        <f t="shared" si="80"/>
        <v>652650</v>
      </c>
      <c r="I456" s="10">
        <f t="shared" si="79"/>
        <v>0</v>
      </c>
      <c r="J456" s="10">
        <f t="shared" si="81"/>
        <v>199.7093023255814</v>
      </c>
      <c r="K456" s="10">
        <f t="shared" si="82"/>
        <v>961.31469677030555</v>
      </c>
      <c r="L456" s="10">
        <f t="shared" si="83"/>
        <v>1880290.265140055</v>
      </c>
      <c r="M456" s="10"/>
      <c r="N456" s="10">
        <f t="shared" si="84"/>
        <v>1880290.265140055</v>
      </c>
      <c r="O456" s="196"/>
      <c r="P456" s="196"/>
      <c r="Q456" s="196"/>
      <c r="R456" s="196"/>
      <c r="S456" s="196"/>
    </row>
    <row r="457" spans="1:19" x14ac:dyDescent="0.25">
      <c r="A457" s="35"/>
      <c r="B457" s="51" t="s">
        <v>316</v>
      </c>
      <c r="C457" s="35">
        <v>4</v>
      </c>
      <c r="D457" s="55">
        <v>22.826599999999999</v>
      </c>
      <c r="E457" s="181">
        <v>1464</v>
      </c>
      <c r="F457" s="145">
        <v>374730</v>
      </c>
      <c r="G457" s="41">
        <v>100</v>
      </c>
      <c r="H457" s="50">
        <f t="shared" si="80"/>
        <v>374730</v>
      </c>
      <c r="I457" s="10">
        <f t="shared" si="79"/>
        <v>0</v>
      </c>
      <c r="J457" s="10">
        <f t="shared" si="81"/>
        <v>255.96311475409837</v>
      </c>
      <c r="K457" s="10">
        <f t="shared" si="82"/>
        <v>905.06088434178855</v>
      </c>
      <c r="L457" s="10">
        <f t="shared" si="83"/>
        <v>1434874.1634004863</v>
      </c>
      <c r="M457" s="10"/>
      <c r="N457" s="10">
        <f t="shared" si="84"/>
        <v>1434874.1634004863</v>
      </c>
      <c r="O457" s="196"/>
      <c r="P457" s="196"/>
      <c r="Q457" s="196"/>
      <c r="R457" s="196"/>
      <c r="S457" s="196"/>
    </row>
    <row r="458" spans="1:19" x14ac:dyDescent="0.25">
      <c r="A458" s="35"/>
      <c r="B458" s="51"/>
      <c r="C458" s="35"/>
      <c r="D458" s="55">
        <v>0</v>
      </c>
      <c r="E458" s="183"/>
      <c r="F458" s="65"/>
      <c r="G458" s="41"/>
      <c r="H458" s="65"/>
      <c r="I458" s="66"/>
      <c r="J458" s="66"/>
      <c r="K458" s="10"/>
      <c r="L458" s="10"/>
      <c r="M458" s="10"/>
      <c r="N458" s="10"/>
      <c r="O458" s="196"/>
      <c r="P458" s="196"/>
      <c r="Q458" s="196"/>
      <c r="R458" s="196"/>
      <c r="S458" s="196"/>
    </row>
    <row r="459" spans="1:19" x14ac:dyDescent="0.25">
      <c r="A459" s="30" t="s">
        <v>317</v>
      </c>
      <c r="B459" s="43" t="s">
        <v>2</v>
      </c>
      <c r="C459" s="44"/>
      <c r="D459" s="3">
        <v>1108.1904</v>
      </c>
      <c r="E459" s="184">
        <f>E460</f>
        <v>77104</v>
      </c>
      <c r="F459" s="37">
        <v>0</v>
      </c>
      <c r="G459" s="41"/>
      <c r="H459" s="37">
        <f>H461</f>
        <v>7350095</v>
      </c>
      <c r="I459" s="8">
        <f>I461</f>
        <v>-7350095</v>
      </c>
      <c r="J459" s="8"/>
      <c r="K459" s="10"/>
      <c r="L459" s="10"/>
      <c r="M459" s="9">
        <f>M461</f>
        <v>21358830.091390517</v>
      </c>
      <c r="N459" s="8">
        <f t="shared" si="84"/>
        <v>21358830.091390517</v>
      </c>
      <c r="O459" s="196"/>
      <c r="P459" s="196"/>
      <c r="Q459" s="196"/>
      <c r="R459" s="196"/>
      <c r="S459" s="196"/>
    </row>
    <row r="460" spans="1:19" x14ac:dyDescent="0.25">
      <c r="A460" s="30" t="s">
        <v>317</v>
      </c>
      <c r="B460" s="43" t="s">
        <v>3</v>
      </c>
      <c r="C460" s="44"/>
      <c r="D460" s="3">
        <v>1108.1904</v>
      </c>
      <c r="E460" s="184">
        <f>SUM(E462:E501)</f>
        <v>77104</v>
      </c>
      <c r="F460" s="37">
        <f>SUM(F462:F501)</f>
        <v>64791900</v>
      </c>
      <c r="G460" s="41"/>
      <c r="H460" s="37">
        <f>SUM(H462:H501)</f>
        <v>50091710</v>
      </c>
      <c r="I460" s="8">
        <f>SUM(I462:I501)</f>
        <v>14700190</v>
      </c>
      <c r="J460" s="8"/>
      <c r="K460" s="10"/>
      <c r="L460" s="8">
        <f>SUM(L462:L501)</f>
        <v>49270722.58813411</v>
      </c>
      <c r="M460" s="9"/>
      <c r="N460" s="8">
        <f t="shared" si="84"/>
        <v>49270722.58813411</v>
      </c>
      <c r="O460" s="196"/>
      <c r="P460" s="196"/>
      <c r="Q460" s="196"/>
      <c r="R460" s="196"/>
      <c r="S460" s="196"/>
    </row>
    <row r="461" spans="1:19" x14ac:dyDescent="0.25">
      <c r="A461" s="35"/>
      <c r="B461" s="51" t="s">
        <v>26</v>
      </c>
      <c r="C461" s="35">
        <v>2</v>
      </c>
      <c r="D461" s="55">
        <v>0</v>
      </c>
      <c r="E461" s="185"/>
      <c r="F461" s="50">
        <v>0</v>
      </c>
      <c r="G461" s="41">
        <v>25</v>
      </c>
      <c r="H461" s="50">
        <f>F473*G461/100</f>
        <v>7350095</v>
      </c>
      <c r="I461" s="10">
        <f t="shared" ref="I461:I501" si="85">F461-H461</f>
        <v>-7350095</v>
      </c>
      <c r="J461" s="10"/>
      <c r="K461" s="10"/>
      <c r="L461" s="10"/>
      <c r="M461" s="10">
        <f>($L$7*$L$8*E459/$L$10)+($L$7*$L$9*D459/$L$11)</f>
        <v>21358830.091390517</v>
      </c>
      <c r="N461" s="10">
        <f t="shared" si="84"/>
        <v>21358830.091390517</v>
      </c>
      <c r="O461" s="196"/>
      <c r="P461" s="196"/>
      <c r="Q461" s="196"/>
      <c r="R461" s="196"/>
      <c r="S461" s="196"/>
    </row>
    <row r="462" spans="1:19" x14ac:dyDescent="0.25">
      <c r="A462" s="35"/>
      <c r="B462" s="51" t="s">
        <v>262</v>
      </c>
      <c r="C462" s="35">
        <v>4</v>
      </c>
      <c r="D462" s="55">
        <v>45.602799999999995</v>
      </c>
      <c r="E462" s="181">
        <v>1167</v>
      </c>
      <c r="F462" s="145">
        <v>359060</v>
      </c>
      <c r="G462" s="41">
        <v>100</v>
      </c>
      <c r="H462" s="50">
        <f t="shared" ref="H462:H501" si="86">F462*G462/100</f>
        <v>359060</v>
      </c>
      <c r="I462" s="10">
        <f t="shared" si="85"/>
        <v>0</v>
      </c>
      <c r="J462" s="10">
        <f t="shared" ref="J462:J501" si="87">F462/E462</f>
        <v>307.67780634104543</v>
      </c>
      <c r="K462" s="10">
        <f t="shared" ref="K462:K501" si="88">$J$11*$J$19-J462</f>
        <v>853.34619275484147</v>
      </c>
      <c r="L462" s="10">
        <f t="shared" ref="L462:L501" si="89">IF(K462&gt;0,$J$7*$J$8*(K462/$K$19),0)+$J$7*$J$9*(E462/$E$19)+$J$7*$J$10*(D462/$D$19)</f>
        <v>1424933.7607339523</v>
      </c>
      <c r="M462" s="10"/>
      <c r="N462" s="10">
        <f t="shared" si="84"/>
        <v>1424933.7607339523</v>
      </c>
      <c r="O462" s="196"/>
      <c r="P462" s="196"/>
      <c r="Q462" s="196"/>
      <c r="R462" s="196"/>
      <c r="S462" s="196"/>
    </row>
    <row r="463" spans="1:19" x14ac:dyDescent="0.25">
      <c r="A463" s="35"/>
      <c r="B463" s="51" t="s">
        <v>318</v>
      </c>
      <c r="C463" s="35">
        <v>4</v>
      </c>
      <c r="D463" s="55">
        <v>27.1677</v>
      </c>
      <c r="E463" s="181">
        <v>2005</v>
      </c>
      <c r="F463" s="145">
        <v>664330</v>
      </c>
      <c r="G463" s="41">
        <v>100</v>
      </c>
      <c r="H463" s="50">
        <f t="shared" si="86"/>
        <v>664330</v>
      </c>
      <c r="I463" s="10">
        <f t="shared" si="85"/>
        <v>0</v>
      </c>
      <c r="J463" s="10">
        <f t="shared" si="87"/>
        <v>331.33665835411472</v>
      </c>
      <c r="K463" s="10">
        <f t="shared" si="88"/>
        <v>829.68734074177223</v>
      </c>
      <c r="L463" s="10">
        <f t="shared" si="89"/>
        <v>1449721.8501722116</v>
      </c>
      <c r="M463" s="10"/>
      <c r="N463" s="10">
        <f t="shared" si="84"/>
        <v>1449721.8501722116</v>
      </c>
      <c r="O463" s="196"/>
      <c r="P463" s="196"/>
      <c r="Q463" s="196"/>
      <c r="R463" s="196"/>
      <c r="S463" s="196"/>
    </row>
    <row r="464" spans="1:19" x14ac:dyDescent="0.25">
      <c r="A464" s="35"/>
      <c r="B464" s="51" t="s">
        <v>786</v>
      </c>
      <c r="C464" s="35">
        <v>4</v>
      </c>
      <c r="D464" s="55">
        <v>26.518599999999999</v>
      </c>
      <c r="E464" s="181">
        <v>1733</v>
      </c>
      <c r="F464" s="145">
        <v>584210</v>
      </c>
      <c r="G464" s="41">
        <v>100</v>
      </c>
      <c r="H464" s="50">
        <f t="shared" si="86"/>
        <v>584210</v>
      </c>
      <c r="I464" s="10">
        <f t="shared" si="85"/>
        <v>0</v>
      </c>
      <c r="J464" s="10">
        <f t="shared" si="87"/>
        <v>337.10905943450666</v>
      </c>
      <c r="K464" s="10">
        <f t="shared" si="88"/>
        <v>823.91493966138023</v>
      </c>
      <c r="L464" s="10">
        <f t="shared" si="89"/>
        <v>1396044.3757559224</v>
      </c>
      <c r="M464" s="10"/>
      <c r="N464" s="10">
        <f t="shared" si="84"/>
        <v>1396044.3757559224</v>
      </c>
      <c r="O464" s="196"/>
      <c r="P464" s="196"/>
      <c r="Q464" s="196"/>
      <c r="R464" s="196"/>
      <c r="S464" s="196"/>
    </row>
    <row r="465" spans="1:19" x14ac:dyDescent="0.25">
      <c r="A465" s="35"/>
      <c r="B465" s="51" t="s">
        <v>319</v>
      </c>
      <c r="C465" s="35">
        <v>4</v>
      </c>
      <c r="D465" s="55">
        <v>22.964099999999998</v>
      </c>
      <c r="E465" s="181">
        <v>881</v>
      </c>
      <c r="F465" s="145">
        <v>277670</v>
      </c>
      <c r="G465" s="41">
        <v>100</v>
      </c>
      <c r="H465" s="50">
        <f t="shared" si="86"/>
        <v>277670</v>
      </c>
      <c r="I465" s="10">
        <f t="shared" si="85"/>
        <v>0</v>
      </c>
      <c r="J465" s="10">
        <f t="shared" si="87"/>
        <v>315.17593643586832</v>
      </c>
      <c r="K465" s="10">
        <f t="shared" si="88"/>
        <v>845.84806266001851</v>
      </c>
      <c r="L465" s="10">
        <f t="shared" si="89"/>
        <v>1269740.234123274</v>
      </c>
      <c r="M465" s="10"/>
      <c r="N465" s="10">
        <f t="shared" si="84"/>
        <v>1269740.234123274</v>
      </c>
      <c r="O465" s="196"/>
      <c r="P465" s="196"/>
      <c r="Q465" s="196"/>
      <c r="R465" s="196"/>
      <c r="S465" s="196"/>
    </row>
    <row r="466" spans="1:19" x14ac:dyDescent="0.25">
      <c r="A466" s="35"/>
      <c r="B466" s="51" t="s">
        <v>320</v>
      </c>
      <c r="C466" s="35">
        <v>4</v>
      </c>
      <c r="D466" s="55">
        <v>23.157800000000002</v>
      </c>
      <c r="E466" s="181">
        <v>1048</v>
      </c>
      <c r="F466" s="145">
        <v>700410</v>
      </c>
      <c r="G466" s="41">
        <v>100</v>
      </c>
      <c r="H466" s="50">
        <f t="shared" si="86"/>
        <v>700410</v>
      </c>
      <c r="I466" s="10">
        <f t="shared" si="85"/>
        <v>0</v>
      </c>
      <c r="J466" s="10">
        <f t="shared" si="87"/>
        <v>668.33015267175574</v>
      </c>
      <c r="K466" s="10">
        <f t="shared" si="88"/>
        <v>492.69384642413115</v>
      </c>
      <c r="L466" s="10">
        <f t="shared" si="89"/>
        <v>868960.17695907585</v>
      </c>
      <c r="M466" s="10"/>
      <c r="N466" s="10">
        <f t="shared" si="84"/>
        <v>868960.17695907585</v>
      </c>
      <c r="O466" s="196"/>
      <c r="P466" s="196"/>
      <c r="Q466" s="196"/>
      <c r="R466" s="196"/>
      <c r="S466" s="196"/>
    </row>
    <row r="467" spans="1:19" x14ac:dyDescent="0.25">
      <c r="A467" s="35"/>
      <c r="B467" s="51" t="s">
        <v>321</v>
      </c>
      <c r="C467" s="35">
        <v>4</v>
      </c>
      <c r="D467" s="55">
        <v>52.364100000000001</v>
      </c>
      <c r="E467" s="181">
        <v>2897</v>
      </c>
      <c r="F467" s="145">
        <v>1240080</v>
      </c>
      <c r="G467" s="41">
        <v>100</v>
      </c>
      <c r="H467" s="50">
        <f t="shared" si="86"/>
        <v>1240080</v>
      </c>
      <c r="I467" s="10">
        <f t="shared" si="85"/>
        <v>0</v>
      </c>
      <c r="J467" s="10">
        <f t="shared" si="87"/>
        <v>428.05661028650326</v>
      </c>
      <c r="K467" s="10">
        <f t="shared" si="88"/>
        <v>732.96738880938369</v>
      </c>
      <c r="L467" s="10">
        <f t="shared" si="89"/>
        <v>1587349.5916397376</v>
      </c>
      <c r="M467" s="10"/>
      <c r="N467" s="10">
        <f t="shared" si="84"/>
        <v>1587349.5916397376</v>
      </c>
      <c r="O467" s="196"/>
      <c r="P467" s="196"/>
      <c r="Q467" s="196"/>
      <c r="R467" s="196"/>
      <c r="S467" s="196"/>
    </row>
    <row r="468" spans="1:19" x14ac:dyDescent="0.25">
      <c r="A468" s="35"/>
      <c r="B468" s="51" t="s">
        <v>197</v>
      </c>
      <c r="C468" s="35">
        <v>4</v>
      </c>
      <c r="D468" s="55">
        <v>28.741099999999999</v>
      </c>
      <c r="E468" s="181">
        <v>1453</v>
      </c>
      <c r="F468" s="145">
        <v>344180</v>
      </c>
      <c r="G468" s="41">
        <v>100</v>
      </c>
      <c r="H468" s="50">
        <f t="shared" si="86"/>
        <v>344180</v>
      </c>
      <c r="I468" s="10">
        <f t="shared" si="85"/>
        <v>0</v>
      </c>
      <c r="J468" s="10">
        <f t="shared" si="87"/>
        <v>236.87543014452856</v>
      </c>
      <c r="K468" s="10">
        <f t="shared" si="88"/>
        <v>924.14856895135836</v>
      </c>
      <c r="L468" s="10">
        <f t="shared" si="89"/>
        <v>1482399.2800644892</v>
      </c>
      <c r="M468" s="10"/>
      <c r="N468" s="10">
        <f t="shared" si="84"/>
        <v>1482399.2800644892</v>
      </c>
      <c r="O468" s="196"/>
      <c r="P468" s="196"/>
      <c r="Q468" s="196"/>
      <c r="R468" s="196"/>
      <c r="S468" s="196"/>
    </row>
    <row r="469" spans="1:19" x14ac:dyDescent="0.25">
      <c r="A469" s="35"/>
      <c r="B469" s="51" t="s">
        <v>322</v>
      </c>
      <c r="C469" s="35">
        <v>4</v>
      </c>
      <c r="D469" s="55">
        <v>30.527899999999999</v>
      </c>
      <c r="E469" s="181">
        <v>1909</v>
      </c>
      <c r="F469" s="145">
        <v>431060</v>
      </c>
      <c r="G469" s="41">
        <v>100</v>
      </c>
      <c r="H469" s="50">
        <f t="shared" si="86"/>
        <v>431060</v>
      </c>
      <c r="I469" s="10">
        <f t="shared" si="85"/>
        <v>0</v>
      </c>
      <c r="J469" s="10">
        <f t="shared" si="87"/>
        <v>225.80408590885281</v>
      </c>
      <c r="K469" s="10">
        <f t="shared" si="88"/>
        <v>935.21991318703408</v>
      </c>
      <c r="L469" s="10">
        <f t="shared" si="89"/>
        <v>1577166.5981484877</v>
      </c>
      <c r="M469" s="10"/>
      <c r="N469" s="10">
        <f t="shared" si="84"/>
        <v>1577166.5981484877</v>
      </c>
      <c r="O469" s="196"/>
      <c r="P469" s="196"/>
      <c r="Q469" s="196"/>
      <c r="R469" s="196"/>
      <c r="S469" s="196"/>
    </row>
    <row r="470" spans="1:19" x14ac:dyDescent="0.25">
      <c r="A470" s="35"/>
      <c r="B470" s="51" t="s">
        <v>323</v>
      </c>
      <c r="C470" s="35">
        <v>4</v>
      </c>
      <c r="D470" s="55">
        <v>35.814700000000002</v>
      </c>
      <c r="E470" s="181">
        <v>2118</v>
      </c>
      <c r="F470" s="145">
        <v>1496410</v>
      </c>
      <c r="G470" s="41">
        <v>100</v>
      </c>
      <c r="H470" s="50">
        <f t="shared" si="86"/>
        <v>1496410</v>
      </c>
      <c r="I470" s="10">
        <f t="shared" si="85"/>
        <v>0</v>
      </c>
      <c r="J470" s="10">
        <f t="shared" si="87"/>
        <v>706.52030217186029</v>
      </c>
      <c r="K470" s="10">
        <f t="shared" si="88"/>
        <v>454.5036969240266</v>
      </c>
      <c r="L470" s="10">
        <f t="shared" si="89"/>
        <v>1050867.2249917602</v>
      </c>
      <c r="M470" s="10"/>
      <c r="N470" s="10">
        <f t="shared" si="84"/>
        <v>1050867.2249917602</v>
      </c>
      <c r="O470" s="196"/>
      <c r="P470" s="196"/>
      <c r="Q470" s="196"/>
      <c r="R470" s="196"/>
      <c r="S470" s="196"/>
    </row>
    <row r="471" spans="1:19" x14ac:dyDescent="0.25">
      <c r="A471" s="35"/>
      <c r="B471" s="51" t="s">
        <v>324</v>
      </c>
      <c r="C471" s="35">
        <v>4</v>
      </c>
      <c r="D471" s="55">
        <v>50.043500000000009</v>
      </c>
      <c r="E471" s="181">
        <v>3024</v>
      </c>
      <c r="F471" s="145">
        <v>519900</v>
      </c>
      <c r="G471" s="41">
        <v>100</v>
      </c>
      <c r="H471" s="50">
        <f t="shared" si="86"/>
        <v>519900</v>
      </c>
      <c r="I471" s="10">
        <f t="shared" si="85"/>
        <v>0</v>
      </c>
      <c r="J471" s="10">
        <f t="shared" si="87"/>
        <v>171.92460317460316</v>
      </c>
      <c r="K471" s="10">
        <f t="shared" si="88"/>
        <v>989.09939592128376</v>
      </c>
      <c r="L471" s="10">
        <f t="shared" si="89"/>
        <v>1908348.6986409693</v>
      </c>
      <c r="M471" s="10"/>
      <c r="N471" s="10">
        <f t="shared" si="84"/>
        <v>1908348.6986409693</v>
      </c>
      <c r="O471" s="196"/>
      <c r="P471" s="196"/>
      <c r="Q471" s="196"/>
      <c r="R471" s="196"/>
      <c r="S471" s="196"/>
    </row>
    <row r="472" spans="1:19" x14ac:dyDescent="0.25">
      <c r="A472" s="35"/>
      <c r="B472" s="51" t="s">
        <v>325</v>
      </c>
      <c r="C472" s="35">
        <v>4</v>
      </c>
      <c r="D472" s="55">
        <v>22.613199999999999</v>
      </c>
      <c r="E472" s="181">
        <v>1328</v>
      </c>
      <c r="F472" s="145">
        <v>668740</v>
      </c>
      <c r="G472" s="41">
        <v>100</v>
      </c>
      <c r="H472" s="50">
        <f t="shared" si="86"/>
        <v>668740</v>
      </c>
      <c r="I472" s="10">
        <f t="shared" si="85"/>
        <v>0</v>
      </c>
      <c r="J472" s="10">
        <f t="shared" si="87"/>
        <v>503.56927710843371</v>
      </c>
      <c r="K472" s="10">
        <f t="shared" si="88"/>
        <v>657.45472198745324</v>
      </c>
      <c r="L472" s="10">
        <f t="shared" si="89"/>
        <v>1111574.0164615342</v>
      </c>
      <c r="M472" s="10"/>
      <c r="N472" s="10">
        <f t="shared" si="84"/>
        <v>1111574.0164615342</v>
      </c>
      <c r="O472" s="196"/>
      <c r="P472" s="196"/>
      <c r="Q472" s="196"/>
      <c r="R472" s="196"/>
      <c r="S472" s="196"/>
    </row>
    <row r="473" spans="1:19" x14ac:dyDescent="0.25">
      <c r="A473" s="35"/>
      <c r="B473" s="51" t="s">
        <v>891</v>
      </c>
      <c r="C473" s="35">
        <v>3</v>
      </c>
      <c r="D473" s="55">
        <v>15.1205</v>
      </c>
      <c r="E473" s="181">
        <v>12584</v>
      </c>
      <c r="F473" s="145">
        <v>29400380</v>
      </c>
      <c r="G473" s="41">
        <v>50</v>
      </c>
      <c r="H473" s="50">
        <f t="shared" si="86"/>
        <v>14700190</v>
      </c>
      <c r="I473" s="10">
        <f t="shared" si="85"/>
        <v>14700190</v>
      </c>
      <c r="J473" s="10">
        <f t="shared" si="87"/>
        <v>2336.3302606484426</v>
      </c>
      <c r="K473" s="10">
        <f t="shared" si="88"/>
        <v>-1175.3062615525557</v>
      </c>
      <c r="L473" s="10">
        <f t="shared" si="89"/>
        <v>2093429.9045354105</v>
      </c>
      <c r="M473" s="10"/>
      <c r="N473" s="10">
        <f t="shared" si="84"/>
        <v>2093429.9045354105</v>
      </c>
      <c r="O473" s="196"/>
      <c r="P473" s="196"/>
      <c r="Q473" s="196"/>
      <c r="R473" s="196"/>
      <c r="S473" s="196"/>
    </row>
    <row r="474" spans="1:19" x14ac:dyDescent="0.25">
      <c r="A474" s="35"/>
      <c r="B474" s="51" t="s">
        <v>326</v>
      </c>
      <c r="C474" s="35">
        <v>4</v>
      </c>
      <c r="D474" s="55">
        <v>24.532899999999998</v>
      </c>
      <c r="E474" s="181">
        <v>1456</v>
      </c>
      <c r="F474" s="145">
        <v>330770</v>
      </c>
      <c r="G474" s="41">
        <v>100</v>
      </c>
      <c r="H474" s="50">
        <f t="shared" si="86"/>
        <v>330770</v>
      </c>
      <c r="I474" s="10">
        <f t="shared" si="85"/>
        <v>0</v>
      </c>
      <c r="J474" s="10">
        <f t="shared" si="87"/>
        <v>227.17719780219781</v>
      </c>
      <c r="K474" s="10">
        <f t="shared" si="88"/>
        <v>933.84680129368905</v>
      </c>
      <c r="L474" s="10">
        <f t="shared" si="89"/>
        <v>1476055.4933486022</v>
      </c>
      <c r="M474" s="10"/>
      <c r="N474" s="10">
        <f t="shared" si="84"/>
        <v>1476055.4933486022</v>
      </c>
      <c r="O474" s="196"/>
      <c r="P474" s="196"/>
      <c r="Q474" s="196"/>
      <c r="R474" s="196"/>
      <c r="S474" s="196"/>
    </row>
    <row r="475" spans="1:19" x14ac:dyDescent="0.25">
      <c r="A475" s="35"/>
      <c r="B475" s="51" t="s">
        <v>327</v>
      </c>
      <c r="C475" s="35">
        <v>4</v>
      </c>
      <c r="D475" s="55">
        <v>34.783699999999996</v>
      </c>
      <c r="E475" s="181">
        <v>2086</v>
      </c>
      <c r="F475" s="145">
        <v>1243160</v>
      </c>
      <c r="G475" s="41">
        <v>100</v>
      </c>
      <c r="H475" s="50">
        <f t="shared" si="86"/>
        <v>1243160</v>
      </c>
      <c r="I475" s="10">
        <f t="shared" si="85"/>
        <v>0</v>
      </c>
      <c r="J475" s="10">
        <f t="shared" si="87"/>
        <v>595.95397890699905</v>
      </c>
      <c r="K475" s="10">
        <f t="shared" si="88"/>
        <v>565.07002018888784</v>
      </c>
      <c r="L475" s="10">
        <f t="shared" si="89"/>
        <v>1175323.3562819362</v>
      </c>
      <c r="M475" s="10"/>
      <c r="N475" s="10">
        <f t="shared" si="84"/>
        <v>1175323.3562819362</v>
      </c>
      <c r="O475" s="196"/>
      <c r="P475" s="196"/>
      <c r="Q475" s="196"/>
      <c r="R475" s="196"/>
      <c r="S475" s="196"/>
    </row>
    <row r="476" spans="1:19" x14ac:dyDescent="0.25">
      <c r="A476" s="35"/>
      <c r="B476" s="51" t="s">
        <v>328</v>
      </c>
      <c r="C476" s="35">
        <v>4</v>
      </c>
      <c r="D476" s="55">
        <v>42.847299999999997</v>
      </c>
      <c r="E476" s="181">
        <v>3051</v>
      </c>
      <c r="F476" s="145">
        <v>2761210</v>
      </c>
      <c r="G476" s="41">
        <v>100</v>
      </c>
      <c r="H476" s="50">
        <f t="shared" si="86"/>
        <v>2761210</v>
      </c>
      <c r="I476" s="10">
        <f t="shared" si="85"/>
        <v>0</v>
      </c>
      <c r="J476" s="10">
        <f t="shared" si="87"/>
        <v>905.01802687643396</v>
      </c>
      <c r="K476" s="10">
        <f t="shared" si="88"/>
        <v>256.00597221945293</v>
      </c>
      <c r="L476" s="10">
        <f t="shared" si="89"/>
        <v>991334.91515683231</v>
      </c>
      <c r="M476" s="10"/>
      <c r="N476" s="10">
        <f t="shared" si="84"/>
        <v>991334.91515683231</v>
      </c>
      <c r="O476" s="196"/>
      <c r="P476" s="196"/>
      <c r="Q476" s="196"/>
      <c r="R476" s="196"/>
      <c r="S476" s="196"/>
    </row>
    <row r="477" spans="1:19" x14ac:dyDescent="0.25">
      <c r="A477" s="35"/>
      <c r="B477" s="51" t="s">
        <v>329</v>
      </c>
      <c r="C477" s="35">
        <v>4</v>
      </c>
      <c r="D477" s="55">
        <v>27.030799999999999</v>
      </c>
      <c r="E477" s="181">
        <v>1646</v>
      </c>
      <c r="F477" s="145">
        <v>3648830</v>
      </c>
      <c r="G477" s="41">
        <v>100</v>
      </c>
      <c r="H477" s="50">
        <f t="shared" si="86"/>
        <v>3648830</v>
      </c>
      <c r="I477" s="10">
        <f t="shared" si="85"/>
        <v>0</v>
      </c>
      <c r="J477" s="10">
        <f t="shared" si="87"/>
        <v>2216.7861482381531</v>
      </c>
      <c r="K477" s="10">
        <f t="shared" si="88"/>
        <v>-1055.7621491422663</v>
      </c>
      <c r="L477" s="10">
        <f t="shared" si="89"/>
        <v>384526.69976504421</v>
      </c>
      <c r="M477" s="10"/>
      <c r="N477" s="10">
        <f t="shared" si="84"/>
        <v>384526.69976504421</v>
      </c>
      <c r="O477" s="196"/>
      <c r="P477" s="196"/>
      <c r="Q477" s="196"/>
      <c r="R477" s="196"/>
      <c r="S477" s="196"/>
    </row>
    <row r="478" spans="1:19" x14ac:dyDescent="0.25">
      <c r="A478" s="35"/>
      <c r="B478" s="51" t="s">
        <v>330</v>
      </c>
      <c r="C478" s="35">
        <v>4</v>
      </c>
      <c r="D478" s="55">
        <v>20.4026</v>
      </c>
      <c r="E478" s="181">
        <v>1314</v>
      </c>
      <c r="F478" s="145">
        <v>646220</v>
      </c>
      <c r="G478" s="41">
        <v>100</v>
      </c>
      <c r="H478" s="50">
        <f t="shared" si="86"/>
        <v>646220</v>
      </c>
      <c r="I478" s="10">
        <f t="shared" si="85"/>
        <v>0</v>
      </c>
      <c r="J478" s="10">
        <f t="shared" si="87"/>
        <v>491.79604261796044</v>
      </c>
      <c r="K478" s="10">
        <f t="shared" si="88"/>
        <v>669.22795647792645</v>
      </c>
      <c r="L478" s="10">
        <f t="shared" si="89"/>
        <v>1113837.2835678929</v>
      </c>
      <c r="M478" s="10"/>
      <c r="N478" s="10">
        <f t="shared" si="84"/>
        <v>1113837.2835678929</v>
      </c>
      <c r="O478" s="196"/>
      <c r="P478" s="196"/>
      <c r="Q478" s="196"/>
      <c r="R478" s="196"/>
      <c r="S478" s="196"/>
    </row>
    <row r="479" spans="1:19" x14ac:dyDescent="0.25">
      <c r="A479" s="35"/>
      <c r="B479" s="51" t="s">
        <v>301</v>
      </c>
      <c r="C479" s="35">
        <v>4</v>
      </c>
      <c r="D479" s="55">
        <v>38.792499999999997</v>
      </c>
      <c r="E479" s="181">
        <v>1486</v>
      </c>
      <c r="F479" s="145">
        <v>599490</v>
      </c>
      <c r="G479" s="41">
        <v>100</v>
      </c>
      <c r="H479" s="50">
        <f t="shared" si="86"/>
        <v>599490</v>
      </c>
      <c r="I479" s="10">
        <f t="shared" si="85"/>
        <v>0</v>
      </c>
      <c r="J479" s="10">
        <f t="shared" si="87"/>
        <v>403.42530282637955</v>
      </c>
      <c r="K479" s="10">
        <f t="shared" si="88"/>
        <v>757.5986962695074</v>
      </c>
      <c r="L479" s="10">
        <f t="shared" si="89"/>
        <v>1330030.8304352874</v>
      </c>
      <c r="M479" s="10"/>
      <c r="N479" s="10">
        <f t="shared" si="84"/>
        <v>1330030.8304352874</v>
      </c>
      <c r="O479" s="196"/>
      <c r="P479" s="196"/>
      <c r="Q479" s="196"/>
      <c r="R479" s="196"/>
      <c r="S479" s="196"/>
    </row>
    <row r="480" spans="1:19" x14ac:dyDescent="0.25">
      <c r="A480" s="35"/>
      <c r="B480" s="51" t="s">
        <v>331</v>
      </c>
      <c r="C480" s="35">
        <v>4</v>
      </c>
      <c r="D480" s="55">
        <v>27.402800000000003</v>
      </c>
      <c r="E480" s="181">
        <v>1443</v>
      </c>
      <c r="F480" s="145">
        <v>592610</v>
      </c>
      <c r="G480" s="41">
        <v>100</v>
      </c>
      <c r="H480" s="50">
        <f t="shared" si="86"/>
        <v>592610</v>
      </c>
      <c r="I480" s="10">
        <f t="shared" si="85"/>
        <v>0</v>
      </c>
      <c r="J480" s="10">
        <f t="shared" si="87"/>
        <v>410.67914067914069</v>
      </c>
      <c r="K480" s="10">
        <f t="shared" si="88"/>
        <v>750.34485841674621</v>
      </c>
      <c r="L480" s="10">
        <f t="shared" si="89"/>
        <v>1263975.0819020409</v>
      </c>
      <c r="M480" s="10"/>
      <c r="N480" s="10">
        <f t="shared" si="84"/>
        <v>1263975.0819020409</v>
      </c>
      <c r="O480" s="196"/>
      <c r="P480" s="196"/>
      <c r="Q480" s="196"/>
      <c r="R480" s="196"/>
      <c r="S480" s="196"/>
    </row>
    <row r="481" spans="1:19" x14ac:dyDescent="0.25">
      <c r="A481" s="35"/>
      <c r="B481" s="51" t="s">
        <v>332</v>
      </c>
      <c r="C481" s="35">
        <v>4</v>
      </c>
      <c r="D481" s="55">
        <v>19.755499999999998</v>
      </c>
      <c r="E481" s="181">
        <v>1599</v>
      </c>
      <c r="F481" s="145">
        <v>2741720</v>
      </c>
      <c r="G481" s="41">
        <v>100</v>
      </c>
      <c r="H481" s="50">
        <f t="shared" si="86"/>
        <v>2741720</v>
      </c>
      <c r="I481" s="10">
        <f t="shared" si="85"/>
        <v>0</v>
      </c>
      <c r="J481" s="10">
        <f t="shared" si="87"/>
        <v>1714.6466541588493</v>
      </c>
      <c r="K481" s="10">
        <f t="shared" si="88"/>
        <v>-553.62265506296239</v>
      </c>
      <c r="L481" s="10">
        <f t="shared" si="89"/>
        <v>344809.49892251519</v>
      </c>
      <c r="M481" s="10"/>
      <c r="N481" s="10">
        <f t="shared" si="84"/>
        <v>344809.49892251519</v>
      </c>
      <c r="O481" s="196"/>
      <c r="P481" s="196"/>
      <c r="Q481" s="196"/>
      <c r="R481" s="196"/>
      <c r="S481" s="196"/>
    </row>
    <row r="482" spans="1:19" x14ac:dyDescent="0.25">
      <c r="A482" s="35"/>
      <c r="B482" s="51" t="s">
        <v>333</v>
      </c>
      <c r="C482" s="35">
        <v>4</v>
      </c>
      <c r="D482" s="55">
        <v>31.557099999999998</v>
      </c>
      <c r="E482" s="181">
        <v>811</v>
      </c>
      <c r="F482" s="145">
        <v>388610</v>
      </c>
      <c r="G482" s="41">
        <v>100</v>
      </c>
      <c r="H482" s="50">
        <f t="shared" si="86"/>
        <v>388610</v>
      </c>
      <c r="I482" s="10">
        <f t="shared" si="85"/>
        <v>0</v>
      </c>
      <c r="J482" s="10">
        <f t="shared" si="87"/>
        <v>479.17385943279902</v>
      </c>
      <c r="K482" s="10">
        <f t="shared" si="88"/>
        <v>681.85013966308793</v>
      </c>
      <c r="L482" s="10">
        <f t="shared" si="89"/>
        <v>1097436.218144248</v>
      </c>
      <c r="M482" s="10"/>
      <c r="N482" s="10">
        <f t="shared" si="84"/>
        <v>1097436.218144248</v>
      </c>
      <c r="O482" s="196"/>
      <c r="P482" s="196"/>
      <c r="Q482" s="196"/>
      <c r="R482" s="196"/>
      <c r="S482" s="196"/>
    </row>
    <row r="483" spans="1:19" x14ac:dyDescent="0.25">
      <c r="A483" s="35"/>
      <c r="B483" s="51" t="s">
        <v>334</v>
      </c>
      <c r="C483" s="35">
        <v>4</v>
      </c>
      <c r="D483" s="55">
        <v>3.6592000000000002</v>
      </c>
      <c r="E483" s="181">
        <v>1802</v>
      </c>
      <c r="F483" s="145">
        <v>2515490</v>
      </c>
      <c r="G483" s="41">
        <v>100</v>
      </c>
      <c r="H483" s="50">
        <f t="shared" si="86"/>
        <v>2515490</v>
      </c>
      <c r="I483" s="10">
        <f t="shared" si="85"/>
        <v>0</v>
      </c>
      <c r="J483" s="10">
        <f t="shared" si="87"/>
        <v>1395.9433962264152</v>
      </c>
      <c r="K483" s="10">
        <f t="shared" si="88"/>
        <v>-234.9193971305283</v>
      </c>
      <c r="L483" s="10">
        <f t="shared" si="89"/>
        <v>306375.94421595993</v>
      </c>
      <c r="M483" s="10"/>
      <c r="N483" s="10">
        <f t="shared" si="84"/>
        <v>306375.94421595993</v>
      </c>
      <c r="O483" s="196"/>
      <c r="P483" s="196"/>
      <c r="Q483" s="196"/>
      <c r="R483" s="196"/>
      <c r="S483" s="196"/>
    </row>
    <row r="484" spans="1:19" x14ac:dyDescent="0.25">
      <c r="A484" s="35"/>
      <c r="B484" s="51" t="s">
        <v>335</v>
      </c>
      <c r="C484" s="35">
        <v>4</v>
      </c>
      <c r="D484" s="55">
        <v>3.3653</v>
      </c>
      <c r="E484" s="181">
        <v>1884</v>
      </c>
      <c r="F484" s="145">
        <v>1161990</v>
      </c>
      <c r="G484" s="41">
        <v>100</v>
      </c>
      <c r="H484" s="50">
        <f t="shared" si="86"/>
        <v>1161990</v>
      </c>
      <c r="I484" s="10">
        <f t="shared" si="85"/>
        <v>0</v>
      </c>
      <c r="J484" s="10">
        <f t="shared" si="87"/>
        <v>616.76751592356686</v>
      </c>
      <c r="K484" s="10">
        <f t="shared" si="88"/>
        <v>544.25648317232003</v>
      </c>
      <c r="L484" s="10">
        <f t="shared" si="89"/>
        <v>978704.74307245924</v>
      </c>
      <c r="M484" s="10"/>
      <c r="N484" s="10">
        <f t="shared" si="84"/>
        <v>978704.74307245924</v>
      </c>
      <c r="O484" s="196"/>
      <c r="P484" s="196"/>
      <c r="Q484" s="196"/>
      <c r="R484" s="196"/>
      <c r="S484" s="196"/>
    </row>
    <row r="485" spans="1:19" x14ac:dyDescent="0.25">
      <c r="A485" s="35"/>
      <c r="B485" s="51" t="s">
        <v>336</v>
      </c>
      <c r="C485" s="35">
        <v>4</v>
      </c>
      <c r="D485" s="55">
        <v>13.880999999999998</v>
      </c>
      <c r="E485" s="181">
        <v>954</v>
      </c>
      <c r="F485" s="145">
        <v>231770</v>
      </c>
      <c r="G485" s="41">
        <v>100</v>
      </c>
      <c r="H485" s="50">
        <f t="shared" si="86"/>
        <v>231770</v>
      </c>
      <c r="I485" s="10">
        <f t="shared" si="85"/>
        <v>0</v>
      </c>
      <c r="J485" s="10">
        <f t="shared" si="87"/>
        <v>242.94549266247378</v>
      </c>
      <c r="K485" s="10">
        <f t="shared" si="88"/>
        <v>918.07850643341317</v>
      </c>
      <c r="L485" s="10">
        <f t="shared" si="89"/>
        <v>1329007.5765898086</v>
      </c>
      <c r="M485" s="10"/>
      <c r="N485" s="10">
        <f t="shared" si="84"/>
        <v>1329007.5765898086</v>
      </c>
      <c r="O485" s="196"/>
      <c r="P485" s="196"/>
      <c r="Q485" s="196"/>
      <c r="R485" s="196"/>
      <c r="S485" s="196"/>
    </row>
    <row r="486" spans="1:19" x14ac:dyDescent="0.25">
      <c r="A486" s="35"/>
      <c r="B486" s="51" t="s">
        <v>337</v>
      </c>
      <c r="C486" s="35">
        <v>4</v>
      </c>
      <c r="D486" s="55">
        <v>30.09</v>
      </c>
      <c r="E486" s="181">
        <v>937</v>
      </c>
      <c r="F486" s="145">
        <v>370640</v>
      </c>
      <c r="G486" s="41">
        <v>100</v>
      </c>
      <c r="H486" s="50">
        <f t="shared" si="86"/>
        <v>370640</v>
      </c>
      <c r="I486" s="10">
        <f t="shared" si="85"/>
        <v>0</v>
      </c>
      <c r="J486" s="10">
        <f t="shared" si="87"/>
        <v>395.56029882604054</v>
      </c>
      <c r="K486" s="10">
        <f t="shared" si="88"/>
        <v>765.46370026984641</v>
      </c>
      <c r="L486" s="10">
        <f t="shared" si="89"/>
        <v>1212705.2329782462</v>
      </c>
      <c r="M486" s="10"/>
      <c r="N486" s="10">
        <f t="shared" si="84"/>
        <v>1212705.2329782462</v>
      </c>
      <c r="O486" s="196"/>
      <c r="P486" s="196"/>
      <c r="Q486" s="196"/>
      <c r="R486" s="196"/>
      <c r="S486" s="196"/>
    </row>
    <row r="487" spans="1:19" x14ac:dyDescent="0.25">
      <c r="A487" s="35"/>
      <c r="B487" s="51" t="s">
        <v>338</v>
      </c>
      <c r="C487" s="35">
        <v>4</v>
      </c>
      <c r="D487" s="55">
        <v>55.488399999999999</v>
      </c>
      <c r="E487" s="181">
        <v>2745</v>
      </c>
      <c r="F487" s="145">
        <v>700350</v>
      </c>
      <c r="G487" s="41">
        <v>100</v>
      </c>
      <c r="H487" s="50">
        <f t="shared" si="86"/>
        <v>700350</v>
      </c>
      <c r="I487" s="10">
        <f t="shared" si="85"/>
        <v>0</v>
      </c>
      <c r="J487" s="10">
        <f t="shared" si="87"/>
        <v>255.13661202185793</v>
      </c>
      <c r="K487" s="10">
        <f t="shared" si="88"/>
        <v>905.88738707402899</v>
      </c>
      <c r="L487" s="10">
        <f t="shared" si="89"/>
        <v>1786503.7939918281</v>
      </c>
      <c r="M487" s="10"/>
      <c r="N487" s="10">
        <f t="shared" si="84"/>
        <v>1786503.7939918281</v>
      </c>
      <c r="O487" s="196"/>
      <c r="P487" s="196"/>
      <c r="Q487" s="196"/>
      <c r="R487" s="196"/>
      <c r="S487" s="196"/>
    </row>
    <row r="488" spans="1:19" x14ac:dyDescent="0.25">
      <c r="A488" s="35"/>
      <c r="B488" s="51" t="s">
        <v>339</v>
      </c>
      <c r="C488" s="35">
        <v>4</v>
      </c>
      <c r="D488" s="55">
        <v>30.717099999999999</v>
      </c>
      <c r="E488" s="181">
        <v>1736</v>
      </c>
      <c r="F488" s="145">
        <v>1750070</v>
      </c>
      <c r="G488" s="41">
        <v>100</v>
      </c>
      <c r="H488" s="50">
        <f t="shared" si="86"/>
        <v>1750070</v>
      </c>
      <c r="I488" s="10">
        <f t="shared" si="85"/>
        <v>0</v>
      </c>
      <c r="J488" s="10">
        <f t="shared" si="87"/>
        <v>1008.1048387096774</v>
      </c>
      <c r="K488" s="10">
        <f t="shared" si="88"/>
        <v>152.91916038620946</v>
      </c>
      <c r="L488" s="10">
        <f t="shared" si="89"/>
        <v>600867.856298103</v>
      </c>
      <c r="M488" s="10"/>
      <c r="N488" s="10">
        <f t="shared" si="84"/>
        <v>600867.856298103</v>
      </c>
      <c r="O488" s="196"/>
      <c r="P488" s="196"/>
      <c r="Q488" s="196"/>
      <c r="R488" s="196"/>
      <c r="S488" s="196"/>
    </row>
    <row r="489" spans="1:19" x14ac:dyDescent="0.25">
      <c r="A489" s="35"/>
      <c r="B489" s="51" t="s">
        <v>340</v>
      </c>
      <c r="C489" s="35">
        <v>4</v>
      </c>
      <c r="D489" s="55">
        <v>26.287699999999997</v>
      </c>
      <c r="E489" s="181">
        <v>1550</v>
      </c>
      <c r="F489" s="145">
        <v>896320</v>
      </c>
      <c r="G489" s="41">
        <v>100</v>
      </c>
      <c r="H489" s="50">
        <f t="shared" si="86"/>
        <v>896320</v>
      </c>
      <c r="I489" s="10">
        <f t="shared" si="85"/>
        <v>0</v>
      </c>
      <c r="J489" s="10">
        <f t="shared" si="87"/>
        <v>578.27096774193546</v>
      </c>
      <c r="K489" s="10">
        <f t="shared" si="88"/>
        <v>582.75303135395143</v>
      </c>
      <c r="L489" s="10">
        <f t="shared" si="89"/>
        <v>1072917.3945258998</v>
      </c>
      <c r="M489" s="10"/>
      <c r="N489" s="10">
        <f t="shared" si="84"/>
        <v>1072917.3945258998</v>
      </c>
      <c r="O489" s="196"/>
      <c r="P489" s="196"/>
      <c r="Q489" s="196"/>
      <c r="R489" s="196"/>
      <c r="S489" s="196"/>
    </row>
    <row r="490" spans="1:19" x14ac:dyDescent="0.25">
      <c r="A490" s="35"/>
      <c r="B490" s="51" t="s">
        <v>341</v>
      </c>
      <c r="C490" s="35">
        <v>4</v>
      </c>
      <c r="D490" s="55">
        <v>25.453600000000002</v>
      </c>
      <c r="E490" s="181">
        <v>1258</v>
      </c>
      <c r="F490" s="145">
        <v>361230</v>
      </c>
      <c r="G490" s="41">
        <v>100</v>
      </c>
      <c r="H490" s="50">
        <f t="shared" si="86"/>
        <v>361230</v>
      </c>
      <c r="I490" s="10">
        <f t="shared" si="85"/>
        <v>0</v>
      </c>
      <c r="J490" s="10">
        <f t="shared" si="87"/>
        <v>287.14626391096982</v>
      </c>
      <c r="K490" s="10">
        <f t="shared" si="88"/>
        <v>873.87773518491713</v>
      </c>
      <c r="L490" s="10">
        <f t="shared" si="89"/>
        <v>1375467.8024515556</v>
      </c>
      <c r="M490" s="10"/>
      <c r="N490" s="10">
        <f t="shared" si="84"/>
        <v>1375467.8024515556</v>
      </c>
      <c r="O490" s="196"/>
      <c r="P490" s="196"/>
      <c r="Q490" s="196"/>
      <c r="R490" s="196"/>
      <c r="S490" s="196"/>
    </row>
    <row r="491" spans="1:19" x14ac:dyDescent="0.25">
      <c r="A491" s="35"/>
      <c r="B491" s="51" t="s">
        <v>342</v>
      </c>
      <c r="C491" s="35">
        <v>4</v>
      </c>
      <c r="D491" s="55">
        <v>29.825800000000001</v>
      </c>
      <c r="E491" s="181">
        <v>2076</v>
      </c>
      <c r="F491" s="145">
        <v>698770</v>
      </c>
      <c r="G491" s="41">
        <v>100</v>
      </c>
      <c r="H491" s="50">
        <f t="shared" si="86"/>
        <v>698770</v>
      </c>
      <c r="I491" s="10">
        <f t="shared" si="85"/>
        <v>0</v>
      </c>
      <c r="J491" s="10">
        <f t="shared" si="87"/>
        <v>336.59441233140655</v>
      </c>
      <c r="K491" s="10">
        <f t="shared" si="88"/>
        <v>824.42958676448029</v>
      </c>
      <c r="L491" s="10">
        <f t="shared" si="89"/>
        <v>1466521.8027310772</v>
      </c>
      <c r="M491" s="10"/>
      <c r="N491" s="10">
        <f t="shared" si="84"/>
        <v>1466521.8027310772</v>
      </c>
      <c r="O491" s="196"/>
      <c r="P491" s="196"/>
      <c r="Q491" s="196"/>
      <c r="R491" s="196"/>
      <c r="S491" s="196"/>
    </row>
    <row r="492" spans="1:19" x14ac:dyDescent="0.25">
      <c r="A492" s="35"/>
      <c r="B492" s="51" t="s">
        <v>787</v>
      </c>
      <c r="C492" s="35">
        <v>4</v>
      </c>
      <c r="D492" s="55">
        <v>33.023499999999999</v>
      </c>
      <c r="E492" s="181">
        <v>2495</v>
      </c>
      <c r="F492" s="145">
        <v>1073230</v>
      </c>
      <c r="G492" s="41">
        <v>100</v>
      </c>
      <c r="H492" s="50">
        <f t="shared" si="86"/>
        <v>1073230</v>
      </c>
      <c r="I492" s="10">
        <f t="shared" si="85"/>
        <v>0</v>
      </c>
      <c r="J492" s="10">
        <f t="shared" si="87"/>
        <v>430.15230460921845</v>
      </c>
      <c r="K492" s="10">
        <f t="shared" si="88"/>
        <v>730.8716944866685</v>
      </c>
      <c r="L492" s="10">
        <f t="shared" si="89"/>
        <v>1434603.7300907504</v>
      </c>
      <c r="M492" s="10"/>
      <c r="N492" s="10">
        <f t="shared" si="84"/>
        <v>1434603.7300907504</v>
      </c>
      <c r="O492" s="196"/>
      <c r="P492" s="196"/>
      <c r="Q492" s="196"/>
      <c r="R492" s="196"/>
      <c r="S492" s="196"/>
    </row>
    <row r="493" spans="1:19" x14ac:dyDescent="0.25">
      <c r="A493" s="35"/>
      <c r="B493" s="51" t="s">
        <v>343</v>
      </c>
      <c r="C493" s="35">
        <v>4</v>
      </c>
      <c r="D493" s="55">
        <v>30.994699999999998</v>
      </c>
      <c r="E493" s="181">
        <v>1104</v>
      </c>
      <c r="F493" s="145">
        <v>454830</v>
      </c>
      <c r="G493" s="41">
        <v>100</v>
      </c>
      <c r="H493" s="50">
        <f t="shared" si="86"/>
        <v>454830</v>
      </c>
      <c r="I493" s="10">
        <f t="shared" si="85"/>
        <v>0</v>
      </c>
      <c r="J493" s="10">
        <f t="shared" si="87"/>
        <v>411.98369565217394</v>
      </c>
      <c r="K493" s="10">
        <f t="shared" si="88"/>
        <v>749.0403034437129</v>
      </c>
      <c r="L493" s="10">
        <f t="shared" si="89"/>
        <v>1223668.9824955941</v>
      </c>
      <c r="M493" s="10"/>
      <c r="N493" s="10">
        <f t="shared" si="84"/>
        <v>1223668.9824955941</v>
      </c>
      <c r="O493" s="196"/>
      <c r="P493" s="196"/>
      <c r="Q493" s="196"/>
      <c r="R493" s="196"/>
      <c r="S493" s="196"/>
    </row>
    <row r="494" spans="1:19" x14ac:dyDescent="0.25">
      <c r="A494" s="35"/>
      <c r="B494" s="51" t="s">
        <v>344</v>
      </c>
      <c r="C494" s="35">
        <v>4</v>
      </c>
      <c r="D494" s="55">
        <v>35.313499999999998</v>
      </c>
      <c r="E494" s="181">
        <v>2261</v>
      </c>
      <c r="F494" s="145">
        <v>684770</v>
      </c>
      <c r="G494" s="41">
        <v>100</v>
      </c>
      <c r="H494" s="50">
        <f t="shared" si="86"/>
        <v>684770</v>
      </c>
      <c r="I494" s="10">
        <f t="shared" si="85"/>
        <v>0</v>
      </c>
      <c r="J494" s="10">
        <f t="shared" si="87"/>
        <v>302.86156567890316</v>
      </c>
      <c r="K494" s="10">
        <f t="shared" si="88"/>
        <v>858.16243341698373</v>
      </c>
      <c r="L494" s="10">
        <f t="shared" si="89"/>
        <v>1561497.1964710911</v>
      </c>
      <c r="M494" s="10"/>
      <c r="N494" s="10">
        <f t="shared" si="84"/>
        <v>1561497.1964710911</v>
      </c>
      <c r="O494" s="196"/>
      <c r="P494" s="196"/>
      <c r="Q494" s="196"/>
      <c r="R494" s="196"/>
      <c r="S494" s="196"/>
    </row>
    <row r="495" spans="1:19" x14ac:dyDescent="0.25">
      <c r="A495" s="35"/>
      <c r="B495" s="51" t="s">
        <v>143</v>
      </c>
      <c r="C495" s="35">
        <v>4</v>
      </c>
      <c r="D495" s="55">
        <v>21.177500000000002</v>
      </c>
      <c r="E495" s="181">
        <v>1059</v>
      </c>
      <c r="F495" s="145">
        <v>265200</v>
      </c>
      <c r="G495" s="41">
        <v>100</v>
      </c>
      <c r="H495" s="50">
        <f t="shared" si="86"/>
        <v>265200</v>
      </c>
      <c r="I495" s="10">
        <f t="shared" si="85"/>
        <v>0</v>
      </c>
      <c r="J495" s="10">
        <f t="shared" si="87"/>
        <v>250.42492917847025</v>
      </c>
      <c r="K495" s="10">
        <f t="shared" si="88"/>
        <v>910.59906991741661</v>
      </c>
      <c r="L495" s="10">
        <f t="shared" si="89"/>
        <v>1369083.3484275644</v>
      </c>
      <c r="M495" s="10"/>
      <c r="N495" s="10">
        <f t="shared" si="84"/>
        <v>1369083.3484275644</v>
      </c>
      <c r="O495" s="196"/>
      <c r="P495" s="196"/>
      <c r="Q495" s="196"/>
      <c r="R495" s="196"/>
      <c r="S495" s="196"/>
    </row>
    <row r="496" spans="1:19" x14ac:dyDescent="0.25">
      <c r="A496" s="35"/>
      <c r="B496" s="51" t="s">
        <v>788</v>
      </c>
      <c r="C496" s="35">
        <v>4</v>
      </c>
      <c r="D496" s="55">
        <v>3.9474999999999998</v>
      </c>
      <c r="E496" s="181">
        <v>885</v>
      </c>
      <c r="F496" s="145">
        <v>598390</v>
      </c>
      <c r="G496" s="41">
        <v>100</v>
      </c>
      <c r="H496" s="50">
        <f t="shared" si="86"/>
        <v>598390</v>
      </c>
      <c r="I496" s="10">
        <f t="shared" si="85"/>
        <v>0</v>
      </c>
      <c r="J496" s="10">
        <f t="shared" si="87"/>
        <v>676.1468926553672</v>
      </c>
      <c r="K496" s="10">
        <f t="shared" si="88"/>
        <v>484.8771064405197</v>
      </c>
      <c r="L496" s="10">
        <f t="shared" si="89"/>
        <v>748338.18460577866</v>
      </c>
      <c r="M496" s="10"/>
      <c r="N496" s="10">
        <f t="shared" si="84"/>
        <v>748338.18460577866</v>
      </c>
      <c r="O496" s="196"/>
      <c r="P496" s="196"/>
      <c r="Q496" s="196"/>
      <c r="R496" s="196"/>
      <c r="S496" s="196"/>
    </row>
    <row r="497" spans="1:19" x14ac:dyDescent="0.25">
      <c r="A497" s="35"/>
      <c r="B497" s="51" t="s">
        <v>345</v>
      </c>
      <c r="C497" s="35">
        <v>4</v>
      </c>
      <c r="D497" s="55">
        <v>27.792899999999999</v>
      </c>
      <c r="E497" s="181">
        <v>1135</v>
      </c>
      <c r="F497" s="145">
        <v>309210</v>
      </c>
      <c r="G497" s="41">
        <v>100</v>
      </c>
      <c r="H497" s="50">
        <f t="shared" si="86"/>
        <v>309210</v>
      </c>
      <c r="I497" s="10">
        <f t="shared" si="85"/>
        <v>0</v>
      </c>
      <c r="J497" s="10">
        <f t="shared" si="87"/>
        <v>272.43171806167402</v>
      </c>
      <c r="K497" s="10">
        <f t="shared" si="88"/>
        <v>888.59228103421287</v>
      </c>
      <c r="L497" s="10">
        <f t="shared" si="89"/>
        <v>1383851.0771257072</v>
      </c>
      <c r="M497" s="10"/>
      <c r="N497" s="10">
        <f t="shared" si="84"/>
        <v>1383851.0771257072</v>
      </c>
      <c r="O497" s="196"/>
      <c r="P497" s="196"/>
      <c r="Q497" s="196"/>
      <c r="R497" s="196"/>
      <c r="S497" s="196"/>
    </row>
    <row r="498" spans="1:19" x14ac:dyDescent="0.25">
      <c r="A498" s="35"/>
      <c r="B498" s="51" t="s">
        <v>789</v>
      </c>
      <c r="C498" s="35">
        <v>4</v>
      </c>
      <c r="D498" s="55">
        <v>28.8416</v>
      </c>
      <c r="E498" s="181">
        <v>2868</v>
      </c>
      <c r="F498" s="145">
        <v>2059740</v>
      </c>
      <c r="G498" s="41">
        <v>100</v>
      </c>
      <c r="H498" s="50">
        <f t="shared" si="86"/>
        <v>2059740</v>
      </c>
      <c r="I498" s="10">
        <f t="shared" si="85"/>
        <v>0</v>
      </c>
      <c r="J498" s="10">
        <f t="shared" si="87"/>
        <v>718.17991631799168</v>
      </c>
      <c r="K498" s="10">
        <f t="shared" si="88"/>
        <v>442.84408277789521</v>
      </c>
      <c r="L498" s="10">
        <f t="shared" si="89"/>
        <v>1126691.6317961845</v>
      </c>
      <c r="M498" s="10"/>
      <c r="N498" s="10">
        <f t="shared" si="84"/>
        <v>1126691.6317961845</v>
      </c>
      <c r="O498" s="196"/>
      <c r="P498" s="196"/>
      <c r="Q498" s="196"/>
      <c r="R498" s="196"/>
      <c r="S498" s="196"/>
    </row>
    <row r="499" spans="1:19" x14ac:dyDescent="0.25">
      <c r="A499" s="35"/>
      <c r="B499" s="51" t="s">
        <v>790</v>
      </c>
      <c r="C499" s="35">
        <v>4</v>
      </c>
      <c r="D499" s="55">
        <v>24.596599999999999</v>
      </c>
      <c r="E499" s="181">
        <v>941</v>
      </c>
      <c r="F499" s="145">
        <v>234020</v>
      </c>
      <c r="G499" s="41">
        <v>100</v>
      </c>
      <c r="H499" s="50">
        <f t="shared" si="86"/>
        <v>234020</v>
      </c>
      <c r="I499" s="10">
        <f t="shared" si="85"/>
        <v>0</v>
      </c>
      <c r="J499" s="10">
        <f t="shared" si="87"/>
        <v>248.69287991498405</v>
      </c>
      <c r="K499" s="10">
        <f t="shared" si="88"/>
        <v>912.33111918090287</v>
      </c>
      <c r="L499" s="10">
        <f t="shared" si="89"/>
        <v>1367289.8052017589</v>
      </c>
      <c r="M499" s="10"/>
      <c r="N499" s="10">
        <f t="shared" si="84"/>
        <v>1367289.8052017589</v>
      </c>
      <c r="O499" s="196"/>
      <c r="P499" s="196"/>
      <c r="Q499" s="196"/>
      <c r="R499" s="196"/>
      <c r="S499" s="196"/>
    </row>
    <row r="500" spans="1:19" x14ac:dyDescent="0.25">
      <c r="A500" s="35"/>
      <c r="B500" s="51" t="s">
        <v>346</v>
      </c>
      <c r="C500" s="35">
        <v>4</v>
      </c>
      <c r="D500" s="55">
        <v>21.978000000000002</v>
      </c>
      <c r="E500" s="181">
        <v>1596</v>
      </c>
      <c r="F500" s="145">
        <v>495620</v>
      </c>
      <c r="G500" s="41">
        <v>100</v>
      </c>
      <c r="H500" s="50">
        <f t="shared" si="86"/>
        <v>495620</v>
      </c>
      <c r="I500" s="10">
        <f t="shared" si="85"/>
        <v>0</v>
      </c>
      <c r="J500" s="10">
        <f t="shared" si="87"/>
        <v>310.53884711779449</v>
      </c>
      <c r="K500" s="10">
        <f t="shared" si="88"/>
        <v>850.4851519780924</v>
      </c>
      <c r="L500" s="10">
        <f t="shared" si="89"/>
        <v>1386158.307925913</v>
      </c>
      <c r="M500" s="10"/>
      <c r="N500" s="10">
        <f t="shared" si="84"/>
        <v>1386158.307925913</v>
      </c>
      <c r="O500" s="196"/>
      <c r="P500" s="196"/>
      <c r="Q500" s="196"/>
      <c r="R500" s="196"/>
      <c r="S500" s="196"/>
    </row>
    <row r="501" spans="1:19" x14ac:dyDescent="0.25">
      <c r="A501" s="35"/>
      <c r="B501" s="51" t="s">
        <v>347</v>
      </c>
      <c r="C501" s="35">
        <v>4</v>
      </c>
      <c r="D501" s="55">
        <v>14.0153</v>
      </c>
      <c r="E501" s="181">
        <v>779</v>
      </c>
      <c r="F501" s="145">
        <v>291210</v>
      </c>
      <c r="G501" s="41">
        <v>100</v>
      </c>
      <c r="H501" s="50">
        <f t="shared" si="86"/>
        <v>291210</v>
      </c>
      <c r="I501" s="10">
        <f t="shared" si="85"/>
        <v>0</v>
      </c>
      <c r="J501" s="10">
        <f t="shared" si="87"/>
        <v>373.82541720154046</v>
      </c>
      <c r="K501" s="10">
        <f t="shared" si="88"/>
        <v>787.19858189434649</v>
      </c>
      <c r="L501" s="10">
        <f t="shared" si="89"/>
        <v>1142603.0873876137</v>
      </c>
      <c r="M501" s="10"/>
      <c r="N501" s="10">
        <f t="shared" ref="N501:N564" si="90">L501+M501</f>
        <v>1142603.0873876137</v>
      </c>
      <c r="O501" s="196"/>
      <c r="P501" s="196"/>
      <c r="Q501" s="196"/>
      <c r="R501" s="196"/>
      <c r="S501" s="196"/>
    </row>
    <row r="502" spans="1:19" x14ac:dyDescent="0.25">
      <c r="A502" s="35"/>
      <c r="B502" s="4"/>
      <c r="C502" s="4"/>
      <c r="D502" s="55">
        <v>0</v>
      </c>
      <c r="E502" s="183"/>
      <c r="F502" s="65"/>
      <c r="G502" s="41"/>
      <c r="H502" s="65"/>
      <c r="I502" s="66"/>
      <c r="J502" s="66"/>
      <c r="K502" s="10"/>
      <c r="L502" s="10"/>
      <c r="M502" s="10"/>
      <c r="N502" s="10"/>
      <c r="O502" s="196"/>
      <c r="P502" s="196"/>
      <c r="Q502" s="196"/>
      <c r="R502" s="196"/>
      <c r="S502" s="196"/>
    </row>
    <row r="503" spans="1:19" x14ac:dyDescent="0.25">
      <c r="A503" s="30" t="s">
        <v>348</v>
      </c>
      <c r="B503" s="43" t="s">
        <v>2</v>
      </c>
      <c r="C503" s="44"/>
      <c r="D503" s="3">
        <v>754.17770000000007</v>
      </c>
      <c r="E503" s="184">
        <f>E504</f>
        <v>52268</v>
      </c>
      <c r="F503" s="37">
        <v>0</v>
      </c>
      <c r="G503" s="41"/>
      <c r="H503" s="37">
        <f>H505</f>
        <v>4490205</v>
      </c>
      <c r="I503" s="8">
        <f>I505</f>
        <v>-4490205</v>
      </c>
      <c r="J503" s="8"/>
      <c r="K503" s="10"/>
      <c r="L503" s="10"/>
      <c r="M503" s="9">
        <f>M505</f>
        <v>14503299.077223204</v>
      </c>
      <c r="N503" s="8">
        <f t="shared" si="90"/>
        <v>14503299.077223204</v>
      </c>
      <c r="O503" s="196"/>
      <c r="P503" s="196"/>
      <c r="Q503" s="196"/>
      <c r="R503" s="196"/>
      <c r="S503" s="196"/>
    </row>
    <row r="504" spans="1:19" x14ac:dyDescent="0.25">
      <c r="A504" s="30" t="s">
        <v>348</v>
      </c>
      <c r="B504" s="43" t="s">
        <v>3</v>
      </c>
      <c r="C504" s="44"/>
      <c r="D504" s="3">
        <v>754.17770000000007</v>
      </c>
      <c r="E504" s="184">
        <f>SUM(E506:E524)</f>
        <v>52268</v>
      </c>
      <c r="F504" s="37">
        <f>SUM(F506:F524)</f>
        <v>33864370</v>
      </c>
      <c r="G504" s="41"/>
      <c r="H504" s="37">
        <f>SUM(H506:H524)</f>
        <v>24883960</v>
      </c>
      <c r="I504" s="8">
        <f>SUM(I506:I524)</f>
        <v>8980410</v>
      </c>
      <c r="J504" s="8"/>
      <c r="K504" s="10"/>
      <c r="L504" s="8">
        <f>SUM(L506:L524)</f>
        <v>29134896.536568142</v>
      </c>
      <c r="M504" s="10"/>
      <c r="N504" s="8">
        <f t="shared" si="90"/>
        <v>29134896.536568142</v>
      </c>
      <c r="O504" s="196"/>
      <c r="P504" s="196"/>
      <c r="Q504" s="196"/>
      <c r="R504" s="196"/>
      <c r="S504" s="196"/>
    </row>
    <row r="505" spans="1:19" x14ac:dyDescent="0.25">
      <c r="A505" s="35"/>
      <c r="B505" s="51" t="s">
        <v>26</v>
      </c>
      <c r="C505" s="35">
        <v>2</v>
      </c>
      <c r="D505" s="55">
        <v>0</v>
      </c>
      <c r="E505" s="187"/>
      <c r="F505" s="50">
        <v>0</v>
      </c>
      <c r="G505" s="41">
        <v>25</v>
      </c>
      <c r="H505" s="50">
        <f>F516*G505/100</f>
        <v>4490205</v>
      </c>
      <c r="I505" s="10">
        <f t="shared" ref="I505:I524" si="91">F505-H505</f>
        <v>-4490205</v>
      </c>
      <c r="J505" s="10"/>
      <c r="K505" s="10"/>
      <c r="L505" s="10"/>
      <c r="M505" s="10">
        <f>($L$7*$L$8*E503/$L$10)+($L$7*$L$9*D503/$L$11)</f>
        <v>14503299.077223204</v>
      </c>
      <c r="N505" s="10">
        <f t="shared" si="90"/>
        <v>14503299.077223204</v>
      </c>
      <c r="O505" s="196"/>
      <c r="P505" s="196"/>
      <c r="Q505" s="196"/>
      <c r="R505" s="196"/>
      <c r="S505" s="196"/>
    </row>
    <row r="506" spans="1:19" x14ac:dyDescent="0.25">
      <c r="A506" s="35"/>
      <c r="B506" s="51" t="s">
        <v>349</v>
      </c>
      <c r="C506" s="35">
        <v>4</v>
      </c>
      <c r="D506" s="55">
        <v>77.823599999999999</v>
      </c>
      <c r="E506" s="181">
        <v>4867</v>
      </c>
      <c r="F506" s="145">
        <v>2115970</v>
      </c>
      <c r="G506" s="41">
        <v>100</v>
      </c>
      <c r="H506" s="50">
        <f t="shared" ref="H506:H524" si="92">F506*G506/100</f>
        <v>2115970</v>
      </c>
      <c r="I506" s="10">
        <f t="shared" si="91"/>
        <v>0</v>
      </c>
      <c r="J506" s="10">
        <f t="shared" ref="J506:J524" si="93">F506/E506</f>
        <v>434.75857817957672</v>
      </c>
      <c r="K506" s="10">
        <f t="shared" ref="K506:K524" si="94">$J$11*$J$19-J506</f>
        <v>726.26542091631018</v>
      </c>
      <c r="L506" s="10">
        <f t="shared" ref="L506:L524" si="95">IF(K506&gt;0,$J$7*$J$8*(K506/$K$19),0)+$J$7*$J$9*(E506/$E$19)+$J$7*$J$10*(D506/$D$19)</f>
        <v>2008979.8628487326</v>
      </c>
      <c r="M506" s="10"/>
      <c r="N506" s="10">
        <f t="shared" si="90"/>
        <v>2008979.8628487326</v>
      </c>
      <c r="O506" s="196"/>
      <c r="P506" s="196"/>
      <c r="Q506" s="196"/>
      <c r="R506" s="196"/>
      <c r="S506" s="196"/>
    </row>
    <row r="507" spans="1:19" x14ac:dyDescent="0.25">
      <c r="A507" s="35"/>
      <c r="B507" s="51" t="s">
        <v>350</v>
      </c>
      <c r="C507" s="35">
        <v>4</v>
      </c>
      <c r="D507" s="55">
        <v>26.140100000000004</v>
      </c>
      <c r="E507" s="181">
        <v>1501</v>
      </c>
      <c r="F507" s="145">
        <v>491550</v>
      </c>
      <c r="G507" s="41">
        <v>100</v>
      </c>
      <c r="H507" s="50">
        <f t="shared" si="92"/>
        <v>491550</v>
      </c>
      <c r="I507" s="10">
        <f t="shared" si="91"/>
        <v>0</v>
      </c>
      <c r="J507" s="10">
        <f t="shared" si="93"/>
        <v>327.48167888074619</v>
      </c>
      <c r="K507" s="10">
        <f t="shared" si="94"/>
        <v>833.54232021514076</v>
      </c>
      <c r="L507" s="10">
        <f t="shared" si="95"/>
        <v>1368691.1891891281</v>
      </c>
      <c r="M507" s="10"/>
      <c r="N507" s="10">
        <f t="shared" si="90"/>
        <v>1368691.1891891281</v>
      </c>
      <c r="O507" s="196"/>
      <c r="P507" s="196"/>
      <c r="Q507" s="196"/>
      <c r="R507" s="196"/>
      <c r="S507" s="196"/>
    </row>
    <row r="508" spans="1:19" x14ac:dyDescent="0.25">
      <c r="A508" s="35"/>
      <c r="B508" s="51" t="s">
        <v>351</v>
      </c>
      <c r="C508" s="35">
        <v>4</v>
      </c>
      <c r="D508" s="55">
        <v>36.946100000000001</v>
      </c>
      <c r="E508" s="181">
        <v>1779</v>
      </c>
      <c r="F508" s="145">
        <v>626140</v>
      </c>
      <c r="G508" s="41">
        <v>100</v>
      </c>
      <c r="H508" s="50">
        <f t="shared" si="92"/>
        <v>626140</v>
      </c>
      <c r="I508" s="10">
        <f t="shared" si="91"/>
        <v>0</v>
      </c>
      <c r="J508" s="10">
        <f t="shared" si="93"/>
        <v>351.96177627880832</v>
      </c>
      <c r="K508" s="10">
        <f t="shared" si="94"/>
        <v>809.06222281707858</v>
      </c>
      <c r="L508" s="10">
        <f t="shared" si="95"/>
        <v>1431506.5711665757</v>
      </c>
      <c r="M508" s="10"/>
      <c r="N508" s="10">
        <f t="shared" si="90"/>
        <v>1431506.5711665757</v>
      </c>
      <c r="O508" s="196"/>
      <c r="P508" s="196"/>
      <c r="Q508" s="196"/>
      <c r="R508" s="196"/>
      <c r="S508" s="196"/>
    </row>
    <row r="509" spans="1:19" x14ac:dyDescent="0.25">
      <c r="A509" s="35"/>
      <c r="B509" s="51" t="s">
        <v>352</v>
      </c>
      <c r="C509" s="35">
        <v>4</v>
      </c>
      <c r="D509" s="55">
        <v>50.619700000000009</v>
      </c>
      <c r="E509" s="181">
        <v>3072</v>
      </c>
      <c r="F509" s="145">
        <v>1187200</v>
      </c>
      <c r="G509" s="41">
        <v>100</v>
      </c>
      <c r="H509" s="50">
        <f t="shared" si="92"/>
        <v>1187200</v>
      </c>
      <c r="I509" s="10">
        <f t="shared" si="91"/>
        <v>0</v>
      </c>
      <c r="J509" s="10">
        <f t="shared" si="93"/>
        <v>386.45833333333331</v>
      </c>
      <c r="K509" s="10">
        <f t="shared" si="94"/>
        <v>774.56566576255364</v>
      </c>
      <c r="L509" s="10">
        <f t="shared" si="95"/>
        <v>1658301.6295257302</v>
      </c>
      <c r="M509" s="10"/>
      <c r="N509" s="10">
        <f t="shared" si="90"/>
        <v>1658301.6295257302</v>
      </c>
      <c r="O509" s="196"/>
      <c r="P509" s="196"/>
      <c r="Q509" s="196"/>
      <c r="R509" s="196"/>
      <c r="S509" s="196"/>
    </row>
    <row r="510" spans="1:19" x14ac:dyDescent="0.25">
      <c r="A510" s="35"/>
      <c r="B510" s="51" t="s">
        <v>353</v>
      </c>
      <c r="C510" s="35">
        <v>4</v>
      </c>
      <c r="D510" s="55">
        <v>35.986699999999999</v>
      </c>
      <c r="E510" s="181">
        <v>2230</v>
      </c>
      <c r="F510" s="145">
        <v>1167520</v>
      </c>
      <c r="G510" s="41">
        <v>100</v>
      </c>
      <c r="H510" s="50">
        <f t="shared" si="92"/>
        <v>1167520</v>
      </c>
      <c r="I510" s="10">
        <f t="shared" si="91"/>
        <v>0</v>
      </c>
      <c r="J510" s="10">
        <f t="shared" si="93"/>
        <v>523.55156950672642</v>
      </c>
      <c r="K510" s="10">
        <f t="shared" si="94"/>
        <v>637.47242958916047</v>
      </c>
      <c r="L510" s="10">
        <f t="shared" si="95"/>
        <v>1291685.7774171834</v>
      </c>
      <c r="M510" s="10"/>
      <c r="N510" s="10">
        <f t="shared" si="90"/>
        <v>1291685.7774171834</v>
      </c>
      <c r="O510" s="196"/>
      <c r="P510" s="196"/>
      <c r="Q510" s="196"/>
      <c r="R510" s="196"/>
      <c r="S510" s="196"/>
    </row>
    <row r="511" spans="1:19" x14ac:dyDescent="0.25">
      <c r="A511" s="35"/>
      <c r="B511" s="51" t="s">
        <v>354</v>
      </c>
      <c r="C511" s="35">
        <v>4</v>
      </c>
      <c r="D511" s="55">
        <v>52.303999999999995</v>
      </c>
      <c r="E511" s="181">
        <v>2527</v>
      </c>
      <c r="F511" s="145">
        <v>871000</v>
      </c>
      <c r="G511" s="41">
        <v>100</v>
      </c>
      <c r="H511" s="50">
        <f t="shared" si="92"/>
        <v>871000</v>
      </c>
      <c r="I511" s="10">
        <f t="shared" si="91"/>
        <v>0</v>
      </c>
      <c r="J511" s="10">
        <f t="shared" si="93"/>
        <v>344.67748318163831</v>
      </c>
      <c r="K511" s="10">
        <f t="shared" si="94"/>
        <v>816.34651591424858</v>
      </c>
      <c r="L511" s="10">
        <f t="shared" si="95"/>
        <v>1628672.0470580715</v>
      </c>
      <c r="M511" s="10"/>
      <c r="N511" s="10">
        <f t="shared" si="90"/>
        <v>1628672.0470580715</v>
      </c>
      <c r="O511" s="196"/>
      <c r="P511" s="196"/>
      <c r="Q511" s="196"/>
      <c r="R511" s="196"/>
      <c r="S511" s="196"/>
    </row>
    <row r="512" spans="1:19" x14ac:dyDescent="0.25">
      <c r="A512" s="35"/>
      <c r="B512" s="51" t="s">
        <v>355</v>
      </c>
      <c r="C512" s="35">
        <v>4</v>
      </c>
      <c r="D512" s="55">
        <v>49.512799999999999</v>
      </c>
      <c r="E512" s="181">
        <v>2900</v>
      </c>
      <c r="F512" s="145">
        <v>934170</v>
      </c>
      <c r="G512" s="41">
        <v>100</v>
      </c>
      <c r="H512" s="50">
        <f t="shared" si="92"/>
        <v>934170</v>
      </c>
      <c r="I512" s="10">
        <f t="shared" si="91"/>
        <v>0</v>
      </c>
      <c r="J512" s="10">
        <f t="shared" si="93"/>
        <v>322.12758620689652</v>
      </c>
      <c r="K512" s="10">
        <f t="shared" si="94"/>
        <v>838.89641288899043</v>
      </c>
      <c r="L512" s="10">
        <f t="shared" si="95"/>
        <v>1703771.7769112478</v>
      </c>
      <c r="M512" s="10"/>
      <c r="N512" s="10">
        <f t="shared" si="90"/>
        <v>1703771.7769112478</v>
      </c>
      <c r="O512" s="196"/>
      <c r="P512" s="196"/>
      <c r="Q512" s="196"/>
      <c r="R512" s="196"/>
      <c r="S512" s="196"/>
    </row>
    <row r="513" spans="1:19" x14ac:dyDescent="0.25">
      <c r="A513" s="35"/>
      <c r="B513" s="51" t="s">
        <v>356</v>
      </c>
      <c r="C513" s="35">
        <v>4</v>
      </c>
      <c r="D513" s="55">
        <v>29.011799999999997</v>
      </c>
      <c r="E513" s="181">
        <v>1734</v>
      </c>
      <c r="F513" s="145">
        <v>654390</v>
      </c>
      <c r="G513" s="41">
        <v>100</v>
      </c>
      <c r="H513" s="50">
        <f t="shared" si="92"/>
        <v>654390</v>
      </c>
      <c r="I513" s="10">
        <f t="shared" si="91"/>
        <v>0</v>
      </c>
      <c r="J513" s="10">
        <f t="shared" si="93"/>
        <v>377.38754325259515</v>
      </c>
      <c r="K513" s="10">
        <f t="shared" si="94"/>
        <v>783.63645584329174</v>
      </c>
      <c r="L513" s="10">
        <f t="shared" si="95"/>
        <v>1358346.8869105692</v>
      </c>
      <c r="M513" s="10"/>
      <c r="N513" s="10">
        <f t="shared" si="90"/>
        <v>1358346.8869105692</v>
      </c>
      <c r="O513" s="196"/>
      <c r="P513" s="196"/>
      <c r="Q513" s="196"/>
      <c r="R513" s="196"/>
      <c r="S513" s="196"/>
    </row>
    <row r="514" spans="1:19" x14ac:dyDescent="0.25">
      <c r="A514" s="35"/>
      <c r="B514" s="51" t="s">
        <v>357</v>
      </c>
      <c r="C514" s="35">
        <v>4</v>
      </c>
      <c r="D514" s="55">
        <v>18.760599999999997</v>
      </c>
      <c r="E514" s="181">
        <v>709</v>
      </c>
      <c r="F514" s="145">
        <v>360400</v>
      </c>
      <c r="G514" s="41">
        <v>100</v>
      </c>
      <c r="H514" s="50">
        <f t="shared" si="92"/>
        <v>360400</v>
      </c>
      <c r="I514" s="10">
        <f t="shared" si="91"/>
        <v>0</v>
      </c>
      <c r="J514" s="10">
        <f t="shared" si="93"/>
        <v>508.32157968970381</v>
      </c>
      <c r="K514" s="10">
        <f t="shared" si="94"/>
        <v>652.70241940618303</v>
      </c>
      <c r="L514" s="10">
        <f t="shared" si="95"/>
        <v>989095.47406306711</v>
      </c>
      <c r="M514" s="10"/>
      <c r="N514" s="10">
        <f t="shared" si="90"/>
        <v>989095.47406306711</v>
      </c>
      <c r="O514" s="196"/>
      <c r="P514" s="196"/>
      <c r="Q514" s="196"/>
      <c r="R514" s="196"/>
      <c r="S514" s="196"/>
    </row>
    <row r="515" spans="1:19" x14ac:dyDescent="0.25">
      <c r="A515" s="35"/>
      <c r="B515" s="51" t="s">
        <v>358</v>
      </c>
      <c r="C515" s="35">
        <v>4</v>
      </c>
      <c r="D515" s="55">
        <v>35.272599999999997</v>
      </c>
      <c r="E515" s="181">
        <v>2865</v>
      </c>
      <c r="F515" s="145">
        <v>761020</v>
      </c>
      <c r="G515" s="41">
        <v>100</v>
      </c>
      <c r="H515" s="50">
        <f t="shared" si="92"/>
        <v>761020</v>
      </c>
      <c r="I515" s="10">
        <f t="shared" si="91"/>
        <v>0</v>
      </c>
      <c r="J515" s="10">
        <f t="shared" si="93"/>
        <v>265.62652705061083</v>
      </c>
      <c r="K515" s="10">
        <f t="shared" si="94"/>
        <v>895.39747204527612</v>
      </c>
      <c r="L515" s="10">
        <f t="shared" si="95"/>
        <v>1703771.2855800856</v>
      </c>
      <c r="M515" s="10"/>
      <c r="N515" s="10">
        <f t="shared" si="90"/>
        <v>1703771.2855800856</v>
      </c>
      <c r="O515" s="196"/>
      <c r="P515" s="196"/>
      <c r="Q515" s="196"/>
      <c r="R515" s="196"/>
      <c r="S515" s="196"/>
    </row>
    <row r="516" spans="1:19" x14ac:dyDescent="0.25">
      <c r="A516" s="35"/>
      <c r="B516" s="51" t="s">
        <v>892</v>
      </c>
      <c r="C516" s="35">
        <v>3</v>
      </c>
      <c r="D516" s="55">
        <v>31.216999999999999</v>
      </c>
      <c r="E516" s="181">
        <v>9709</v>
      </c>
      <c r="F516" s="145">
        <v>17960820</v>
      </c>
      <c r="G516" s="41">
        <v>50</v>
      </c>
      <c r="H516" s="50">
        <f t="shared" si="92"/>
        <v>8980410</v>
      </c>
      <c r="I516" s="10">
        <f t="shared" si="91"/>
        <v>8980410</v>
      </c>
      <c r="J516" s="10">
        <f t="shared" si="93"/>
        <v>1849.9145123081678</v>
      </c>
      <c r="K516" s="10">
        <f t="shared" si="94"/>
        <v>-688.89051321228089</v>
      </c>
      <c r="L516" s="10">
        <f t="shared" si="95"/>
        <v>1701546.7147319941</v>
      </c>
      <c r="M516" s="10"/>
      <c r="N516" s="10">
        <f t="shared" si="90"/>
        <v>1701546.7147319941</v>
      </c>
      <c r="O516" s="196"/>
      <c r="P516" s="196"/>
      <c r="Q516" s="196"/>
      <c r="R516" s="196"/>
      <c r="S516" s="196"/>
    </row>
    <row r="517" spans="1:19" x14ac:dyDescent="0.25">
      <c r="A517" s="35"/>
      <c r="B517" s="51" t="s">
        <v>791</v>
      </c>
      <c r="C517" s="35">
        <v>4</v>
      </c>
      <c r="D517" s="55">
        <v>42.3553</v>
      </c>
      <c r="E517" s="181">
        <v>3363</v>
      </c>
      <c r="F517" s="145">
        <v>1282480</v>
      </c>
      <c r="G517" s="41">
        <v>100</v>
      </c>
      <c r="H517" s="50">
        <f t="shared" si="92"/>
        <v>1282480</v>
      </c>
      <c r="I517" s="10">
        <f t="shared" si="91"/>
        <v>0</v>
      </c>
      <c r="J517" s="10">
        <f t="shared" si="93"/>
        <v>381.34998513232233</v>
      </c>
      <c r="K517" s="10">
        <f t="shared" si="94"/>
        <v>779.67401396356456</v>
      </c>
      <c r="L517" s="10">
        <f t="shared" si="95"/>
        <v>1674846.3644288301</v>
      </c>
      <c r="M517" s="10"/>
      <c r="N517" s="10">
        <f t="shared" si="90"/>
        <v>1674846.3644288301</v>
      </c>
      <c r="O517" s="196"/>
      <c r="P517" s="196"/>
      <c r="Q517" s="196"/>
      <c r="R517" s="196"/>
      <c r="S517" s="196"/>
    </row>
    <row r="518" spans="1:19" x14ac:dyDescent="0.25">
      <c r="A518" s="35"/>
      <c r="B518" s="51" t="s">
        <v>359</v>
      </c>
      <c r="C518" s="35">
        <v>4</v>
      </c>
      <c r="D518" s="55">
        <v>58.2791</v>
      </c>
      <c r="E518" s="181">
        <v>2332</v>
      </c>
      <c r="F518" s="145">
        <v>1004670</v>
      </c>
      <c r="G518" s="41">
        <v>100</v>
      </c>
      <c r="H518" s="50">
        <f t="shared" si="92"/>
        <v>1004670</v>
      </c>
      <c r="I518" s="10">
        <f t="shared" si="91"/>
        <v>0</v>
      </c>
      <c r="J518" s="10">
        <f t="shared" si="93"/>
        <v>430.81903945111492</v>
      </c>
      <c r="K518" s="10">
        <f t="shared" si="94"/>
        <v>730.20495964477198</v>
      </c>
      <c r="L518" s="10">
        <f t="shared" si="95"/>
        <v>1519143.1070953619</v>
      </c>
      <c r="M518" s="10"/>
      <c r="N518" s="10">
        <f t="shared" si="90"/>
        <v>1519143.1070953619</v>
      </c>
      <c r="O518" s="196"/>
      <c r="P518" s="196"/>
      <c r="Q518" s="196"/>
      <c r="R518" s="196"/>
      <c r="S518" s="196"/>
    </row>
    <row r="519" spans="1:19" x14ac:dyDescent="0.25">
      <c r="A519" s="35"/>
      <c r="B519" s="51" t="s">
        <v>360</v>
      </c>
      <c r="C519" s="35">
        <v>4</v>
      </c>
      <c r="D519" s="55">
        <v>21.251799999999999</v>
      </c>
      <c r="E519" s="181">
        <v>1503</v>
      </c>
      <c r="F519" s="145">
        <v>411710</v>
      </c>
      <c r="G519" s="41">
        <v>100</v>
      </c>
      <c r="H519" s="50">
        <f t="shared" si="92"/>
        <v>411710</v>
      </c>
      <c r="I519" s="10">
        <f t="shared" si="91"/>
        <v>0</v>
      </c>
      <c r="J519" s="10">
        <f t="shared" si="93"/>
        <v>273.92548236859614</v>
      </c>
      <c r="K519" s="10">
        <f t="shared" si="94"/>
        <v>887.09851672729076</v>
      </c>
      <c r="L519" s="10">
        <f t="shared" si="95"/>
        <v>1412400.0698456697</v>
      </c>
      <c r="M519" s="10"/>
      <c r="N519" s="10">
        <f t="shared" si="90"/>
        <v>1412400.0698456697</v>
      </c>
      <c r="O519" s="196"/>
      <c r="P519" s="196"/>
      <c r="Q519" s="196"/>
      <c r="R519" s="196"/>
      <c r="S519" s="196"/>
    </row>
    <row r="520" spans="1:19" x14ac:dyDescent="0.25">
      <c r="A520" s="35"/>
      <c r="B520" s="51" t="s">
        <v>361</v>
      </c>
      <c r="C520" s="35">
        <v>4</v>
      </c>
      <c r="D520" s="55">
        <v>24.685799999999997</v>
      </c>
      <c r="E520" s="181">
        <v>1590</v>
      </c>
      <c r="F520" s="145">
        <v>575830</v>
      </c>
      <c r="G520" s="41">
        <v>100</v>
      </c>
      <c r="H520" s="50">
        <f t="shared" si="92"/>
        <v>575830</v>
      </c>
      <c r="I520" s="10">
        <f t="shared" si="91"/>
        <v>0</v>
      </c>
      <c r="J520" s="10">
        <f t="shared" si="93"/>
        <v>362.15723270440253</v>
      </c>
      <c r="K520" s="10">
        <f t="shared" si="94"/>
        <v>798.86676639148436</v>
      </c>
      <c r="L520" s="10">
        <f t="shared" si="95"/>
        <v>1334521.4910089751</v>
      </c>
      <c r="M520" s="10"/>
      <c r="N520" s="10">
        <f t="shared" si="90"/>
        <v>1334521.4910089751</v>
      </c>
      <c r="O520" s="196"/>
      <c r="P520" s="196"/>
      <c r="Q520" s="196"/>
      <c r="R520" s="196"/>
      <c r="S520" s="196"/>
    </row>
    <row r="521" spans="1:19" x14ac:dyDescent="0.25">
      <c r="A521" s="35"/>
      <c r="B521" s="51" t="s">
        <v>362</v>
      </c>
      <c r="C521" s="35">
        <v>4</v>
      </c>
      <c r="D521" s="55">
        <v>25.828000000000003</v>
      </c>
      <c r="E521" s="181">
        <v>2003</v>
      </c>
      <c r="F521" s="145">
        <v>621810</v>
      </c>
      <c r="G521" s="41">
        <v>100</v>
      </c>
      <c r="H521" s="50">
        <f t="shared" si="92"/>
        <v>621810</v>
      </c>
      <c r="I521" s="10">
        <f t="shared" si="91"/>
        <v>0</v>
      </c>
      <c r="J521" s="10">
        <f t="shared" si="93"/>
        <v>310.43934098851724</v>
      </c>
      <c r="K521" s="10">
        <f t="shared" si="94"/>
        <v>850.58465810736971</v>
      </c>
      <c r="L521" s="10">
        <f t="shared" si="95"/>
        <v>1468837.5128698505</v>
      </c>
      <c r="M521" s="10"/>
      <c r="N521" s="10">
        <f t="shared" si="90"/>
        <v>1468837.5128698505</v>
      </c>
      <c r="O521" s="196"/>
      <c r="P521" s="196"/>
      <c r="Q521" s="196"/>
      <c r="R521" s="196"/>
      <c r="S521" s="196"/>
    </row>
    <row r="522" spans="1:19" x14ac:dyDescent="0.25">
      <c r="A522" s="35"/>
      <c r="B522" s="51" t="s">
        <v>363</v>
      </c>
      <c r="C522" s="35">
        <v>4</v>
      </c>
      <c r="D522" s="55">
        <v>71.106899999999996</v>
      </c>
      <c r="E522" s="181">
        <v>4093</v>
      </c>
      <c r="F522" s="145">
        <v>1999620</v>
      </c>
      <c r="G522" s="41">
        <v>100</v>
      </c>
      <c r="H522" s="50">
        <f t="shared" si="92"/>
        <v>1999620</v>
      </c>
      <c r="I522" s="10">
        <f t="shared" si="91"/>
        <v>0</v>
      </c>
      <c r="J522" s="10">
        <f t="shared" si="93"/>
        <v>488.54629855851454</v>
      </c>
      <c r="K522" s="10">
        <f t="shared" si="94"/>
        <v>672.47770053737236</v>
      </c>
      <c r="L522" s="10">
        <f t="shared" si="95"/>
        <v>1789381.7383027079</v>
      </c>
      <c r="M522" s="10"/>
      <c r="N522" s="10">
        <f t="shared" si="90"/>
        <v>1789381.7383027079</v>
      </c>
      <c r="O522" s="196"/>
      <c r="P522" s="196"/>
      <c r="Q522" s="196"/>
      <c r="R522" s="196"/>
      <c r="S522" s="196"/>
    </row>
    <row r="523" spans="1:19" x14ac:dyDescent="0.25">
      <c r="A523" s="35"/>
      <c r="B523" s="51" t="s">
        <v>260</v>
      </c>
      <c r="C523" s="35">
        <v>4</v>
      </c>
      <c r="D523" s="55">
        <v>30.144199999999998</v>
      </c>
      <c r="E523" s="181">
        <v>1702</v>
      </c>
      <c r="F523" s="145">
        <v>473870</v>
      </c>
      <c r="G523" s="41">
        <v>100</v>
      </c>
      <c r="H523" s="50">
        <f t="shared" si="92"/>
        <v>473870</v>
      </c>
      <c r="I523" s="10">
        <f t="shared" si="91"/>
        <v>0</v>
      </c>
      <c r="J523" s="10">
        <f t="shared" si="93"/>
        <v>278.41950646298471</v>
      </c>
      <c r="K523" s="10">
        <f t="shared" si="94"/>
        <v>882.60449263290218</v>
      </c>
      <c r="L523" s="10">
        <f t="shared" si="95"/>
        <v>1478288.8147911581</v>
      </c>
      <c r="M523" s="10"/>
      <c r="N523" s="10">
        <f t="shared" si="90"/>
        <v>1478288.8147911581</v>
      </c>
      <c r="O523" s="196"/>
      <c r="P523" s="196"/>
      <c r="Q523" s="196"/>
      <c r="R523" s="196"/>
      <c r="S523" s="196"/>
    </row>
    <row r="524" spans="1:19" x14ac:dyDescent="0.25">
      <c r="A524" s="35"/>
      <c r="B524" s="51" t="s">
        <v>285</v>
      </c>
      <c r="C524" s="35">
        <v>4</v>
      </c>
      <c r="D524" s="55">
        <v>36.931599999999996</v>
      </c>
      <c r="E524" s="181">
        <v>1789</v>
      </c>
      <c r="F524" s="145">
        <v>364200</v>
      </c>
      <c r="G524" s="41">
        <v>100</v>
      </c>
      <c r="H524" s="50">
        <f t="shared" si="92"/>
        <v>364200</v>
      </c>
      <c r="I524" s="10">
        <f t="shared" si="91"/>
        <v>0</v>
      </c>
      <c r="J524" s="10">
        <f t="shared" si="93"/>
        <v>203.57741755170485</v>
      </c>
      <c r="K524" s="10">
        <f t="shared" si="94"/>
        <v>957.44658154418198</v>
      </c>
      <c r="L524" s="10">
        <f t="shared" si="95"/>
        <v>1613108.2228232103</v>
      </c>
      <c r="M524" s="10"/>
      <c r="N524" s="10">
        <f t="shared" si="90"/>
        <v>1613108.2228232103</v>
      </c>
      <c r="O524" s="196"/>
      <c r="P524" s="196"/>
      <c r="Q524" s="196"/>
      <c r="R524" s="196"/>
      <c r="S524" s="196"/>
    </row>
    <row r="525" spans="1:19" x14ac:dyDescent="0.25">
      <c r="A525" s="35"/>
      <c r="B525" s="4"/>
      <c r="C525" s="4"/>
      <c r="D525" s="55">
        <v>0</v>
      </c>
      <c r="E525" s="183"/>
      <c r="F525" s="65"/>
      <c r="G525" s="41"/>
      <c r="H525" s="65"/>
      <c r="I525" s="66"/>
      <c r="J525" s="66"/>
      <c r="K525" s="10"/>
      <c r="L525" s="10"/>
      <c r="M525" s="10"/>
      <c r="N525" s="10"/>
      <c r="O525" s="196"/>
      <c r="P525" s="196"/>
      <c r="Q525" s="196"/>
      <c r="R525" s="196"/>
      <c r="S525" s="196"/>
    </row>
    <row r="526" spans="1:19" x14ac:dyDescent="0.25">
      <c r="A526" s="30" t="s">
        <v>298</v>
      </c>
      <c r="B526" s="43" t="s">
        <v>2</v>
      </c>
      <c r="C526" s="44"/>
      <c r="D526" s="3">
        <v>1472.1347000000003</v>
      </c>
      <c r="E526" s="184">
        <f>E527</f>
        <v>108814</v>
      </c>
      <c r="F526" s="37">
        <v>0</v>
      </c>
      <c r="G526" s="41"/>
      <c r="H526" s="37">
        <f>H528</f>
        <v>10995940</v>
      </c>
      <c r="I526" s="8">
        <f>I528</f>
        <v>-10995940</v>
      </c>
      <c r="J526" s="8"/>
      <c r="K526" s="10"/>
      <c r="L526" s="10"/>
      <c r="M526" s="9">
        <f>M528</f>
        <v>29383659.105362065</v>
      </c>
      <c r="N526" s="8">
        <f t="shared" si="90"/>
        <v>29383659.105362065</v>
      </c>
      <c r="O526" s="196"/>
      <c r="P526" s="196"/>
      <c r="Q526" s="196"/>
      <c r="R526" s="196"/>
      <c r="S526" s="196"/>
    </row>
    <row r="527" spans="1:19" x14ac:dyDescent="0.25">
      <c r="A527" s="30" t="s">
        <v>298</v>
      </c>
      <c r="B527" s="43" t="s">
        <v>3</v>
      </c>
      <c r="C527" s="44"/>
      <c r="D527" s="3">
        <v>1472.1347000000003</v>
      </c>
      <c r="E527" s="184">
        <f>SUM(E529:E567)</f>
        <v>108814</v>
      </c>
      <c r="F527" s="37">
        <f>SUM(F529:F567)</f>
        <v>81842610</v>
      </c>
      <c r="G527" s="41"/>
      <c r="H527" s="37">
        <f>SUM(H529:H567)</f>
        <v>59850730</v>
      </c>
      <c r="I527" s="8">
        <f>SUM(I529:I567)</f>
        <v>21991880</v>
      </c>
      <c r="J527" s="8"/>
      <c r="K527" s="10"/>
      <c r="L527" s="8">
        <f>SUM(L529:L567)</f>
        <v>60403457.087157175</v>
      </c>
      <c r="M527" s="10"/>
      <c r="N527" s="8">
        <f t="shared" si="90"/>
        <v>60403457.087157175</v>
      </c>
      <c r="O527" s="196"/>
      <c r="P527" s="196"/>
      <c r="Q527" s="196"/>
      <c r="R527" s="196"/>
      <c r="S527" s="196"/>
    </row>
    <row r="528" spans="1:19" x14ac:dyDescent="0.25">
      <c r="A528" s="35"/>
      <c r="B528" s="51" t="s">
        <v>26</v>
      </c>
      <c r="C528" s="35">
        <v>2</v>
      </c>
      <c r="D528" s="55">
        <v>0</v>
      </c>
      <c r="E528" s="187"/>
      <c r="F528" s="50">
        <v>0</v>
      </c>
      <c r="G528" s="41">
        <v>25</v>
      </c>
      <c r="H528" s="50">
        <f>F547*G528/100</f>
        <v>10995940</v>
      </c>
      <c r="I528" s="10">
        <f t="shared" ref="I528:I567" si="96">F528-H528</f>
        <v>-10995940</v>
      </c>
      <c r="J528" s="10"/>
      <c r="K528" s="10"/>
      <c r="L528" s="10"/>
      <c r="M528" s="10">
        <f>($L$7*$L$8*E526/$L$10)+($L$7*$L$9*D526/$L$11)</f>
        <v>29383659.105362065</v>
      </c>
      <c r="N528" s="10">
        <f t="shared" si="90"/>
        <v>29383659.105362065</v>
      </c>
      <c r="O528" s="196"/>
      <c r="P528" s="196"/>
      <c r="Q528" s="196"/>
      <c r="R528" s="196"/>
      <c r="S528" s="196"/>
    </row>
    <row r="529" spans="1:19" x14ac:dyDescent="0.25">
      <c r="A529" s="35"/>
      <c r="B529" s="51" t="s">
        <v>364</v>
      </c>
      <c r="C529" s="35">
        <v>4</v>
      </c>
      <c r="D529" s="55">
        <v>29.834200000000003</v>
      </c>
      <c r="E529" s="181">
        <v>1575</v>
      </c>
      <c r="F529" s="145">
        <v>257810</v>
      </c>
      <c r="G529" s="41">
        <v>100</v>
      </c>
      <c r="H529" s="50">
        <f t="shared" ref="H529:H567" si="97">F529*G529/100</f>
        <v>257810</v>
      </c>
      <c r="I529" s="10">
        <f t="shared" si="96"/>
        <v>0</v>
      </c>
      <c r="J529" s="10">
        <f t="shared" ref="J529:J567" si="98">F529/E529</f>
        <v>163.6888888888889</v>
      </c>
      <c r="K529" s="10">
        <f t="shared" ref="K529:K567" si="99">$J$11*$J$19-J529</f>
        <v>997.33511020699802</v>
      </c>
      <c r="L529" s="10">
        <f t="shared" ref="L529:L567" si="100">IF(K529&gt;0,$J$7*$J$8*(K529/$K$19),0)+$J$7*$J$9*(E529/$E$19)+$J$7*$J$10*(D529/$D$19)</f>
        <v>1595684.5378670644</v>
      </c>
      <c r="M529" s="10"/>
      <c r="N529" s="10">
        <f t="shared" si="90"/>
        <v>1595684.5378670644</v>
      </c>
      <c r="O529" s="196"/>
      <c r="P529" s="196"/>
      <c r="Q529" s="196"/>
      <c r="R529" s="196"/>
      <c r="S529" s="196"/>
    </row>
    <row r="530" spans="1:19" x14ac:dyDescent="0.25">
      <c r="A530" s="35"/>
      <c r="B530" s="51" t="s">
        <v>365</v>
      </c>
      <c r="C530" s="35">
        <v>4</v>
      </c>
      <c r="D530" s="55">
        <v>53.624000000000002</v>
      </c>
      <c r="E530" s="181">
        <v>2560</v>
      </c>
      <c r="F530" s="145">
        <v>1005210</v>
      </c>
      <c r="G530" s="41">
        <v>100</v>
      </c>
      <c r="H530" s="50">
        <f t="shared" si="97"/>
        <v>1005210</v>
      </c>
      <c r="I530" s="10">
        <f t="shared" si="96"/>
        <v>0</v>
      </c>
      <c r="J530" s="10">
        <f t="shared" si="98"/>
        <v>392.66015625</v>
      </c>
      <c r="K530" s="10">
        <f t="shared" si="99"/>
        <v>768.36384284588689</v>
      </c>
      <c r="L530" s="10">
        <f t="shared" si="100"/>
        <v>1581595.3856651895</v>
      </c>
      <c r="M530" s="10"/>
      <c r="N530" s="10">
        <f t="shared" si="90"/>
        <v>1581595.3856651895</v>
      </c>
      <c r="O530" s="196"/>
      <c r="P530" s="196"/>
      <c r="Q530" s="196"/>
      <c r="R530" s="196"/>
      <c r="S530" s="196"/>
    </row>
    <row r="531" spans="1:19" x14ac:dyDescent="0.25">
      <c r="A531" s="35"/>
      <c r="B531" s="51" t="s">
        <v>366</v>
      </c>
      <c r="C531" s="35">
        <v>4</v>
      </c>
      <c r="D531" s="55">
        <v>39.252299999999998</v>
      </c>
      <c r="E531" s="181">
        <v>2508</v>
      </c>
      <c r="F531" s="145">
        <v>565480</v>
      </c>
      <c r="G531" s="41">
        <v>100</v>
      </c>
      <c r="H531" s="50">
        <f t="shared" si="97"/>
        <v>565480</v>
      </c>
      <c r="I531" s="10">
        <f t="shared" si="96"/>
        <v>0</v>
      </c>
      <c r="J531" s="10">
        <f t="shared" si="98"/>
        <v>225.47049441786285</v>
      </c>
      <c r="K531" s="10">
        <f t="shared" si="99"/>
        <v>935.55350467802407</v>
      </c>
      <c r="L531" s="10">
        <f t="shared" si="100"/>
        <v>1712589.8070554363</v>
      </c>
      <c r="M531" s="10"/>
      <c r="N531" s="10">
        <f t="shared" si="90"/>
        <v>1712589.8070554363</v>
      </c>
      <c r="O531" s="196"/>
      <c r="P531" s="196"/>
      <c r="Q531" s="196"/>
      <c r="R531" s="196"/>
      <c r="S531" s="196"/>
    </row>
    <row r="532" spans="1:19" x14ac:dyDescent="0.25">
      <c r="A532" s="35"/>
      <c r="B532" s="51" t="s">
        <v>367</v>
      </c>
      <c r="C532" s="35">
        <v>4</v>
      </c>
      <c r="D532" s="55">
        <v>36.294200000000004</v>
      </c>
      <c r="E532" s="181">
        <v>2412</v>
      </c>
      <c r="F532" s="145">
        <v>1299470</v>
      </c>
      <c r="G532" s="41">
        <v>100</v>
      </c>
      <c r="H532" s="50">
        <f t="shared" si="97"/>
        <v>1299470</v>
      </c>
      <c r="I532" s="10">
        <f t="shared" si="96"/>
        <v>0</v>
      </c>
      <c r="J532" s="10">
        <f t="shared" si="98"/>
        <v>538.75207296849089</v>
      </c>
      <c r="K532" s="10">
        <f t="shared" si="99"/>
        <v>622.271926127396</v>
      </c>
      <c r="L532" s="10">
        <f t="shared" si="100"/>
        <v>1303910.2389690245</v>
      </c>
      <c r="M532" s="10"/>
      <c r="N532" s="10">
        <f t="shared" si="90"/>
        <v>1303910.2389690245</v>
      </c>
      <c r="O532" s="196"/>
      <c r="P532" s="196"/>
      <c r="Q532" s="196"/>
      <c r="R532" s="196"/>
      <c r="S532" s="196"/>
    </row>
    <row r="533" spans="1:19" x14ac:dyDescent="0.25">
      <c r="A533" s="35"/>
      <c r="B533" s="51" t="s">
        <v>368</v>
      </c>
      <c r="C533" s="35">
        <v>4</v>
      </c>
      <c r="D533" s="55">
        <v>37.5411</v>
      </c>
      <c r="E533" s="181">
        <v>3410</v>
      </c>
      <c r="F533" s="145">
        <v>1297090</v>
      </c>
      <c r="G533" s="41">
        <v>100</v>
      </c>
      <c r="H533" s="50">
        <f t="shared" si="97"/>
        <v>1297090</v>
      </c>
      <c r="I533" s="10">
        <f t="shared" si="96"/>
        <v>0</v>
      </c>
      <c r="J533" s="10">
        <f t="shared" si="98"/>
        <v>380.3782991202346</v>
      </c>
      <c r="K533" s="10">
        <f t="shared" si="99"/>
        <v>780.64569997565229</v>
      </c>
      <c r="L533" s="10">
        <f t="shared" si="100"/>
        <v>1662321.737403811</v>
      </c>
      <c r="M533" s="10"/>
      <c r="N533" s="10">
        <f t="shared" si="90"/>
        <v>1662321.737403811</v>
      </c>
      <c r="O533" s="196"/>
      <c r="P533" s="196"/>
      <c r="Q533" s="196"/>
      <c r="R533" s="196"/>
      <c r="S533" s="196"/>
    </row>
    <row r="534" spans="1:19" x14ac:dyDescent="0.25">
      <c r="A534" s="35"/>
      <c r="B534" s="51" t="s">
        <v>792</v>
      </c>
      <c r="C534" s="35">
        <v>4</v>
      </c>
      <c r="D534" s="55">
        <v>49.182700000000004</v>
      </c>
      <c r="E534" s="181">
        <v>3346</v>
      </c>
      <c r="F534" s="145">
        <v>1004430</v>
      </c>
      <c r="G534" s="41">
        <v>100</v>
      </c>
      <c r="H534" s="50">
        <f t="shared" si="97"/>
        <v>1004430</v>
      </c>
      <c r="I534" s="10">
        <f t="shared" si="96"/>
        <v>0</v>
      </c>
      <c r="J534" s="10">
        <f t="shared" si="98"/>
        <v>300.18828451882843</v>
      </c>
      <c r="K534" s="10">
        <f t="shared" si="99"/>
        <v>860.83571457705852</v>
      </c>
      <c r="L534" s="10">
        <f t="shared" si="100"/>
        <v>1800762.092612627</v>
      </c>
      <c r="M534" s="10"/>
      <c r="N534" s="10">
        <f t="shared" si="90"/>
        <v>1800762.092612627</v>
      </c>
      <c r="O534" s="196"/>
      <c r="P534" s="196"/>
      <c r="Q534" s="196"/>
      <c r="R534" s="196"/>
      <c r="S534" s="196"/>
    </row>
    <row r="535" spans="1:19" x14ac:dyDescent="0.25">
      <c r="A535" s="35"/>
      <c r="B535" s="51" t="s">
        <v>369</v>
      </c>
      <c r="C535" s="35">
        <v>4</v>
      </c>
      <c r="D535" s="55">
        <v>52.974400000000003</v>
      </c>
      <c r="E535" s="181">
        <v>2302</v>
      </c>
      <c r="F535" s="145">
        <v>510250</v>
      </c>
      <c r="G535" s="41">
        <v>100</v>
      </c>
      <c r="H535" s="50">
        <f t="shared" si="97"/>
        <v>510250</v>
      </c>
      <c r="I535" s="10">
        <f t="shared" si="96"/>
        <v>0</v>
      </c>
      <c r="J535" s="10">
        <f t="shared" si="98"/>
        <v>221.65508253692443</v>
      </c>
      <c r="K535" s="10">
        <f t="shared" si="99"/>
        <v>939.3689165589625</v>
      </c>
      <c r="L535" s="10">
        <f t="shared" si="100"/>
        <v>1744678.9065257988</v>
      </c>
      <c r="M535" s="10"/>
      <c r="N535" s="10">
        <f t="shared" si="90"/>
        <v>1744678.9065257988</v>
      </c>
      <c r="O535" s="196"/>
      <c r="P535" s="196"/>
      <c r="Q535" s="196"/>
      <c r="R535" s="196"/>
      <c r="S535" s="196"/>
    </row>
    <row r="536" spans="1:19" x14ac:dyDescent="0.25">
      <c r="A536" s="35"/>
      <c r="B536" s="51" t="s">
        <v>370</v>
      </c>
      <c r="C536" s="35">
        <v>4</v>
      </c>
      <c r="D536" s="55">
        <v>20.2178</v>
      </c>
      <c r="E536" s="181">
        <v>1562</v>
      </c>
      <c r="F536" s="145">
        <v>402760</v>
      </c>
      <c r="G536" s="41">
        <v>100</v>
      </c>
      <c r="H536" s="50">
        <f t="shared" si="97"/>
        <v>402760</v>
      </c>
      <c r="I536" s="10">
        <f t="shared" si="96"/>
        <v>0</v>
      </c>
      <c r="J536" s="10">
        <f t="shared" si="98"/>
        <v>257.84891165172854</v>
      </c>
      <c r="K536" s="10">
        <f t="shared" si="99"/>
        <v>903.17508744415841</v>
      </c>
      <c r="L536" s="10">
        <f t="shared" si="100"/>
        <v>1436840.7450302714</v>
      </c>
      <c r="M536" s="10"/>
      <c r="N536" s="10">
        <f t="shared" si="90"/>
        <v>1436840.7450302714</v>
      </c>
      <c r="O536" s="196"/>
      <c r="P536" s="196"/>
      <c r="Q536" s="196"/>
      <c r="R536" s="196"/>
      <c r="S536" s="196"/>
    </row>
    <row r="537" spans="1:19" x14ac:dyDescent="0.25">
      <c r="A537" s="35"/>
      <c r="B537" s="51" t="s">
        <v>371</v>
      </c>
      <c r="C537" s="35">
        <v>4</v>
      </c>
      <c r="D537" s="55">
        <v>136.13749999999999</v>
      </c>
      <c r="E537" s="181">
        <v>9730</v>
      </c>
      <c r="F537" s="145">
        <v>3923950</v>
      </c>
      <c r="G537" s="41">
        <v>100</v>
      </c>
      <c r="H537" s="50">
        <f t="shared" si="97"/>
        <v>3923950</v>
      </c>
      <c r="I537" s="10">
        <f t="shared" si="96"/>
        <v>0</v>
      </c>
      <c r="J537" s="10">
        <f t="shared" si="98"/>
        <v>403.28365878725589</v>
      </c>
      <c r="K537" s="10">
        <f t="shared" si="99"/>
        <v>757.74034030863095</v>
      </c>
      <c r="L537" s="10">
        <f t="shared" si="100"/>
        <v>3088020.9980563782</v>
      </c>
      <c r="M537" s="10"/>
      <c r="N537" s="10">
        <f t="shared" si="90"/>
        <v>3088020.9980563782</v>
      </c>
      <c r="O537" s="196"/>
      <c r="P537" s="196"/>
      <c r="Q537" s="196"/>
      <c r="R537" s="196"/>
      <c r="S537" s="196"/>
    </row>
    <row r="538" spans="1:19" x14ac:dyDescent="0.25">
      <c r="A538" s="35"/>
      <c r="B538" s="51" t="s">
        <v>372</v>
      </c>
      <c r="C538" s="35">
        <v>4</v>
      </c>
      <c r="D538" s="55">
        <v>13.699300000000001</v>
      </c>
      <c r="E538" s="181">
        <v>1259</v>
      </c>
      <c r="F538" s="145">
        <v>292410</v>
      </c>
      <c r="G538" s="41">
        <v>100</v>
      </c>
      <c r="H538" s="50">
        <f t="shared" si="97"/>
        <v>292410</v>
      </c>
      <c r="I538" s="10">
        <f t="shared" si="96"/>
        <v>0</v>
      </c>
      <c r="J538" s="10">
        <f t="shared" si="98"/>
        <v>232.25575853852263</v>
      </c>
      <c r="K538" s="10">
        <f t="shared" si="99"/>
        <v>928.76824055736427</v>
      </c>
      <c r="L538" s="10">
        <f t="shared" si="100"/>
        <v>1390295.3553684512</v>
      </c>
      <c r="M538" s="10"/>
      <c r="N538" s="10">
        <f t="shared" si="90"/>
        <v>1390295.3553684512</v>
      </c>
      <c r="O538" s="196"/>
      <c r="P538" s="196"/>
      <c r="Q538" s="196"/>
      <c r="R538" s="196"/>
      <c r="S538" s="196"/>
    </row>
    <row r="539" spans="1:19" x14ac:dyDescent="0.25">
      <c r="A539" s="35"/>
      <c r="B539" s="51" t="s">
        <v>373</v>
      </c>
      <c r="C539" s="35">
        <v>4</v>
      </c>
      <c r="D539" s="55">
        <v>30.762199999999996</v>
      </c>
      <c r="E539" s="181">
        <v>2116</v>
      </c>
      <c r="F539" s="145">
        <v>659800</v>
      </c>
      <c r="G539" s="41">
        <v>100</v>
      </c>
      <c r="H539" s="50">
        <f t="shared" si="97"/>
        <v>659800</v>
      </c>
      <c r="I539" s="10">
        <f t="shared" si="96"/>
        <v>0</v>
      </c>
      <c r="J539" s="10">
        <f t="shared" si="98"/>
        <v>311.81474480151229</v>
      </c>
      <c r="K539" s="10">
        <f t="shared" si="99"/>
        <v>849.20925429437466</v>
      </c>
      <c r="L539" s="10">
        <f t="shared" si="100"/>
        <v>1507170.0302062132</v>
      </c>
      <c r="M539" s="10"/>
      <c r="N539" s="10">
        <f t="shared" si="90"/>
        <v>1507170.0302062132</v>
      </c>
      <c r="O539" s="196"/>
      <c r="P539" s="196"/>
      <c r="Q539" s="196"/>
      <c r="R539" s="196"/>
      <c r="S539" s="196"/>
    </row>
    <row r="540" spans="1:19" x14ac:dyDescent="0.25">
      <c r="A540" s="35"/>
      <c r="B540" s="51" t="s">
        <v>374</v>
      </c>
      <c r="C540" s="35">
        <v>4</v>
      </c>
      <c r="D540" s="55">
        <v>61.717500000000001</v>
      </c>
      <c r="E540" s="181">
        <v>4304</v>
      </c>
      <c r="F540" s="145">
        <v>1163570</v>
      </c>
      <c r="G540" s="41">
        <v>100</v>
      </c>
      <c r="H540" s="50">
        <f t="shared" si="97"/>
        <v>1163570</v>
      </c>
      <c r="I540" s="10">
        <f t="shared" si="96"/>
        <v>0</v>
      </c>
      <c r="J540" s="10">
        <f t="shared" si="98"/>
        <v>270.34618959107809</v>
      </c>
      <c r="K540" s="10">
        <f t="shared" si="99"/>
        <v>890.67780950480881</v>
      </c>
      <c r="L540" s="10">
        <f t="shared" si="100"/>
        <v>2046645.2674496998</v>
      </c>
      <c r="M540" s="10"/>
      <c r="N540" s="10">
        <f t="shared" si="90"/>
        <v>2046645.2674496998</v>
      </c>
      <c r="O540" s="196"/>
      <c r="P540" s="196"/>
      <c r="Q540" s="196"/>
      <c r="R540" s="196"/>
      <c r="S540" s="196"/>
    </row>
    <row r="541" spans="1:19" x14ac:dyDescent="0.25">
      <c r="A541" s="35"/>
      <c r="B541" s="51" t="s">
        <v>375</v>
      </c>
      <c r="C541" s="35">
        <v>4</v>
      </c>
      <c r="D541" s="55">
        <v>30.177800000000001</v>
      </c>
      <c r="E541" s="181">
        <v>1732</v>
      </c>
      <c r="F541" s="145">
        <v>464060</v>
      </c>
      <c r="G541" s="41">
        <v>100</v>
      </c>
      <c r="H541" s="50">
        <f t="shared" si="97"/>
        <v>464060</v>
      </c>
      <c r="I541" s="10">
        <f t="shared" si="96"/>
        <v>0</v>
      </c>
      <c r="J541" s="10">
        <f t="shared" si="98"/>
        <v>267.93302540415704</v>
      </c>
      <c r="K541" s="10">
        <f t="shared" si="99"/>
        <v>893.09097369172991</v>
      </c>
      <c r="L541" s="10">
        <f t="shared" si="100"/>
        <v>1495993.3935191638</v>
      </c>
      <c r="M541" s="10"/>
      <c r="N541" s="10">
        <f t="shared" si="90"/>
        <v>1495993.3935191638</v>
      </c>
      <c r="O541" s="196"/>
      <c r="P541" s="196"/>
      <c r="Q541" s="196"/>
      <c r="R541" s="196"/>
      <c r="S541" s="196"/>
    </row>
    <row r="542" spans="1:19" x14ac:dyDescent="0.25">
      <c r="A542" s="35"/>
      <c r="B542" s="51" t="s">
        <v>376</v>
      </c>
      <c r="C542" s="35">
        <v>4</v>
      </c>
      <c r="D542" s="55">
        <v>51.029200000000003</v>
      </c>
      <c r="E542" s="181">
        <v>4093</v>
      </c>
      <c r="F542" s="145">
        <v>1017340</v>
      </c>
      <c r="G542" s="41">
        <v>100</v>
      </c>
      <c r="H542" s="50">
        <f t="shared" si="97"/>
        <v>1017340</v>
      </c>
      <c r="I542" s="10">
        <f t="shared" si="96"/>
        <v>0</v>
      </c>
      <c r="J542" s="10">
        <f t="shared" si="98"/>
        <v>248.55607134131444</v>
      </c>
      <c r="K542" s="10">
        <f t="shared" si="99"/>
        <v>912.46792775457243</v>
      </c>
      <c r="L542" s="10">
        <f t="shared" si="100"/>
        <v>1991876.0031090821</v>
      </c>
      <c r="M542" s="10"/>
      <c r="N542" s="10">
        <f t="shared" si="90"/>
        <v>1991876.0031090821</v>
      </c>
      <c r="O542" s="196"/>
      <c r="P542" s="196"/>
      <c r="Q542" s="196"/>
      <c r="R542" s="196"/>
      <c r="S542" s="196"/>
    </row>
    <row r="543" spans="1:19" x14ac:dyDescent="0.25">
      <c r="A543" s="35"/>
      <c r="B543" s="51" t="s">
        <v>377</v>
      </c>
      <c r="C543" s="35">
        <v>4</v>
      </c>
      <c r="D543" s="55">
        <v>17.363900000000001</v>
      </c>
      <c r="E543" s="181">
        <v>1429</v>
      </c>
      <c r="F543" s="145">
        <v>355800</v>
      </c>
      <c r="G543" s="41">
        <v>100</v>
      </c>
      <c r="H543" s="50">
        <f t="shared" si="97"/>
        <v>355800</v>
      </c>
      <c r="I543" s="10">
        <f t="shared" si="96"/>
        <v>0</v>
      </c>
      <c r="J543" s="10">
        <f t="shared" si="98"/>
        <v>248.98530440867739</v>
      </c>
      <c r="K543" s="10">
        <f t="shared" si="99"/>
        <v>912.0386946872095</v>
      </c>
      <c r="L543" s="10">
        <f t="shared" si="100"/>
        <v>1413566.1594296852</v>
      </c>
      <c r="M543" s="10"/>
      <c r="N543" s="10">
        <f t="shared" si="90"/>
        <v>1413566.1594296852</v>
      </c>
      <c r="O543" s="196"/>
      <c r="P543" s="196"/>
      <c r="Q543" s="196"/>
      <c r="R543" s="196"/>
      <c r="S543" s="196"/>
    </row>
    <row r="544" spans="1:19" x14ac:dyDescent="0.25">
      <c r="A544" s="35"/>
      <c r="B544" s="51" t="s">
        <v>378</v>
      </c>
      <c r="C544" s="35">
        <v>4</v>
      </c>
      <c r="D544" s="55">
        <v>21.911300000000004</v>
      </c>
      <c r="E544" s="181">
        <v>1883</v>
      </c>
      <c r="F544" s="145">
        <v>742200</v>
      </c>
      <c r="G544" s="41">
        <v>100</v>
      </c>
      <c r="H544" s="50">
        <f t="shared" si="97"/>
        <v>742200</v>
      </c>
      <c r="I544" s="10">
        <f t="shared" si="96"/>
        <v>0</v>
      </c>
      <c r="J544" s="10">
        <f t="shared" si="98"/>
        <v>394.15825809877856</v>
      </c>
      <c r="K544" s="10">
        <f t="shared" si="99"/>
        <v>766.86574099710833</v>
      </c>
      <c r="L544" s="10">
        <f t="shared" si="100"/>
        <v>1330617.0784733847</v>
      </c>
      <c r="M544" s="10"/>
      <c r="N544" s="10">
        <f t="shared" si="90"/>
        <v>1330617.0784733847</v>
      </c>
      <c r="O544" s="196"/>
      <c r="P544" s="196"/>
      <c r="Q544" s="196"/>
      <c r="R544" s="196"/>
      <c r="S544" s="196"/>
    </row>
    <row r="545" spans="1:19" x14ac:dyDescent="0.25">
      <c r="A545" s="35"/>
      <c r="B545" s="51" t="s">
        <v>158</v>
      </c>
      <c r="C545" s="35">
        <v>4</v>
      </c>
      <c r="D545" s="55">
        <v>17.215700000000002</v>
      </c>
      <c r="E545" s="181">
        <v>898</v>
      </c>
      <c r="F545" s="145">
        <v>840670</v>
      </c>
      <c r="G545" s="41">
        <v>100</v>
      </c>
      <c r="H545" s="50">
        <f t="shared" si="97"/>
        <v>840670</v>
      </c>
      <c r="I545" s="10">
        <f t="shared" si="96"/>
        <v>0</v>
      </c>
      <c r="J545" s="10">
        <f t="shared" si="98"/>
        <v>936.15812917594656</v>
      </c>
      <c r="K545" s="10">
        <f t="shared" si="99"/>
        <v>224.86586991994034</v>
      </c>
      <c r="L545" s="10">
        <f t="shared" si="100"/>
        <v>493553.55216721998</v>
      </c>
      <c r="M545" s="10"/>
      <c r="N545" s="10">
        <f t="shared" si="90"/>
        <v>493553.55216721998</v>
      </c>
      <c r="O545" s="196"/>
      <c r="P545" s="196"/>
      <c r="Q545" s="196"/>
      <c r="R545" s="196"/>
      <c r="S545" s="196"/>
    </row>
    <row r="546" spans="1:19" x14ac:dyDescent="0.25">
      <c r="A546" s="35"/>
      <c r="B546" s="51" t="s">
        <v>379</v>
      </c>
      <c r="C546" s="35">
        <v>4</v>
      </c>
      <c r="D546" s="55">
        <v>31.447900000000001</v>
      </c>
      <c r="E546" s="181">
        <v>2433</v>
      </c>
      <c r="F546" s="145">
        <v>690460</v>
      </c>
      <c r="G546" s="41">
        <v>100</v>
      </c>
      <c r="H546" s="50">
        <f t="shared" si="97"/>
        <v>690460</v>
      </c>
      <c r="I546" s="10">
        <f t="shared" si="96"/>
        <v>0</v>
      </c>
      <c r="J546" s="10">
        <f t="shared" si="98"/>
        <v>283.7895602137279</v>
      </c>
      <c r="K546" s="10">
        <f t="shared" si="99"/>
        <v>877.234438882159</v>
      </c>
      <c r="L546" s="10">
        <f t="shared" si="100"/>
        <v>1595258.726194056</v>
      </c>
      <c r="M546" s="10"/>
      <c r="N546" s="10">
        <f t="shared" si="90"/>
        <v>1595258.726194056</v>
      </c>
      <c r="O546" s="196"/>
      <c r="P546" s="196"/>
      <c r="Q546" s="196"/>
      <c r="R546" s="196"/>
      <c r="S546" s="196"/>
    </row>
    <row r="547" spans="1:19" x14ac:dyDescent="0.25">
      <c r="A547" s="35"/>
      <c r="B547" s="51" t="s">
        <v>880</v>
      </c>
      <c r="C547" s="35">
        <v>3</v>
      </c>
      <c r="D547" s="55">
        <v>72.1755</v>
      </c>
      <c r="E547" s="181">
        <v>14691</v>
      </c>
      <c r="F547" s="145">
        <v>43983760</v>
      </c>
      <c r="G547" s="41">
        <v>50</v>
      </c>
      <c r="H547" s="50">
        <f t="shared" si="97"/>
        <v>21991880</v>
      </c>
      <c r="I547" s="10">
        <f t="shared" si="96"/>
        <v>21991880</v>
      </c>
      <c r="J547" s="10">
        <f t="shared" si="98"/>
        <v>2993.9255326390307</v>
      </c>
      <c r="K547" s="10">
        <f t="shared" si="99"/>
        <v>-1832.9015335431438</v>
      </c>
      <c r="L547" s="10">
        <f t="shared" si="100"/>
        <v>2684869.7823260454</v>
      </c>
      <c r="M547" s="10"/>
      <c r="N547" s="10">
        <f t="shared" si="90"/>
        <v>2684869.7823260454</v>
      </c>
      <c r="O547" s="196"/>
      <c r="P547" s="196"/>
      <c r="Q547" s="196"/>
      <c r="R547" s="196"/>
      <c r="S547" s="196"/>
    </row>
    <row r="548" spans="1:19" x14ac:dyDescent="0.25">
      <c r="A548" s="35"/>
      <c r="B548" s="51" t="s">
        <v>380</v>
      </c>
      <c r="C548" s="35">
        <v>4</v>
      </c>
      <c r="D548" s="55">
        <v>13.830499999999999</v>
      </c>
      <c r="E548" s="181">
        <v>971</v>
      </c>
      <c r="F548" s="145">
        <v>450740</v>
      </c>
      <c r="G548" s="41">
        <v>100</v>
      </c>
      <c r="H548" s="50">
        <f t="shared" si="97"/>
        <v>450740</v>
      </c>
      <c r="I548" s="10">
        <f t="shared" si="96"/>
        <v>0</v>
      </c>
      <c r="J548" s="10">
        <f t="shared" si="98"/>
        <v>464.20185375901133</v>
      </c>
      <c r="K548" s="10">
        <f t="shared" si="99"/>
        <v>696.82214533687556</v>
      </c>
      <c r="L548" s="10">
        <f t="shared" si="100"/>
        <v>1063041.2996109547</v>
      </c>
      <c r="M548" s="10"/>
      <c r="N548" s="10">
        <f t="shared" si="90"/>
        <v>1063041.2996109547</v>
      </c>
      <c r="O548" s="196"/>
      <c r="P548" s="196"/>
      <c r="Q548" s="196"/>
      <c r="R548" s="196"/>
      <c r="S548" s="196"/>
    </row>
    <row r="549" spans="1:19" x14ac:dyDescent="0.25">
      <c r="A549" s="35"/>
      <c r="B549" s="51" t="s">
        <v>381</v>
      </c>
      <c r="C549" s="35">
        <v>4</v>
      </c>
      <c r="D549" s="55">
        <v>89.205900000000014</v>
      </c>
      <c r="E549" s="181">
        <v>5378</v>
      </c>
      <c r="F549" s="145">
        <v>3414220</v>
      </c>
      <c r="G549" s="41">
        <v>100</v>
      </c>
      <c r="H549" s="50">
        <f t="shared" si="97"/>
        <v>3414220</v>
      </c>
      <c r="I549" s="10">
        <f t="shared" si="96"/>
        <v>0</v>
      </c>
      <c r="J549" s="10">
        <f t="shared" si="98"/>
        <v>634.84938638899223</v>
      </c>
      <c r="K549" s="10">
        <f t="shared" si="99"/>
        <v>526.17461270689466</v>
      </c>
      <c r="L549" s="10">
        <f t="shared" si="100"/>
        <v>1898772.9954281119</v>
      </c>
      <c r="M549" s="10"/>
      <c r="N549" s="10">
        <f t="shared" si="90"/>
        <v>1898772.9954281119</v>
      </c>
      <c r="O549" s="196"/>
      <c r="P549" s="196"/>
      <c r="Q549" s="196"/>
      <c r="R549" s="196"/>
      <c r="S549" s="196"/>
    </row>
    <row r="550" spans="1:19" x14ac:dyDescent="0.25">
      <c r="A550" s="35"/>
      <c r="B550" s="51" t="s">
        <v>382</v>
      </c>
      <c r="C550" s="35">
        <v>4</v>
      </c>
      <c r="D550" s="55">
        <v>28.287100000000002</v>
      </c>
      <c r="E550" s="181">
        <v>2003</v>
      </c>
      <c r="F550" s="145">
        <v>5105630</v>
      </c>
      <c r="G550" s="41">
        <v>100</v>
      </c>
      <c r="H550" s="50">
        <f t="shared" si="97"/>
        <v>5105630</v>
      </c>
      <c r="I550" s="10">
        <f t="shared" si="96"/>
        <v>0</v>
      </c>
      <c r="J550" s="10">
        <f t="shared" si="98"/>
        <v>2548.9915127309037</v>
      </c>
      <c r="K550" s="10">
        <f t="shared" si="99"/>
        <v>-1387.9675136350168</v>
      </c>
      <c r="L550" s="10">
        <f t="shared" si="100"/>
        <v>447571.8050612511</v>
      </c>
      <c r="M550" s="10"/>
      <c r="N550" s="10">
        <f t="shared" si="90"/>
        <v>447571.8050612511</v>
      </c>
      <c r="O550" s="196"/>
      <c r="P550" s="196"/>
      <c r="Q550" s="196"/>
      <c r="R550" s="196"/>
      <c r="S550" s="196"/>
    </row>
    <row r="551" spans="1:19" x14ac:dyDescent="0.25">
      <c r="A551" s="35"/>
      <c r="B551" s="51" t="s">
        <v>383</v>
      </c>
      <c r="C551" s="35">
        <v>4</v>
      </c>
      <c r="D551" s="55">
        <v>44.047899999999998</v>
      </c>
      <c r="E551" s="181">
        <v>3631</v>
      </c>
      <c r="F551" s="145">
        <v>2181420</v>
      </c>
      <c r="G551" s="41">
        <v>100</v>
      </c>
      <c r="H551" s="50">
        <f t="shared" si="97"/>
        <v>2181420</v>
      </c>
      <c r="I551" s="10">
        <f t="shared" si="96"/>
        <v>0</v>
      </c>
      <c r="J551" s="10">
        <f t="shared" si="98"/>
        <v>600.77664555218951</v>
      </c>
      <c r="K551" s="10">
        <f t="shared" si="99"/>
        <v>560.24735354369739</v>
      </c>
      <c r="L551" s="10">
        <f t="shared" si="100"/>
        <v>1459225.5025865971</v>
      </c>
      <c r="M551" s="10"/>
      <c r="N551" s="10">
        <f t="shared" si="90"/>
        <v>1459225.5025865971</v>
      </c>
      <c r="O551" s="196"/>
      <c r="P551" s="196"/>
      <c r="Q551" s="196"/>
      <c r="R551" s="196"/>
      <c r="S551" s="196"/>
    </row>
    <row r="552" spans="1:19" x14ac:dyDescent="0.25">
      <c r="A552" s="35"/>
      <c r="B552" s="51" t="s">
        <v>384</v>
      </c>
      <c r="C552" s="35">
        <v>4</v>
      </c>
      <c r="D552" s="55">
        <v>45.811300000000003</v>
      </c>
      <c r="E552" s="181">
        <v>2436</v>
      </c>
      <c r="F552" s="145">
        <v>810410</v>
      </c>
      <c r="G552" s="41">
        <v>100</v>
      </c>
      <c r="H552" s="50">
        <f t="shared" si="97"/>
        <v>810410</v>
      </c>
      <c r="I552" s="10">
        <f t="shared" si="96"/>
        <v>0</v>
      </c>
      <c r="J552" s="10">
        <f t="shared" si="98"/>
        <v>332.68062397372745</v>
      </c>
      <c r="K552" s="10">
        <f t="shared" si="99"/>
        <v>828.34337512215939</v>
      </c>
      <c r="L552" s="10">
        <f t="shared" si="100"/>
        <v>1599884.3667419557</v>
      </c>
      <c r="M552" s="10"/>
      <c r="N552" s="10">
        <f t="shared" si="90"/>
        <v>1599884.3667419557</v>
      </c>
      <c r="O552" s="196"/>
      <c r="P552" s="196"/>
      <c r="Q552" s="196"/>
      <c r="R552" s="196"/>
      <c r="S552" s="196"/>
    </row>
    <row r="553" spans="1:19" x14ac:dyDescent="0.25">
      <c r="A553" s="35"/>
      <c r="B553" s="51" t="s">
        <v>385</v>
      </c>
      <c r="C553" s="35">
        <v>4</v>
      </c>
      <c r="D553" s="55">
        <v>76.026800000000009</v>
      </c>
      <c r="E553" s="181">
        <v>4875</v>
      </c>
      <c r="F553" s="145">
        <v>1185390</v>
      </c>
      <c r="G553" s="41">
        <v>100</v>
      </c>
      <c r="H553" s="50">
        <f t="shared" si="97"/>
        <v>1185390</v>
      </c>
      <c r="I553" s="10">
        <f t="shared" si="96"/>
        <v>0</v>
      </c>
      <c r="J553" s="10">
        <f t="shared" si="98"/>
        <v>243.15692307692308</v>
      </c>
      <c r="K553" s="10">
        <f t="shared" si="99"/>
        <v>917.86707601896387</v>
      </c>
      <c r="L553" s="10">
        <f t="shared" si="100"/>
        <v>2234825.3385489397</v>
      </c>
      <c r="M553" s="10"/>
      <c r="N553" s="10">
        <f t="shared" si="90"/>
        <v>2234825.3385489397</v>
      </c>
      <c r="O553" s="196"/>
      <c r="P553" s="196"/>
      <c r="Q553" s="196"/>
      <c r="R553" s="196"/>
      <c r="S553" s="196"/>
    </row>
    <row r="554" spans="1:19" x14ac:dyDescent="0.25">
      <c r="A554" s="35"/>
      <c r="B554" s="51" t="s">
        <v>386</v>
      </c>
      <c r="C554" s="35">
        <v>4</v>
      </c>
      <c r="D554" s="55">
        <v>21.168299999999999</v>
      </c>
      <c r="E554" s="181">
        <v>1200</v>
      </c>
      <c r="F554" s="145">
        <v>928990</v>
      </c>
      <c r="G554" s="41">
        <v>100</v>
      </c>
      <c r="H554" s="50">
        <f t="shared" si="97"/>
        <v>928990</v>
      </c>
      <c r="I554" s="10">
        <f t="shared" si="96"/>
        <v>0</v>
      </c>
      <c r="J554" s="10">
        <f t="shared" si="98"/>
        <v>774.1583333333333</v>
      </c>
      <c r="K554" s="10">
        <f t="shared" si="99"/>
        <v>386.86566576255359</v>
      </c>
      <c r="L554" s="10">
        <f t="shared" si="100"/>
        <v>756232.18905661535</v>
      </c>
      <c r="M554" s="10"/>
      <c r="N554" s="10">
        <f t="shared" si="90"/>
        <v>756232.18905661535</v>
      </c>
      <c r="O554" s="196"/>
      <c r="P554" s="196"/>
      <c r="Q554" s="196"/>
      <c r="R554" s="196"/>
      <c r="S554" s="196"/>
    </row>
    <row r="555" spans="1:19" x14ac:dyDescent="0.25">
      <c r="A555" s="35"/>
      <c r="B555" s="51" t="s">
        <v>387</v>
      </c>
      <c r="C555" s="35">
        <v>4</v>
      </c>
      <c r="D555" s="55">
        <v>27.250599999999999</v>
      </c>
      <c r="E555" s="181">
        <v>1765</v>
      </c>
      <c r="F555" s="145">
        <v>392120</v>
      </c>
      <c r="G555" s="41">
        <v>100</v>
      </c>
      <c r="H555" s="50">
        <f t="shared" si="97"/>
        <v>392120</v>
      </c>
      <c r="I555" s="10">
        <f t="shared" si="96"/>
        <v>0</v>
      </c>
      <c r="J555" s="10">
        <f t="shared" si="98"/>
        <v>222.16430594900851</v>
      </c>
      <c r="K555" s="10">
        <f t="shared" si="99"/>
        <v>938.85969314687839</v>
      </c>
      <c r="L555" s="10">
        <f t="shared" si="100"/>
        <v>1543910.7897898406</v>
      </c>
      <c r="M555" s="10"/>
      <c r="N555" s="10">
        <f t="shared" si="90"/>
        <v>1543910.7897898406</v>
      </c>
      <c r="O555" s="196"/>
      <c r="P555" s="196"/>
      <c r="Q555" s="196"/>
      <c r="R555" s="196"/>
      <c r="S555" s="196"/>
    </row>
    <row r="556" spans="1:19" x14ac:dyDescent="0.25">
      <c r="A556" s="35"/>
      <c r="B556" s="51" t="s">
        <v>388</v>
      </c>
      <c r="C556" s="35">
        <v>4</v>
      </c>
      <c r="D556" s="55">
        <v>21.5503</v>
      </c>
      <c r="E556" s="181">
        <v>1650</v>
      </c>
      <c r="F556" s="145">
        <v>936370</v>
      </c>
      <c r="G556" s="41">
        <v>100</v>
      </c>
      <c r="H556" s="50">
        <f t="shared" si="97"/>
        <v>936370</v>
      </c>
      <c r="I556" s="10">
        <f t="shared" si="96"/>
        <v>0</v>
      </c>
      <c r="J556" s="10">
        <f t="shared" si="98"/>
        <v>567.4969696969697</v>
      </c>
      <c r="K556" s="10">
        <f t="shared" si="99"/>
        <v>593.52702939891719</v>
      </c>
      <c r="L556" s="10">
        <f t="shared" si="100"/>
        <v>1081162.122295856</v>
      </c>
      <c r="M556" s="10"/>
      <c r="N556" s="10">
        <f t="shared" si="90"/>
        <v>1081162.122295856</v>
      </c>
      <c r="O556" s="196"/>
      <c r="P556" s="196"/>
      <c r="Q556" s="196"/>
      <c r="R556" s="196"/>
      <c r="S556" s="196"/>
    </row>
    <row r="557" spans="1:19" x14ac:dyDescent="0.25">
      <c r="A557" s="35"/>
      <c r="B557" s="51" t="s">
        <v>389</v>
      </c>
      <c r="C557" s="35">
        <v>4</v>
      </c>
      <c r="D557" s="55">
        <v>14.727999999999998</v>
      </c>
      <c r="E557" s="181">
        <v>1447</v>
      </c>
      <c r="F557" s="141">
        <v>461870</v>
      </c>
      <c r="G557" s="41">
        <v>100</v>
      </c>
      <c r="H557" s="50">
        <f t="shared" si="97"/>
        <v>461870</v>
      </c>
      <c r="I557" s="10">
        <f t="shared" si="96"/>
        <v>0</v>
      </c>
      <c r="J557" s="10">
        <f t="shared" si="98"/>
        <v>319.19143054595713</v>
      </c>
      <c r="K557" s="10">
        <f t="shared" si="99"/>
        <v>841.83256854992976</v>
      </c>
      <c r="L557" s="10">
        <f t="shared" si="100"/>
        <v>1319626.7311341963</v>
      </c>
      <c r="M557" s="10"/>
      <c r="N557" s="10">
        <f t="shared" si="90"/>
        <v>1319626.7311341963</v>
      </c>
      <c r="O557" s="196"/>
      <c r="P557" s="196"/>
      <c r="Q557" s="196"/>
      <c r="R557" s="196"/>
      <c r="S557" s="196"/>
    </row>
    <row r="558" spans="1:19" x14ac:dyDescent="0.25">
      <c r="A558" s="35"/>
      <c r="B558" s="51" t="s">
        <v>390</v>
      </c>
      <c r="C558" s="35">
        <v>4</v>
      </c>
      <c r="D558" s="55">
        <v>18.566800000000001</v>
      </c>
      <c r="E558" s="181">
        <v>1502</v>
      </c>
      <c r="F558" s="145">
        <v>382620</v>
      </c>
      <c r="G558" s="41">
        <v>100</v>
      </c>
      <c r="H558" s="50">
        <f t="shared" si="97"/>
        <v>382620</v>
      </c>
      <c r="I558" s="10">
        <f t="shared" si="96"/>
        <v>0</v>
      </c>
      <c r="J558" s="10">
        <f t="shared" si="98"/>
        <v>254.74034620505992</v>
      </c>
      <c r="K558" s="10">
        <f t="shared" si="99"/>
        <v>906.28365289082694</v>
      </c>
      <c r="L558" s="10">
        <f t="shared" si="100"/>
        <v>1423654.5611270221</v>
      </c>
      <c r="M558" s="10"/>
      <c r="N558" s="10">
        <f t="shared" si="90"/>
        <v>1423654.5611270221</v>
      </c>
      <c r="O558" s="196"/>
      <c r="P558" s="196"/>
      <c r="Q558" s="196"/>
      <c r="R558" s="196"/>
      <c r="S558" s="196"/>
    </row>
    <row r="559" spans="1:19" x14ac:dyDescent="0.25">
      <c r="A559" s="35"/>
      <c r="B559" s="51" t="s">
        <v>209</v>
      </c>
      <c r="C559" s="35">
        <v>4</v>
      </c>
      <c r="D559" s="55">
        <v>27.703899999999997</v>
      </c>
      <c r="E559" s="181">
        <v>2398</v>
      </c>
      <c r="F559" s="145">
        <v>453100</v>
      </c>
      <c r="G559" s="41">
        <v>100</v>
      </c>
      <c r="H559" s="50">
        <f t="shared" si="97"/>
        <v>453100</v>
      </c>
      <c r="I559" s="10">
        <f t="shared" si="96"/>
        <v>0</v>
      </c>
      <c r="J559" s="10">
        <f t="shared" si="98"/>
        <v>188.94912427022518</v>
      </c>
      <c r="K559" s="10">
        <f t="shared" si="99"/>
        <v>972.07487482566171</v>
      </c>
      <c r="L559" s="10">
        <f t="shared" si="100"/>
        <v>1688161.158126629</v>
      </c>
      <c r="M559" s="10"/>
      <c r="N559" s="10">
        <f t="shared" si="90"/>
        <v>1688161.158126629</v>
      </c>
      <c r="O559" s="196"/>
      <c r="P559" s="196"/>
      <c r="Q559" s="196"/>
      <c r="R559" s="196"/>
      <c r="S559" s="196"/>
    </row>
    <row r="560" spans="1:19" s="31" customFormat="1" x14ac:dyDescent="0.25">
      <c r="A560" s="35"/>
      <c r="B560" s="51" t="s">
        <v>246</v>
      </c>
      <c r="C560" s="35">
        <v>4</v>
      </c>
      <c r="D560" s="55">
        <v>15.173299999999998</v>
      </c>
      <c r="E560" s="181">
        <v>651</v>
      </c>
      <c r="F560" s="141">
        <v>456120</v>
      </c>
      <c r="G560" s="41">
        <v>100</v>
      </c>
      <c r="H560" s="50">
        <f t="shared" si="97"/>
        <v>456120</v>
      </c>
      <c r="I560" s="50">
        <f t="shared" si="96"/>
        <v>0</v>
      </c>
      <c r="J560" s="50">
        <f t="shared" si="98"/>
        <v>700.64516129032256</v>
      </c>
      <c r="K560" s="50">
        <f t="shared" si="99"/>
        <v>460.37883780556433</v>
      </c>
      <c r="L560" s="50">
        <f t="shared" si="100"/>
        <v>730530.45063308219</v>
      </c>
      <c r="M560" s="50"/>
      <c r="N560" s="50">
        <f t="shared" si="90"/>
        <v>730530.45063308219</v>
      </c>
      <c r="O560" s="99"/>
      <c r="P560" s="196"/>
      <c r="Q560" s="99"/>
      <c r="R560" s="196"/>
      <c r="S560" s="99"/>
    </row>
    <row r="561" spans="1:19" x14ac:dyDescent="0.25">
      <c r="A561" s="35"/>
      <c r="B561" s="51" t="s">
        <v>391</v>
      </c>
      <c r="C561" s="35">
        <v>4</v>
      </c>
      <c r="D561" s="55">
        <v>20.418799999999997</v>
      </c>
      <c r="E561" s="181">
        <v>1465</v>
      </c>
      <c r="F561" s="145">
        <v>397000</v>
      </c>
      <c r="G561" s="41">
        <v>100</v>
      </c>
      <c r="H561" s="50">
        <f t="shared" si="97"/>
        <v>397000</v>
      </c>
      <c r="I561" s="10">
        <f t="shared" si="96"/>
        <v>0</v>
      </c>
      <c r="J561" s="10">
        <f t="shared" si="98"/>
        <v>270.98976109215016</v>
      </c>
      <c r="K561" s="10">
        <f t="shared" si="99"/>
        <v>890.03423800373673</v>
      </c>
      <c r="L561" s="10">
        <f t="shared" si="100"/>
        <v>1406161.7512245614</v>
      </c>
      <c r="M561" s="10"/>
      <c r="N561" s="10">
        <f t="shared" si="90"/>
        <v>1406161.7512245614</v>
      </c>
      <c r="O561" s="196"/>
      <c r="P561" s="196"/>
      <c r="Q561" s="196"/>
      <c r="R561" s="196"/>
      <c r="S561" s="196"/>
    </row>
    <row r="562" spans="1:19" x14ac:dyDescent="0.25">
      <c r="A562" s="35"/>
      <c r="B562" s="51" t="s">
        <v>392</v>
      </c>
      <c r="C562" s="35">
        <v>4</v>
      </c>
      <c r="D562" s="55">
        <v>99.448100000000011</v>
      </c>
      <c r="E562" s="181">
        <v>5264</v>
      </c>
      <c r="F562" s="145">
        <v>2301970</v>
      </c>
      <c r="G562" s="41">
        <v>100</v>
      </c>
      <c r="H562" s="50">
        <f t="shared" si="97"/>
        <v>2301970</v>
      </c>
      <c r="I562" s="10">
        <f t="shared" si="96"/>
        <v>0</v>
      </c>
      <c r="J562" s="10">
        <f t="shared" si="98"/>
        <v>437.30433130699089</v>
      </c>
      <c r="K562" s="10">
        <f t="shared" si="99"/>
        <v>723.719667788896</v>
      </c>
      <c r="L562" s="10">
        <f t="shared" si="100"/>
        <v>2165380.4440188664</v>
      </c>
      <c r="M562" s="10"/>
      <c r="N562" s="10">
        <f t="shared" si="90"/>
        <v>2165380.4440188664</v>
      </c>
      <c r="O562" s="196"/>
      <c r="P562" s="196"/>
      <c r="Q562" s="196"/>
      <c r="R562" s="196"/>
      <c r="S562" s="196"/>
    </row>
    <row r="563" spans="1:19" x14ac:dyDescent="0.25">
      <c r="A563" s="35"/>
      <c r="B563" s="51" t="s">
        <v>393</v>
      </c>
      <c r="C563" s="35">
        <v>4</v>
      </c>
      <c r="D563" s="55">
        <v>22.054699999999997</v>
      </c>
      <c r="E563" s="181">
        <v>1603</v>
      </c>
      <c r="F563" s="145">
        <v>265810</v>
      </c>
      <c r="G563" s="41">
        <v>100</v>
      </c>
      <c r="H563" s="50">
        <f t="shared" si="97"/>
        <v>265810</v>
      </c>
      <c r="I563" s="10">
        <f t="shared" si="96"/>
        <v>0</v>
      </c>
      <c r="J563" s="10">
        <f t="shared" si="98"/>
        <v>165.82033686837181</v>
      </c>
      <c r="K563" s="10">
        <f t="shared" si="99"/>
        <v>995.20366222751511</v>
      </c>
      <c r="L563" s="10">
        <f t="shared" si="100"/>
        <v>1563231.5310870742</v>
      </c>
      <c r="M563" s="10"/>
      <c r="N563" s="10">
        <f t="shared" si="90"/>
        <v>1563231.5310870742</v>
      </c>
      <c r="O563" s="196"/>
      <c r="P563" s="196"/>
      <c r="Q563" s="196"/>
      <c r="R563" s="196"/>
      <c r="S563" s="196"/>
    </row>
    <row r="564" spans="1:19" x14ac:dyDescent="0.25">
      <c r="A564" s="35"/>
      <c r="B564" s="51" t="s">
        <v>250</v>
      </c>
      <c r="C564" s="35">
        <v>4</v>
      </c>
      <c r="D564" s="55">
        <v>13.465299999999999</v>
      </c>
      <c r="E564" s="181">
        <v>1463</v>
      </c>
      <c r="F564" s="145">
        <v>167820</v>
      </c>
      <c r="G564" s="41">
        <v>100</v>
      </c>
      <c r="H564" s="50">
        <f t="shared" si="97"/>
        <v>167820</v>
      </c>
      <c r="I564" s="10">
        <f t="shared" si="96"/>
        <v>0</v>
      </c>
      <c r="J564" s="10">
        <f t="shared" si="98"/>
        <v>114.70950102529049</v>
      </c>
      <c r="K564" s="10">
        <f t="shared" si="99"/>
        <v>1046.3144980705963</v>
      </c>
      <c r="L564" s="10">
        <f t="shared" si="100"/>
        <v>1564750.0737847774</v>
      </c>
      <c r="M564" s="10"/>
      <c r="N564" s="10">
        <f t="shared" si="90"/>
        <v>1564750.0737847774</v>
      </c>
      <c r="O564" s="196"/>
      <c r="P564" s="196"/>
      <c r="Q564" s="196"/>
      <c r="R564" s="196"/>
      <c r="S564" s="196"/>
    </row>
    <row r="565" spans="1:19" x14ac:dyDescent="0.25">
      <c r="A565" s="35"/>
      <c r="B565" s="51" t="s">
        <v>282</v>
      </c>
      <c r="C565" s="35">
        <v>4</v>
      </c>
      <c r="D565" s="55">
        <v>32.471600000000002</v>
      </c>
      <c r="E565" s="181">
        <v>1628</v>
      </c>
      <c r="F565" s="145">
        <v>386420</v>
      </c>
      <c r="G565" s="41">
        <v>100</v>
      </c>
      <c r="H565" s="50">
        <f t="shared" si="97"/>
        <v>386420</v>
      </c>
      <c r="I565" s="10">
        <f t="shared" si="96"/>
        <v>0</v>
      </c>
      <c r="J565" s="10">
        <f t="shared" si="98"/>
        <v>237.35872235872236</v>
      </c>
      <c r="K565" s="10">
        <f t="shared" si="99"/>
        <v>923.6652767371645</v>
      </c>
      <c r="L565" s="10">
        <f t="shared" si="100"/>
        <v>1526480.3424911799</v>
      </c>
      <c r="M565" s="10"/>
      <c r="N565" s="10">
        <f t="shared" ref="N565:N628" si="101">L565+M565</f>
        <v>1526480.3424911799</v>
      </c>
      <c r="O565" s="196"/>
      <c r="P565" s="196"/>
      <c r="Q565" s="196"/>
      <c r="R565" s="196"/>
      <c r="S565" s="196"/>
    </row>
    <row r="566" spans="1:19" x14ac:dyDescent="0.25">
      <c r="A566" s="35"/>
      <c r="B566" s="51" t="s">
        <v>142</v>
      </c>
      <c r="C566" s="35">
        <v>4</v>
      </c>
      <c r="D566" s="55">
        <v>10.603699999999998</v>
      </c>
      <c r="E566" s="181">
        <v>800</v>
      </c>
      <c r="F566" s="145">
        <v>110330</v>
      </c>
      <c r="G566" s="41">
        <v>100</v>
      </c>
      <c r="H566" s="50">
        <f t="shared" si="97"/>
        <v>110330</v>
      </c>
      <c r="I566" s="10">
        <f t="shared" si="96"/>
        <v>0</v>
      </c>
      <c r="J566" s="10">
        <f t="shared" si="98"/>
        <v>137.91249999999999</v>
      </c>
      <c r="K566" s="10">
        <f t="shared" si="99"/>
        <v>1023.1114990958869</v>
      </c>
      <c r="L566" s="10">
        <f t="shared" si="100"/>
        <v>1417175.6988052209</v>
      </c>
      <c r="M566" s="10"/>
      <c r="N566" s="10">
        <f t="shared" si="101"/>
        <v>1417175.6988052209</v>
      </c>
      <c r="O566" s="196"/>
      <c r="P566" s="196"/>
      <c r="Q566" s="196"/>
      <c r="R566" s="196"/>
      <c r="S566" s="196"/>
    </row>
    <row r="567" spans="1:19" x14ac:dyDescent="0.25">
      <c r="A567" s="35"/>
      <c r="B567" s="51" t="s">
        <v>394</v>
      </c>
      <c r="C567" s="35">
        <v>4</v>
      </c>
      <c r="D567" s="55">
        <v>27.763299999999997</v>
      </c>
      <c r="E567" s="181">
        <v>2441</v>
      </c>
      <c r="F567" s="145">
        <v>577740</v>
      </c>
      <c r="G567" s="41">
        <v>100</v>
      </c>
      <c r="H567" s="50">
        <f t="shared" si="97"/>
        <v>577740</v>
      </c>
      <c r="I567" s="10">
        <f t="shared" si="96"/>
        <v>0</v>
      </c>
      <c r="J567" s="10">
        <f t="shared" si="98"/>
        <v>236.68168783285537</v>
      </c>
      <c r="K567" s="10">
        <f t="shared" si="99"/>
        <v>924.34231126303155</v>
      </c>
      <c r="L567" s="10">
        <f t="shared" si="100"/>
        <v>1637428.1381758424</v>
      </c>
      <c r="M567" s="10"/>
      <c r="N567" s="10">
        <f t="shared" si="101"/>
        <v>1637428.1381758424</v>
      </c>
      <c r="O567" s="196"/>
      <c r="P567" s="196"/>
      <c r="Q567" s="196"/>
      <c r="R567" s="196"/>
      <c r="S567" s="196"/>
    </row>
    <row r="568" spans="1:19" x14ac:dyDescent="0.25">
      <c r="A568" s="35"/>
      <c r="B568" s="4"/>
      <c r="C568" s="4"/>
      <c r="D568" s="55">
        <v>0</v>
      </c>
      <c r="E568" s="183"/>
      <c r="F568" s="65"/>
      <c r="G568" s="41"/>
      <c r="H568" s="65"/>
      <c r="I568" s="66"/>
      <c r="J568" s="66"/>
      <c r="K568" s="10"/>
      <c r="L568" s="10"/>
      <c r="M568" s="10"/>
      <c r="N568" s="10"/>
      <c r="O568" s="196"/>
      <c r="P568" s="196"/>
      <c r="Q568" s="196"/>
      <c r="R568" s="196"/>
      <c r="S568" s="196"/>
    </row>
    <row r="569" spans="1:19" x14ac:dyDescent="0.25">
      <c r="A569" s="30" t="s">
        <v>395</v>
      </c>
      <c r="B569" s="43" t="s">
        <v>2</v>
      </c>
      <c r="C569" s="44"/>
      <c r="D569" s="3">
        <v>783.48569999999995</v>
      </c>
      <c r="E569" s="184">
        <f>E570</f>
        <v>98090</v>
      </c>
      <c r="F569" s="37">
        <v>0</v>
      </c>
      <c r="G569" s="41"/>
      <c r="H569" s="37">
        <f>H571</f>
        <v>9632895</v>
      </c>
      <c r="I569" s="8">
        <f>I571</f>
        <v>-9632895</v>
      </c>
      <c r="J569" s="8"/>
      <c r="K569" s="10"/>
      <c r="L569" s="10"/>
      <c r="M569" s="9">
        <f>M571</f>
        <v>21992709.181742772</v>
      </c>
      <c r="N569" s="8">
        <f t="shared" si="101"/>
        <v>21992709.181742772</v>
      </c>
      <c r="O569" s="196"/>
      <c r="P569" s="196"/>
      <c r="Q569" s="196"/>
      <c r="R569" s="196"/>
      <c r="S569" s="196"/>
    </row>
    <row r="570" spans="1:19" x14ac:dyDescent="0.25">
      <c r="A570" s="30" t="s">
        <v>395</v>
      </c>
      <c r="B570" s="43" t="s">
        <v>3</v>
      </c>
      <c r="C570" s="44"/>
      <c r="D570" s="3">
        <v>783.48569999999995</v>
      </c>
      <c r="E570" s="184">
        <f>SUM(E572:E596)</f>
        <v>98090</v>
      </c>
      <c r="F570" s="37">
        <f>SUM(F572:F596)</f>
        <v>77013760</v>
      </c>
      <c r="G570" s="41"/>
      <c r="H570" s="37">
        <f>SUM(H572:H596)</f>
        <v>57747970</v>
      </c>
      <c r="I570" s="8">
        <f>SUM(I572:I596)</f>
        <v>19265790</v>
      </c>
      <c r="J570" s="8"/>
      <c r="K570" s="10"/>
      <c r="L570" s="8">
        <f>SUM(L572:L596)</f>
        <v>40195958.79110381</v>
      </c>
      <c r="M570" s="10"/>
      <c r="N570" s="8">
        <f t="shared" si="101"/>
        <v>40195958.79110381</v>
      </c>
      <c r="O570" s="196"/>
      <c r="P570" s="196"/>
      <c r="Q570" s="196"/>
      <c r="R570" s="196"/>
      <c r="S570" s="196"/>
    </row>
    <row r="571" spans="1:19" x14ac:dyDescent="0.25">
      <c r="A571" s="35"/>
      <c r="B571" s="51" t="s">
        <v>26</v>
      </c>
      <c r="C571" s="35">
        <v>2</v>
      </c>
      <c r="D571" s="55">
        <v>0</v>
      </c>
      <c r="E571" s="187"/>
      <c r="F571" s="50">
        <v>0</v>
      </c>
      <c r="G571" s="41">
        <v>25</v>
      </c>
      <c r="H571" s="50">
        <f>F581*G571/100</f>
        <v>9632895</v>
      </c>
      <c r="I571" s="10">
        <f t="shared" ref="I571:I596" si="102">F571-H571</f>
        <v>-9632895</v>
      </c>
      <c r="J571" s="10"/>
      <c r="K571" s="10"/>
      <c r="L571" s="10"/>
      <c r="M571" s="10">
        <f>($L$7*$L$8*E569/$L$10)+($L$7*$L$9*D569/$L$11)</f>
        <v>21992709.181742772</v>
      </c>
      <c r="N571" s="10">
        <f t="shared" si="101"/>
        <v>21992709.181742772</v>
      </c>
      <c r="O571" s="196"/>
      <c r="P571" s="196"/>
      <c r="Q571" s="196"/>
      <c r="R571" s="196"/>
      <c r="S571" s="196"/>
    </row>
    <row r="572" spans="1:19" x14ac:dyDescent="0.25">
      <c r="A572" s="35"/>
      <c r="B572" s="51" t="s">
        <v>396</v>
      </c>
      <c r="C572" s="35">
        <v>4</v>
      </c>
      <c r="D572" s="55">
        <v>26.569000000000003</v>
      </c>
      <c r="E572" s="181">
        <v>4863</v>
      </c>
      <c r="F572" s="145">
        <v>4255650</v>
      </c>
      <c r="G572" s="41">
        <v>100</v>
      </c>
      <c r="H572" s="50">
        <f t="shared" ref="H572:H596" si="103">F572*G572/100</f>
        <v>4255650</v>
      </c>
      <c r="I572" s="10">
        <f t="shared" si="102"/>
        <v>0</v>
      </c>
      <c r="J572" s="10">
        <f t="shared" ref="J572:J596" si="104">F572/E572</f>
        <v>875.10795805058603</v>
      </c>
      <c r="K572" s="10">
        <f t="shared" ref="K572:K596" si="105">$J$11*$J$19-J572</f>
        <v>285.91604104530086</v>
      </c>
      <c r="L572" s="10">
        <f t="shared" ref="L572:L596" si="106">IF(K572&gt;0,$J$7*$J$8*(K572/$K$19),0)+$J$7*$J$9*(E572/$E$19)+$J$7*$J$10*(D572/$D$19)</f>
        <v>1247515.8121521615</v>
      </c>
      <c r="M572" s="10"/>
      <c r="N572" s="10">
        <f t="shared" si="101"/>
        <v>1247515.8121521615</v>
      </c>
      <c r="O572" s="196"/>
      <c r="P572" s="196"/>
      <c r="Q572" s="196"/>
      <c r="R572" s="196"/>
      <c r="S572" s="196"/>
    </row>
    <row r="573" spans="1:19" x14ac:dyDescent="0.25">
      <c r="A573" s="35"/>
      <c r="B573" s="51" t="s">
        <v>397</v>
      </c>
      <c r="C573" s="35">
        <v>4</v>
      </c>
      <c r="D573" s="55">
        <v>51.770800000000001</v>
      </c>
      <c r="E573" s="181">
        <v>1826</v>
      </c>
      <c r="F573" s="145">
        <v>485910</v>
      </c>
      <c r="G573" s="41">
        <v>100</v>
      </c>
      <c r="H573" s="50">
        <f t="shared" si="103"/>
        <v>485910</v>
      </c>
      <c r="I573" s="10">
        <f t="shared" si="102"/>
        <v>0</v>
      </c>
      <c r="J573" s="10">
        <f t="shared" si="104"/>
        <v>266.1062431544359</v>
      </c>
      <c r="K573" s="10">
        <f t="shared" si="105"/>
        <v>894.91775594145099</v>
      </c>
      <c r="L573" s="10">
        <f t="shared" si="106"/>
        <v>1608763.3385188445</v>
      </c>
      <c r="M573" s="10"/>
      <c r="N573" s="10">
        <f t="shared" si="101"/>
        <v>1608763.3385188445</v>
      </c>
      <c r="O573" s="196"/>
      <c r="P573" s="196"/>
      <c r="Q573" s="196"/>
      <c r="R573" s="196"/>
      <c r="S573" s="196"/>
    </row>
    <row r="574" spans="1:19" x14ac:dyDescent="0.25">
      <c r="A574" s="35"/>
      <c r="B574" s="51" t="s">
        <v>793</v>
      </c>
      <c r="C574" s="35">
        <v>4</v>
      </c>
      <c r="D574" s="55">
        <v>58.449799999999996</v>
      </c>
      <c r="E574" s="181">
        <v>2384</v>
      </c>
      <c r="F574" s="145">
        <v>555710</v>
      </c>
      <c r="G574" s="41">
        <v>100</v>
      </c>
      <c r="H574" s="50">
        <f t="shared" si="103"/>
        <v>555710</v>
      </c>
      <c r="I574" s="10">
        <f t="shared" si="102"/>
        <v>0</v>
      </c>
      <c r="J574" s="10">
        <f t="shared" si="104"/>
        <v>233.09983221476509</v>
      </c>
      <c r="K574" s="10">
        <f t="shared" si="105"/>
        <v>927.92416688112178</v>
      </c>
      <c r="L574" s="10">
        <f t="shared" si="106"/>
        <v>1768191.8838875508</v>
      </c>
      <c r="M574" s="10"/>
      <c r="N574" s="10">
        <f t="shared" si="101"/>
        <v>1768191.8838875508</v>
      </c>
      <c r="O574" s="196"/>
      <c r="P574" s="196"/>
      <c r="Q574" s="196"/>
      <c r="R574" s="196"/>
      <c r="S574" s="196"/>
    </row>
    <row r="575" spans="1:19" x14ac:dyDescent="0.25">
      <c r="A575" s="35"/>
      <c r="B575" s="51" t="s">
        <v>398</v>
      </c>
      <c r="C575" s="35">
        <v>4</v>
      </c>
      <c r="D575" s="55">
        <v>69.130799999999994</v>
      </c>
      <c r="E575" s="181">
        <v>10843</v>
      </c>
      <c r="F575" s="145">
        <v>5577100</v>
      </c>
      <c r="G575" s="41">
        <v>100</v>
      </c>
      <c r="H575" s="50">
        <f t="shared" si="103"/>
        <v>5577100</v>
      </c>
      <c r="I575" s="10">
        <f t="shared" si="102"/>
        <v>0</v>
      </c>
      <c r="J575" s="10">
        <f t="shared" si="104"/>
        <v>514.35027206492668</v>
      </c>
      <c r="K575" s="10">
        <f t="shared" si="105"/>
        <v>646.67372703096021</v>
      </c>
      <c r="L575" s="10">
        <f t="shared" si="106"/>
        <v>2836405.6098694908</v>
      </c>
      <c r="M575" s="10"/>
      <c r="N575" s="10">
        <f t="shared" si="101"/>
        <v>2836405.6098694908</v>
      </c>
      <c r="O575" s="196"/>
      <c r="P575" s="196"/>
      <c r="Q575" s="196"/>
      <c r="R575" s="196"/>
      <c r="S575" s="196"/>
    </row>
    <row r="576" spans="1:19" x14ac:dyDescent="0.25">
      <c r="A576" s="35"/>
      <c r="B576" s="51" t="s">
        <v>399</v>
      </c>
      <c r="C576" s="35">
        <v>4</v>
      </c>
      <c r="D576" s="55">
        <v>13.638200000000001</v>
      </c>
      <c r="E576" s="181">
        <v>2557</v>
      </c>
      <c r="F576" s="145">
        <v>1285490</v>
      </c>
      <c r="G576" s="41">
        <v>100</v>
      </c>
      <c r="H576" s="50">
        <f t="shared" si="103"/>
        <v>1285490</v>
      </c>
      <c r="I576" s="10">
        <f t="shared" si="102"/>
        <v>0</v>
      </c>
      <c r="J576" s="10">
        <f t="shared" si="104"/>
        <v>502.73367227219399</v>
      </c>
      <c r="K576" s="10">
        <f t="shared" si="105"/>
        <v>658.29032682369291</v>
      </c>
      <c r="L576" s="10">
        <f t="shared" si="106"/>
        <v>1270856.1536852252</v>
      </c>
      <c r="M576" s="10"/>
      <c r="N576" s="10">
        <f t="shared" si="101"/>
        <v>1270856.1536852252</v>
      </c>
      <c r="O576" s="196"/>
      <c r="P576" s="196"/>
      <c r="Q576" s="196"/>
      <c r="R576" s="196"/>
      <c r="S576" s="196"/>
    </row>
    <row r="577" spans="1:19" x14ac:dyDescent="0.25">
      <c r="A577" s="35"/>
      <c r="B577" s="51" t="s">
        <v>400</v>
      </c>
      <c r="C577" s="35">
        <v>4</v>
      </c>
      <c r="D577" s="55">
        <v>52.592100000000002</v>
      </c>
      <c r="E577" s="181">
        <v>2124</v>
      </c>
      <c r="F577" s="145">
        <v>1290240</v>
      </c>
      <c r="G577" s="41">
        <v>100</v>
      </c>
      <c r="H577" s="50">
        <f t="shared" si="103"/>
        <v>1290240</v>
      </c>
      <c r="I577" s="10">
        <f t="shared" si="102"/>
        <v>0</v>
      </c>
      <c r="J577" s="10">
        <f t="shared" si="104"/>
        <v>607.45762711864404</v>
      </c>
      <c r="K577" s="10">
        <f t="shared" si="105"/>
        <v>553.56637197724285</v>
      </c>
      <c r="L577" s="10">
        <f t="shared" si="106"/>
        <v>1246175.6783058553</v>
      </c>
      <c r="M577" s="10"/>
      <c r="N577" s="10">
        <f t="shared" si="101"/>
        <v>1246175.6783058553</v>
      </c>
      <c r="O577" s="196"/>
      <c r="P577" s="196"/>
      <c r="Q577" s="196"/>
      <c r="R577" s="196"/>
      <c r="S577" s="196"/>
    </row>
    <row r="578" spans="1:19" x14ac:dyDescent="0.25">
      <c r="A578" s="35"/>
      <c r="B578" s="51" t="s">
        <v>401</v>
      </c>
      <c r="C578" s="35">
        <v>4</v>
      </c>
      <c r="D578" s="55">
        <v>7.2299999999999995</v>
      </c>
      <c r="E578" s="181">
        <v>1095</v>
      </c>
      <c r="F578" s="145">
        <v>298680</v>
      </c>
      <c r="G578" s="41">
        <v>100</v>
      </c>
      <c r="H578" s="50">
        <f t="shared" si="103"/>
        <v>298680</v>
      </c>
      <c r="I578" s="10">
        <f t="shared" si="102"/>
        <v>0</v>
      </c>
      <c r="J578" s="10">
        <f t="shared" si="104"/>
        <v>272.76712328767121</v>
      </c>
      <c r="K578" s="10">
        <f t="shared" si="105"/>
        <v>888.25687580821568</v>
      </c>
      <c r="L578" s="10">
        <f t="shared" si="106"/>
        <v>1286139.155992487</v>
      </c>
      <c r="M578" s="10"/>
      <c r="N578" s="10">
        <f t="shared" si="101"/>
        <v>1286139.155992487</v>
      </c>
      <c r="O578" s="196"/>
      <c r="P578" s="196"/>
      <c r="Q578" s="196"/>
      <c r="R578" s="196"/>
      <c r="S578" s="196"/>
    </row>
    <row r="579" spans="1:19" x14ac:dyDescent="0.25">
      <c r="A579" s="35"/>
      <c r="B579" s="51" t="s">
        <v>299</v>
      </c>
      <c r="C579" s="35">
        <v>4</v>
      </c>
      <c r="D579" s="55">
        <v>40.322299999999998</v>
      </c>
      <c r="E579" s="181">
        <v>3574</v>
      </c>
      <c r="F579" s="145">
        <v>1356230</v>
      </c>
      <c r="G579" s="41">
        <v>100</v>
      </c>
      <c r="H579" s="50">
        <f t="shared" si="103"/>
        <v>1356230</v>
      </c>
      <c r="I579" s="10">
        <f t="shared" si="102"/>
        <v>0</v>
      </c>
      <c r="J579" s="10">
        <f t="shared" si="104"/>
        <v>379.47118074986008</v>
      </c>
      <c r="K579" s="10">
        <f t="shared" si="105"/>
        <v>781.55281834602681</v>
      </c>
      <c r="L579" s="10">
        <f t="shared" si="106"/>
        <v>1702123.7068148607</v>
      </c>
      <c r="M579" s="10"/>
      <c r="N579" s="10">
        <f t="shared" si="101"/>
        <v>1702123.7068148607</v>
      </c>
      <c r="O579" s="196"/>
      <c r="P579" s="196"/>
      <c r="Q579" s="196"/>
      <c r="R579" s="196"/>
      <c r="S579" s="196"/>
    </row>
    <row r="580" spans="1:19" x14ac:dyDescent="0.25">
      <c r="A580" s="35"/>
      <c r="B580" s="51" t="s">
        <v>402</v>
      </c>
      <c r="C580" s="35">
        <v>4</v>
      </c>
      <c r="D580" s="55">
        <v>5.835</v>
      </c>
      <c r="E580" s="181">
        <v>1175</v>
      </c>
      <c r="F580" s="145">
        <v>284700</v>
      </c>
      <c r="G580" s="41">
        <v>100</v>
      </c>
      <c r="H580" s="50">
        <f t="shared" si="103"/>
        <v>284700</v>
      </c>
      <c r="I580" s="10">
        <f t="shared" si="102"/>
        <v>0</v>
      </c>
      <c r="J580" s="10">
        <f t="shared" si="104"/>
        <v>242.29787234042553</v>
      </c>
      <c r="K580" s="10">
        <f t="shared" si="105"/>
        <v>918.72612675546134</v>
      </c>
      <c r="L580" s="10">
        <f t="shared" si="106"/>
        <v>1329831.2653638588</v>
      </c>
      <c r="M580" s="10"/>
      <c r="N580" s="10">
        <f t="shared" si="101"/>
        <v>1329831.2653638588</v>
      </c>
      <c r="O580" s="196"/>
      <c r="P580" s="196"/>
      <c r="Q580" s="196"/>
      <c r="R580" s="196"/>
      <c r="S580" s="196"/>
    </row>
    <row r="581" spans="1:19" x14ac:dyDescent="0.25">
      <c r="A581" s="35"/>
      <c r="B581" s="51" t="s">
        <v>881</v>
      </c>
      <c r="C581" s="35">
        <v>3</v>
      </c>
      <c r="D581" s="55">
        <v>31.644399999999997</v>
      </c>
      <c r="E581" s="181">
        <v>16065</v>
      </c>
      <c r="F581" s="145">
        <v>38531580</v>
      </c>
      <c r="G581" s="41">
        <v>50</v>
      </c>
      <c r="H581" s="50">
        <f t="shared" si="103"/>
        <v>19265790</v>
      </c>
      <c r="I581" s="10">
        <f t="shared" si="102"/>
        <v>19265790</v>
      </c>
      <c r="J581" s="10">
        <f t="shared" si="104"/>
        <v>2398.4799253034548</v>
      </c>
      <c r="K581" s="10">
        <f t="shared" si="105"/>
        <v>-1237.4559262075679</v>
      </c>
      <c r="L581" s="10">
        <f t="shared" si="106"/>
        <v>2727050.1410085154</v>
      </c>
      <c r="M581" s="10"/>
      <c r="N581" s="10">
        <f t="shared" si="101"/>
        <v>2727050.1410085154</v>
      </c>
      <c r="O581" s="196"/>
      <c r="P581" s="196"/>
      <c r="Q581" s="196"/>
      <c r="R581" s="196"/>
      <c r="S581" s="196"/>
    </row>
    <row r="582" spans="1:19" x14ac:dyDescent="0.25">
      <c r="A582" s="35"/>
      <c r="B582" s="51" t="s">
        <v>403</v>
      </c>
      <c r="C582" s="35">
        <v>4</v>
      </c>
      <c r="D582" s="55">
        <v>12.1113</v>
      </c>
      <c r="E582" s="181">
        <v>2436</v>
      </c>
      <c r="F582" s="145">
        <v>638160</v>
      </c>
      <c r="G582" s="41">
        <v>100</v>
      </c>
      <c r="H582" s="50">
        <f t="shared" si="103"/>
        <v>638160</v>
      </c>
      <c r="I582" s="10">
        <f t="shared" si="102"/>
        <v>0</v>
      </c>
      <c r="J582" s="10">
        <f t="shared" si="104"/>
        <v>261.97044334975368</v>
      </c>
      <c r="K582" s="10">
        <f t="shared" si="105"/>
        <v>899.05355574613327</v>
      </c>
      <c r="L582" s="10">
        <f t="shared" si="106"/>
        <v>1536773.7276977394</v>
      </c>
      <c r="M582" s="10"/>
      <c r="N582" s="10">
        <f t="shared" si="101"/>
        <v>1536773.7276977394</v>
      </c>
      <c r="O582" s="196"/>
      <c r="P582" s="196"/>
      <c r="Q582" s="196"/>
      <c r="R582" s="196"/>
      <c r="S582" s="196"/>
    </row>
    <row r="583" spans="1:19" x14ac:dyDescent="0.25">
      <c r="A583" s="35"/>
      <c r="B583" s="51" t="s">
        <v>404</v>
      </c>
      <c r="C583" s="35">
        <v>4</v>
      </c>
      <c r="D583" s="55">
        <v>21.832999999999998</v>
      </c>
      <c r="E583" s="181">
        <v>4923</v>
      </c>
      <c r="F583" s="145">
        <v>2590140</v>
      </c>
      <c r="G583" s="41">
        <v>100</v>
      </c>
      <c r="H583" s="50">
        <f t="shared" si="103"/>
        <v>2590140</v>
      </c>
      <c r="I583" s="10">
        <f t="shared" si="102"/>
        <v>0</v>
      </c>
      <c r="J583" s="10">
        <f t="shared" si="104"/>
        <v>526.13040828762951</v>
      </c>
      <c r="K583" s="10">
        <f t="shared" si="105"/>
        <v>634.89359080825739</v>
      </c>
      <c r="L583" s="10">
        <f t="shared" si="106"/>
        <v>1659713.9653489075</v>
      </c>
      <c r="M583" s="10"/>
      <c r="N583" s="10">
        <f t="shared" si="101"/>
        <v>1659713.9653489075</v>
      </c>
      <c r="O583" s="196"/>
      <c r="P583" s="196"/>
      <c r="Q583" s="196"/>
      <c r="R583" s="196"/>
      <c r="S583" s="196"/>
    </row>
    <row r="584" spans="1:19" x14ac:dyDescent="0.25">
      <c r="A584" s="35"/>
      <c r="B584" s="51" t="s">
        <v>405</v>
      </c>
      <c r="C584" s="35">
        <v>4</v>
      </c>
      <c r="D584" s="55">
        <v>25.650599999999997</v>
      </c>
      <c r="E584" s="181">
        <v>2936</v>
      </c>
      <c r="F584" s="145">
        <v>716990</v>
      </c>
      <c r="G584" s="41">
        <v>100</v>
      </c>
      <c r="H584" s="50">
        <f t="shared" si="103"/>
        <v>716990</v>
      </c>
      <c r="I584" s="10">
        <f t="shared" si="102"/>
        <v>0</v>
      </c>
      <c r="J584" s="10">
        <f t="shared" si="104"/>
        <v>244.20640326975476</v>
      </c>
      <c r="K584" s="10">
        <f t="shared" si="105"/>
        <v>916.81759582613211</v>
      </c>
      <c r="L584" s="10">
        <f t="shared" si="106"/>
        <v>1698680.0655901013</v>
      </c>
      <c r="M584" s="10"/>
      <c r="N584" s="10">
        <f t="shared" si="101"/>
        <v>1698680.0655901013</v>
      </c>
      <c r="O584" s="196"/>
      <c r="P584" s="196"/>
      <c r="Q584" s="196"/>
      <c r="R584" s="196"/>
      <c r="S584" s="196"/>
    </row>
    <row r="585" spans="1:19" x14ac:dyDescent="0.25">
      <c r="A585" s="35"/>
      <c r="B585" s="51" t="s">
        <v>406</v>
      </c>
      <c r="C585" s="35">
        <v>4</v>
      </c>
      <c r="D585" s="55">
        <v>13.840599999999998</v>
      </c>
      <c r="E585" s="181">
        <v>2208</v>
      </c>
      <c r="F585" s="145">
        <v>1467800</v>
      </c>
      <c r="G585" s="41">
        <v>100</v>
      </c>
      <c r="H585" s="50">
        <f t="shared" si="103"/>
        <v>1467800</v>
      </c>
      <c r="I585" s="10">
        <f t="shared" si="102"/>
        <v>0</v>
      </c>
      <c r="J585" s="10">
        <f t="shared" si="104"/>
        <v>664.76449275362324</v>
      </c>
      <c r="K585" s="10">
        <f t="shared" si="105"/>
        <v>496.25950634226365</v>
      </c>
      <c r="L585" s="10">
        <f t="shared" si="106"/>
        <v>1018930.7148097941</v>
      </c>
      <c r="M585" s="10"/>
      <c r="N585" s="10">
        <f t="shared" si="101"/>
        <v>1018930.7148097941</v>
      </c>
      <c r="O585" s="196"/>
      <c r="P585" s="196"/>
      <c r="Q585" s="196"/>
      <c r="R585" s="196"/>
      <c r="S585" s="196"/>
    </row>
    <row r="586" spans="1:19" x14ac:dyDescent="0.25">
      <c r="A586" s="35"/>
      <c r="B586" s="51" t="s">
        <v>407</v>
      </c>
      <c r="C586" s="35">
        <v>4</v>
      </c>
      <c r="D586" s="55">
        <v>7.8751000000000007</v>
      </c>
      <c r="E586" s="181">
        <v>985</v>
      </c>
      <c r="F586" s="145">
        <v>147210</v>
      </c>
      <c r="G586" s="41">
        <v>100</v>
      </c>
      <c r="H586" s="50">
        <f t="shared" si="103"/>
        <v>147210</v>
      </c>
      <c r="I586" s="10">
        <f t="shared" si="102"/>
        <v>0</v>
      </c>
      <c r="J586" s="10">
        <f t="shared" si="104"/>
        <v>149.45177664974619</v>
      </c>
      <c r="K586" s="10">
        <f t="shared" si="105"/>
        <v>1011.5722224461407</v>
      </c>
      <c r="L586" s="10">
        <f t="shared" si="106"/>
        <v>1420910.0989571067</v>
      </c>
      <c r="M586" s="10"/>
      <c r="N586" s="10">
        <f t="shared" si="101"/>
        <v>1420910.0989571067</v>
      </c>
      <c r="O586" s="196"/>
      <c r="P586" s="196"/>
      <c r="Q586" s="196"/>
      <c r="R586" s="196"/>
      <c r="S586" s="196"/>
    </row>
    <row r="587" spans="1:19" x14ac:dyDescent="0.25">
      <c r="A587" s="35"/>
      <c r="B587" s="51" t="s">
        <v>408</v>
      </c>
      <c r="C587" s="35">
        <v>4</v>
      </c>
      <c r="D587" s="55">
        <v>45.59</v>
      </c>
      <c r="E587" s="181">
        <v>5503</v>
      </c>
      <c r="F587" s="145">
        <v>2773210</v>
      </c>
      <c r="G587" s="41">
        <v>100</v>
      </c>
      <c r="H587" s="50">
        <f t="shared" si="103"/>
        <v>2773210</v>
      </c>
      <c r="I587" s="10">
        <f t="shared" si="102"/>
        <v>0</v>
      </c>
      <c r="J587" s="10">
        <f t="shared" si="104"/>
        <v>503.94512084317643</v>
      </c>
      <c r="K587" s="10">
        <f t="shared" si="105"/>
        <v>657.07887825271041</v>
      </c>
      <c r="L587" s="10">
        <f t="shared" si="106"/>
        <v>1885018.8010403961</v>
      </c>
      <c r="M587" s="10"/>
      <c r="N587" s="10">
        <f t="shared" si="101"/>
        <v>1885018.8010403961</v>
      </c>
      <c r="O587" s="196"/>
      <c r="P587" s="196"/>
      <c r="Q587" s="196"/>
      <c r="R587" s="196"/>
      <c r="S587" s="196"/>
    </row>
    <row r="588" spans="1:19" x14ac:dyDescent="0.25">
      <c r="A588" s="35"/>
      <c r="B588" s="51" t="s">
        <v>409</v>
      </c>
      <c r="C588" s="35">
        <v>4</v>
      </c>
      <c r="D588" s="55">
        <v>77.631799999999998</v>
      </c>
      <c r="E588" s="181">
        <v>7468</v>
      </c>
      <c r="F588" s="145">
        <v>3754430</v>
      </c>
      <c r="G588" s="41">
        <v>100</v>
      </c>
      <c r="H588" s="50">
        <f t="shared" si="103"/>
        <v>3754430</v>
      </c>
      <c r="I588" s="10">
        <f t="shared" si="102"/>
        <v>0</v>
      </c>
      <c r="J588" s="10">
        <f t="shared" si="104"/>
        <v>502.73567220139262</v>
      </c>
      <c r="K588" s="10">
        <f t="shared" si="105"/>
        <v>658.28832689449428</v>
      </c>
      <c r="L588" s="10">
        <f t="shared" si="106"/>
        <v>2344529.6250829026</v>
      </c>
      <c r="M588" s="10"/>
      <c r="N588" s="10">
        <f t="shared" si="101"/>
        <v>2344529.6250829026</v>
      </c>
      <c r="O588" s="196"/>
      <c r="P588" s="196"/>
      <c r="Q588" s="196"/>
      <c r="R588" s="196"/>
      <c r="S588" s="196"/>
    </row>
    <row r="589" spans="1:19" x14ac:dyDescent="0.25">
      <c r="A589" s="35"/>
      <c r="B589" s="51" t="s">
        <v>410</v>
      </c>
      <c r="C589" s="35">
        <v>4</v>
      </c>
      <c r="D589" s="55">
        <v>34.059899999999999</v>
      </c>
      <c r="E589" s="181">
        <v>5576</v>
      </c>
      <c r="F589" s="145">
        <v>1295830</v>
      </c>
      <c r="G589" s="41">
        <v>100</v>
      </c>
      <c r="H589" s="50">
        <f t="shared" si="103"/>
        <v>1295830</v>
      </c>
      <c r="I589" s="10">
        <f t="shared" si="102"/>
        <v>0</v>
      </c>
      <c r="J589" s="10">
        <f t="shared" si="104"/>
        <v>232.39418938307031</v>
      </c>
      <c r="K589" s="10">
        <f t="shared" si="105"/>
        <v>928.62980971281661</v>
      </c>
      <c r="L589" s="10">
        <f t="shared" si="106"/>
        <v>2175336.4752231231</v>
      </c>
      <c r="M589" s="10"/>
      <c r="N589" s="10">
        <f t="shared" si="101"/>
        <v>2175336.4752231231</v>
      </c>
      <c r="O589" s="196"/>
      <c r="P589" s="196"/>
      <c r="Q589" s="196"/>
      <c r="R589" s="196"/>
      <c r="S589" s="196"/>
    </row>
    <row r="590" spans="1:19" x14ac:dyDescent="0.25">
      <c r="A590" s="35"/>
      <c r="B590" s="51" t="s">
        <v>411</v>
      </c>
      <c r="C590" s="35">
        <v>4</v>
      </c>
      <c r="D590" s="55">
        <v>8.8218999999999994</v>
      </c>
      <c r="E590" s="181">
        <v>1760</v>
      </c>
      <c r="F590" s="145">
        <v>2524050</v>
      </c>
      <c r="G590" s="41">
        <v>100</v>
      </c>
      <c r="H590" s="50">
        <f t="shared" si="103"/>
        <v>2524050</v>
      </c>
      <c r="I590" s="10">
        <f t="shared" si="102"/>
        <v>0</v>
      </c>
      <c r="J590" s="10">
        <f t="shared" si="104"/>
        <v>1434.1193181818182</v>
      </c>
      <c r="K590" s="10">
        <f t="shared" si="105"/>
        <v>-273.09531908593135</v>
      </c>
      <c r="L590" s="10">
        <f t="shared" si="106"/>
        <v>322424.83407081437</v>
      </c>
      <c r="M590" s="10"/>
      <c r="N590" s="10">
        <f t="shared" si="101"/>
        <v>322424.83407081437</v>
      </c>
      <c r="O590" s="196"/>
      <c r="P590" s="196"/>
      <c r="Q590" s="196"/>
      <c r="R590" s="196"/>
      <c r="S590" s="196"/>
    </row>
    <row r="591" spans="1:19" x14ac:dyDescent="0.25">
      <c r="A591" s="35"/>
      <c r="B591" s="51" t="s">
        <v>412</v>
      </c>
      <c r="C591" s="35">
        <v>4</v>
      </c>
      <c r="D591" s="55">
        <v>23.27</v>
      </c>
      <c r="E591" s="181">
        <v>3001</v>
      </c>
      <c r="F591" s="145">
        <v>1487240</v>
      </c>
      <c r="G591" s="41">
        <v>100</v>
      </c>
      <c r="H591" s="50">
        <f t="shared" si="103"/>
        <v>1487240</v>
      </c>
      <c r="I591" s="10">
        <f t="shared" si="102"/>
        <v>0</v>
      </c>
      <c r="J591" s="10">
        <f t="shared" si="104"/>
        <v>495.58147284238589</v>
      </c>
      <c r="K591" s="10">
        <f t="shared" si="105"/>
        <v>665.442526253501</v>
      </c>
      <c r="L591" s="10">
        <f t="shared" si="106"/>
        <v>1393600.6406619032</v>
      </c>
      <c r="M591" s="10"/>
      <c r="N591" s="10">
        <f t="shared" si="101"/>
        <v>1393600.6406619032</v>
      </c>
      <c r="O591" s="196"/>
      <c r="P591" s="196"/>
      <c r="Q591" s="196"/>
      <c r="R591" s="196"/>
      <c r="S591" s="196"/>
    </row>
    <row r="592" spans="1:19" x14ac:dyDescent="0.25">
      <c r="A592" s="35"/>
      <c r="B592" s="51" t="s">
        <v>794</v>
      </c>
      <c r="C592" s="35">
        <v>4</v>
      </c>
      <c r="D592" s="55">
        <v>41.862299999999991</v>
      </c>
      <c r="E592" s="181">
        <v>4302</v>
      </c>
      <c r="F592" s="145">
        <v>1924730</v>
      </c>
      <c r="G592" s="41">
        <v>100</v>
      </c>
      <c r="H592" s="50">
        <f t="shared" si="103"/>
        <v>1924730</v>
      </c>
      <c r="I592" s="10">
        <f t="shared" si="102"/>
        <v>0</v>
      </c>
      <c r="J592" s="10">
        <f t="shared" si="104"/>
        <v>447.40353324035334</v>
      </c>
      <c r="K592" s="10">
        <f t="shared" si="105"/>
        <v>713.62046585553355</v>
      </c>
      <c r="L592" s="10">
        <f t="shared" si="106"/>
        <v>1743739.1510505241</v>
      </c>
      <c r="M592" s="10"/>
      <c r="N592" s="10">
        <f t="shared" si="101"/>
        <v>1743739.1510505241</v>
      </c>
      <c r="O592" s="196"/>
      <c r="P592" s="196"/>
      <c r="Q592" s="196"/>
      <c r="R592" s="196"/>
      <c r="S592" s="196"/>
    </row>
    <row r="593" spans="1:19" x14ac:dyDescent="0.25">
      <c r="A593" s="35"/>
      <c r="B593" s="51" t="s">
        <v>413</v>
      </c>
      <c r="C593" s="35">
        <v>4</v>
      </c>
      <c r="D593" s="55">
        <v>27.890700000000002</v>
      </c>
      <c r="E593" s="181">
        <v>2851</v>
      </c>
      <c r="F593" s="145">
        <v>1128690</v>
      </c>
      <c r="G593" s="41">
        <v>100</v>
      </c>
      <c r="H593" s="50">
        <f t="shared" si="103"/>
        <v>1128690</v>
      </c>
      <c r="I593" s="10">
        <f t="shared" si="102"/>
        <v>0</v>
      </c>
      <c r="J593" s="10">
        <f t="shared" si="104"/>
        <v>395.89266923886356</v>
      </c>
      <c r="K593" s="10">
        <f t="shared" si="105"/>
        <v>765.13132985702327</v>
      </c>
      <c r="L593" s="10">
        <f t="shared" si="106"/>
        <v>1510827.6764945216</v>
      </c>
      <c r="M593" s="10"/>
      <c r="N593" s="10">
        <f t="shared" si="101"/>
        <v>1510827.6764945216</v>
      </c>
      <c r="O593" s="196"/>
      <c r="P593" s="196"/>
      <c r="Q593" s="196"/>
      <c r="R593" s="196"/>
      <c r="S593" s="196"/>
    </row>
    <row r="594" spans="1:19" x14ac:dyDescent="0.25">
      <c r="A594" s="35"/>
      <c r="B594" s="51" t="s">
        <v>795</v>
      </c>
      <c r="C594" s="35">
        <v>4</v>
      </c>
      <c r="D594" s="55">
        <v>36.872</v>
      </c>
      <c r="E594" s="181">
        <v>3891</v>
      </c>
      <c r="F594" s="145">
        <v>1272730</v>
      </c>
      <c r="G594" s="41">
        <v>100</v>
      </c>
      <c r="H594" s="50">
        <f t="shared" si="103"/>
        <v>1272730</v>
      </c>
      <c r="I594" s="10">
        <f t="shared" si="102"/>
        <v>0</v>
      </c>
      <c r="J594" s="10">
        <f t="shared" si="104"/>
        <v>327.09586224620921</v>
      </c>
      <c r="K594" s="10">
        <f t="shared" si="105"/>
        <v>833.92813684967768</v>
      </c>
      <c r="L594" s="10">
        <f t="shared" si="106"/>
        <v>1801483.6888973946</v>
      </c>
      <c r="M594" s="10"/>
      <c r="N594" s="10">
        <f t="shared" si="101"/>
        <v>1801483.6888973946</v>
      </c>
      <c r="O594" s="196"/>
      <c r="P594" s="196"/>
      <c r="Q594" s="196"/>
      <c r="R594" s="196"/>
      <c r="S594" s="196"/>
    </row>
    <row r="595" spans="1:19" x14ac:dyDescent="0.25">
      <c r="A595" s="35"/>
      <c r="B595" s="51" t="s">
        <v>414</v>
      </c>
      <c r="C595" s="35">
        <v>4</v>
      </c>
      <c r="D595" s="55">
        <v>19.46</v>
      </c>
      <c r="E595" s="181">
        <v>1150</v>
      </c>
      <c r="F595" s="145">
        <v>569860</v>
      </c>
      <c r="G595" s="41">
        <v>100</v>
      </c>
      <c r="H595" s="50">
        <f t="shared" si="103"/>
        <v>569860</v>
      </c>
      <c r="I595" s="10">
        <f t="shared" si="102"/>
        <v>0</v>
      </c>
      <c r="J595" s="10">
        <f t="shared" si="104"/>
        <v>495.53043478260872</v>
      </c>
      <c r="K595" s="10">
        <f t="shared" si="105"/>
        <v>665.49356431327817</v>
      </c>
      <c r="L595" s="10">
        <f t="shared" si="106"/>
        <v>1078728.9712947893</v>
      </c>
      <c r="M595" s="10"/>
      <c r="N595" s="10">
        <f t="shared" si="101"/>
        <v>1078728.9712947893</v>
      </c>
      <c r="O595" s="196"/>
      <c r="P595" s="196"/>
      <c r="Q595" s="196"/>
      <c r="R595" s="196"/>
      <c r="S595" s="196"/>
    </row>
    <row r="596" spans="1:19" x14ac:dyDescent="0.25">
      <c r="A596" s="35"/>
      <c r="B596" s="51" t="s">
        <v>796</v>
      </c>
      <c r="C596" s="35">
        <v>4</v>
      </c>
      <c r="D596" s="55">
        <v>29.534099999999999</v>
      </c>
      <c r="E596" s="181">
        <v>2594</v>
      </c>
      <c r="F596" s="145">
        <v>801400</v>
      </c>
      <c r="G596" s="41">
        <v>100</v>
      </c>
      <c r="H596" s="50">
        <f t="shared" si="103"/>
        <v>801400</v>
      </c>
      <c r="I596" s="10">
        <f t="shared" si="102"/>
        <v>0</v>
      </c>
      <c r="J596" s="10">
        <f t="shared" si="104"/>
        <v>308.9437162683115</v>
      </c>
      <c r="K596" s="10">
        <f t="shared" si="105"/>
        <v>852.08028282757539</v>
      </c>
      <c r="L596" s="10">
        <f t="shared" si="106"/>
        <v>1582207.6092849358</v>
      </c>
      <c r="M596" s="10"/>
      <c r="N596" s="10">
        <f t="shared" si="101"/>
        <v>1582207.6092849358</v>
      </c>
      <c r="O596" s="196"/>
      <c r="P596" s="196"/>
      <c r="Q596" s="196"/>
      <c r="R596" s="196"/>
      <c r="S596" s="196"/>
    </row>
    <row r="597" spans="1:19" x14ac:dyDescent="0.25">
      <c r="A597" s="35"/>
      <c r="B597" s="4"/>
      <c r="C597" s="4"/>
      <c r="D597" s="55">
        <v>0</v>
      </c>
      <c r="E597" s="183"/>
      <c r="F597" s="65"/>
      <c r="G597" s="41"/>
      <c r="H597" s="65"/>
      <c r="I597" s="66"/>
      <c r="J597" s="66"/>
      <c r="K597" s="10"/>
      <c r="L597" s="10"/>
      <c r="M597" s="10"/>
      <c r="N597" s="10"/>
      <c r="O597" s="196"/>
      <c r="P597" s="196"/>
      <c r="Q597" s="196"/>
      <c r="R597" s="196"/>
      <c r="S597" s="196"/>
    </row>
    <row r="598" spans="1:19" x14ac:dyDescent="0.25">
      <c r="A598" s="30" t="s">
        <v>415</v>
      </c>
      <c r="B598" s="43" t="s">
        <v>2</v>
      </c>
      <c r="C598" s="44"/>
      <c r="D598" s="3">
        <v>764.73369999999989</v>
      </c>
      <c r="E598" s="184">
        <f>E599</f>
        <v>47874</v>
      </c>
      <c r="F598" s="37">
        <v>0</v>
      </c>
      <c r="G598" s="41"/>
      <c r="H598" s="37">
        <f>H600</f>
        <v>5129595</v>
      </c>
      <c r="I598" s="8">
        <f>I600</f>
        <v>-5129595</v>
      </c>
      <c r="J598" s="8"/>
      <c r="K598" s="10"/>
      <c r="L598" s="10"/>
      <c r="M598" s="9">
        <f>M600</f>
        <v>13895654.108484112</v>
      </c>
      <c r="N598" s="8">
        <f t="shared" si="101"/>
        <v>13895654.108484112</v>
      </c>
      <c r="O598" s="196"/>
      <c r="P598" s="196"/>
      <c r="Q598" s="196"/>
      <c r="R598" s="196"/>
      <c r="S598" s="196"/>
    </row>
    <row r="599" spans="1:19" x14ac:dyDescent="0.25">
      <c r="A599" s="30" t="s">
        <v>415</v>
      </c>
      <c r="B599" s="43" t="s">
        <v>3</v>
      </c>
      <c r="C599" s="44"/>
      <c r="D599" s="3">
        <v>764.73369999999989</v>
      </c>
      <c r="E599" s="184">
        <f>SUM(E601:E625)</f>
        <v>47874</v>
      </c>
      <c r="F599" s="37">
        <f>SUM(F601:F625)</f>
        <v>34278110</v>
      </c>
      <c r="G599" s="41"/>
      <c r="H599" s="37">
        <f>SUM(H601:H625)</f>
        <v>24018920</v>
      </c>
      <c r="I599" s="8">
        <f>SUM(I601:I625)</f>
        <v>10259190</v>
      </c>
      <c r="J599" s="8"/>
      <c r="K599" s="10"/>
      <c r="L599" s="8">
        <f>SUM(L601:L625)</f>
        <v>34760778.591620825</v>
      </c>
      <c r="M599" s="10"/>
      <c r="N599" s="8">
        <f t="shared" si="101"/>
        <v>34760778.591620825</v>
      </c>
      <c r="O599" s="196"/>
      <c r="P599" s="196"/>
      <c r="Q599" s="196"/>
      <c r="R599" s="196"/>
      <c r="S599" s="196"/>
    </row>
    <row r="600" spans="1:19" x14ac:dyDescent="0.25">
      <c r="A600" s="35"/>
      <c r="B600" s="51" t="s">
        <v>26</v>
      </c>
      <c r="C600" s="35">
        <v>2</v>
      </c>
      <c r="D600" s="55">
        <v>0</v>
      </c>
      <c r="E600" s="187"/>
      <c r="F600" s="50">
        <v>0</v>
      </c>
      <c r="G600" s="41">
        <v>25</v>
      </c>
      <c r="H600" s="50">
        <f>F613*G600/100</f>
        <v>5129595</v>
      </c>
      <c r="I600" s="10">
        <f t="shared" ref="I600:I625" si="107">F600-H600</f>
        <v>-5129595</v>
      </c>
      <c r="J600" s="10"/>
      <c r="K600" s="10"/>
      <c r="L600" s="10"/>
      <c r="M600" s="10">
        <f>($L$7*$L$8*E598/$L$10)+($L$7*$L$9*D598/$L$11)</f>
        <v>13895654.108484112</v>
      </c>
      <c r="N600" s="10">
        <f t="shared" si="101"/>
        <v>13895654.108484112</v>
      </c>
      <c r="O600" s="196"/>
      <c r="P600" s="196"/>
      <c r="Q600" s="196"/>
      <c r="R600" s="196"/>
      <c r="S600" s="196"/>
    </row>
    <row r="601" spans="1:19" x14ac:dyDescent="0.25">
      <c r="A601" s="35"/>
      <c r="B601" s="51" t="s">
        <v>416</v>
      </c>
      <c r="C601" s="35">
        <v>4</v>
      </c>
      <c r="D601" s="55">
        <v>35.596600000000002</v>
      </c>
      <c r="E601" s="181">
        <v>1084</v>
      </c>
      <c r="F601" s="145">
        <v>185350</v>
      </c>
      <c r="G601" s="41">
        <v>100</v>
      </c>
      <c r="H601" s="50">
        <f t="shared" ref="H601:H625" si="108">F601*G601/100</f>
        <v>185350</v>
      </c>
      <c r="I601" s="10">
        <f t="shared" si="107"/>
        <v>0</v>
      </c>
      <c r="J601" s="10">
        <f t="shared" ref="J601:J625" si="109">F601/E601</f>
        <v>170.98708487084872</v>
      </c>
      <c r="K601" s="10">
        <f t="shared" ref="K601:K625" si="110">$J$11*$J$19-J601</f>
        <v>990.03691422503812</v>
      </c>
      <c r="L601" s="10">
        <f t="shared" ref="L601:L625" si="111">IF(K601&gt;0,$J$7*$J$8*(K601/$K$19),0)+$J$7*$J$9*(E601/$E$19)+$J$7*$J$10*(D601/$D$19)</f>
        <v>1533217.3529953815</v>
      </c>
      <c r="M601" s="10"/>
      <c r="N601" s="10">
        <f t="shared" si="101"/>
        <v>1533217.3529953815</v>
      </c>
      <c r="O601" s="196"/>
      <c r="P601" s="196"/>
      <c r="Q601" s="196"/>
      <c r="R601" s="196"/>
      <c r="S601" s="196"/>
    </row>
    <row r="602" spans="1:19" x14ac:dyDescent="0.25">
      <c r="A602" s="35"/>
      <c r="B602" s="51" t="s">
        <v>797</v>
      </c>
      <c r="C602" s="35">
        <v>4</v>
      </c>
      <c r="D602" s="55">
        <v>33.409199999999998</v>
      </c>
      <c r="E602" s="181">
        <v>893</v>
      </c>
      <c r="F602" s="145">
        <v>259310</v>
      </c>
      <c r="G602" s="41">
        <v>100</v>
      </c>
      <c r="H602" s="50">
        <f t="shared" si="108"/>
        <v>259310</v>
      </c>
      <c r="I602" s="10">
        <f t="shared" si="107"/>
        <v>0</v>
      </c>
      <c r="J602" s="10">
        <f t="shared" si="109"/>
        <v>290.38073908174692</v>
      </c>
      <c r="K602" s="10">
        <f t="shared" si="110"/>
        <v>870.64326001413997</v>
      </c>
      <c r="L602" s="10">
        <f t="shared" si="111"/>
        <v>1347914.8964976766</v>
      </c>
      <c r="M602" s="10"/>
      <c r="N602" s="10">
        <f t="shared" si="101"/>
        <v>1347914.8964976766</v>
      </c>
      <c r="O602" s="196"/>
      <c r="P602" s="196"/>
      <c r="Q602" s="196"/>
      <c r="R602" s="196"/>
      <c r="S602" s="196"/>
    </row>
    <row r="603" spans="1:19" x14ac:dyDescent="0.25">
      <c r="A603" s="35"/>
      <c r="B603" s="51" t="s">
        <v>417</v>
      </c>
      <c r="C603" s="35">
        <v>4</v>
      </c>
      <c r="D603" s="55">
        <v>65.508599999999987</v>
      </c>
      <c r="E603" s="181">
        <v>3936</v>
      </c>
      <c r="F603" s="145">
        <v>897210</v>
      </c>
      <c r="G603" s="41">
        <v>100</v>
      </c>
      <c r="H603" s="50">
        <f t="shared" si="108"/>
        <v>897210</v>
      </c>
      <c r="I603" s="10">
        <f t="shared" si="107"/>
        <v>0</v>
      </c>
      <c r="J603" s="10">
        <f t="shared" si="109"/>
        <v>227.94969512195121</v>
      </c>
      <c r="K603" s="10">
        <f t="shared" si="110"/>
        <v>933.07430397393568</v>
      </c>
      <c r="L603" s="10">
        <f t="shared" si="111"/>
        <v>2055577.5508229544</v>
      </c>
      <c r="M603" s="10"/>
      <c r="N603" s="10">
        <f t="shared" si="101"/>
        <v>2055577.5508229544</v>
      </c>
      <c r="O603" s="196"/>
      <c r="P603" s="196"/>
      <c r="Q603" s="196"/>
      <c r="R603" s="196"/>
      <c r="S603" s="196"/>
    </row>
    <row r="604" spans="1:19" s="31" customFormat="1" x14ac:dyDescent="0.25">
      <c r="A604" s="35"/>
      <c r="B604" s="51" t="s">
        <v>418</v>
      </c>
      <c r="C604" s="35">
        <v>4</v>
      </c>
      <c r="D604" s="55">
        <v>41.834899999999998</v>
      </c>
      <c r="E604" s="181">
        <v>1666</v>
      </c>
      <c r="F604" s="179">
        <v>1179840</v>
      </c>
      <c r="G604" s="41">
        <v>100</v>
      </c>
      <c r="H604" s="50">
        <f t="shared" si="108"/>
        <v>1179840</v>
      </c>
      <c r="I604" s="50">
        <f t="shared" si="107"/>
        <v>0</v>
      </c>
      <c r="J604" s="50">
        <f t="shared" si="109"/>
        <v>708.187274909964</v>
      </c>
      <c r="K604" s="50">
        <f t="shared" si="110"/>
        <v>452.83672418592289</v>
      </c>
      <c r="L604" s="50">
        <f t="shared" si="111"/>
        <v>1002653.1782765102</v>
      </c>
      <c r="M604" s="50"/>
      <c r="N604" s="50">
        <f t="shared" si="101"/>
        <v>1002653.1782765102</v>
      </c>
      <c r="O604" s="99"/>
      <c r="P604" s="196"/>
      <c r="Q604" s="99"/>
      <c r="R604" s="196"/>
      <c r="S604" s="99"/>
    </row>
    <row r="605" spans="1:19" x14ac:dyDescent="0.25">
      <c r="A605" s="35"/>
      <c r="B605" s="51" t="s">
        <v>798</v>
      </c>
      <c r="C605" s="35">
        <v>4</v>
      </c>
      <c r="D605" s="55">
        <v>17.8841</v>
      </c>
      <c r="E605" s="181">
        <v>1149</v>
      </c>
      <c r="F605" s="145">
        <v>280520</v>
      </c>
      <c r="G605" s="41">
        <v>100</v>
      </c>
      <c r="H605" s="50">
        <f t="shared" si="108"/>
        <v>280520</v>
      </c>
      <c r="I605" s="10">
        <f t="shared" si="107"/>
        <v>0</v>
      </c>
      <c r="J605" s="10">
        <f t="shared" si="109"/>
        <v>244.14273281114012</v>
      </c>
      <c r="K605" s="10">
        <f t="shared" si="110"/>
        <v>916.88126628474674</v>
      </c>
      <c r="L605" s="10">
        <f t="shared" si="111"/>
        <v>1376647.8085902382</v>
      </c>
      <c r="M605" s="10"/>
      <c r="N605" s="10">
        <f t="shared" si="101"/>
        <v>1376647.8085902382</v>
      </c>
      <c r="O605" s="196"/>
      <c r="P605" s="196"/>
      <c r="Q605" s="196"/>
      <c r="R605" s="196"/>
      <c r="S605" s="196"/>
    </row>
    <row r="606" spans="1:19" x14ac:dyDescent="0.25">
      <c r="A606" s="35"/>
      <c r="B606" s="51" t="s">
        <v>419</v>
      </c>
      <c r="C606" s="35">
        <v>4</v>
      </c>
      <c r="D606" s="55">
        <v>32.975500000000004</v>
      </c>
      <c r="E606" s="181">
        <v>935</v>
      </c>
      <c r="F606" s="145">
        <v>716150</v>
      </c>
      <c r="G606" s="41">
        <v>100</v>
      </c>
      <c r="H606" s="50">
        <f t="shared" si="108"/>
        <v>716150</v>
      </c>
      <c r="I606" s="10">
        <f t="shared" si="107"/>
        <v>0</v>
      </c>
      <c r="J606" s="10">
        <f t="shared" si="109"/>
        <v>765.93582887700529</v>
      </c>
      <c r="K606" s="10">
        <f t="shared" si="110"/>
        <v>395.0881702188816</v>
      </c>
      <c r="L606" s="10">
        <f t="shared" si="111"/>
        <v>775705.71657666611</v>
      </c>
      <c r="M606" s="10"/>
      <c r="N606" s="10">
        <f t="shared" si="101"/>
        <v>775705.71657666611</v>
      </c>
      <c r="O606" s="196"/>
      <c r="P606" s="196"/>
      <c r="Q606" s="196"/>
      <c r="R606" s="196"/>
      <c r="S606" s="196"/>
    </row>
    <row r="607" spans="1:19" x14ac:dyDescent="0.25">
      <c r="A607" s="35"/>
      <c r="B607" s="51" t="s">
        <v>420</v>
      </c>
      <c r="C607" s="35">
        <v>4</v>
      </c>
      <c r="D607" s="55">
        <v>20.041899999999998</v>
      </c>
      <c r="E607" s="181">
        <v>966</v>
      </c>
      <c r="F607" s="145">
        <v>222860</v>
      </c>
      <c r="G607" s="41">
        <v>100</v>
      </c>
      <c r="H607" s="50">
        <f t="shared" si="108"/>
        <v>222860</v>
      </c>
      <c r="I607" s="10">
        <f t="shared" si="107"/>
        <v>0</v>
      </c>
      <c r="J607" s="10">
        <f t="shared" si="109"/>
        <v>230.70393374741201</v>
      </c>
      <c r="K607" s="10">
        <f t="shared" si="110"/>
        <v>930.32006534847483</v>
      </c>
      <c r="L607" s="10">
        <f t="shared" si="111"/>
        <v>1373018.2127555527</v>
      </c>
      <c r="M607" s="10"/>
      <c r="N607" s="10">
        <f t="shared" si="101"/>
        <v>1373018.2127555527</v>
      </c>
      <c r="O607" s="196"/>
      <c r="P607" s="196"/>
      <c r="Q607" s="196"/>
      <c r="R607" s="196"/>
      <c r="S607" s="196"/>
    </row>
    <row r="608" spans="1:19" x14ac:dyDescent="0.25">
      <c r="A608" s="35"/>
      <c r="B608" s="51" t="s">
        <v>421</v>
      </c>
      <c r="C608" s="35">
        <v>4</v>
      </c>
      <c r="D608" s="55">
        <v>27.4086</v>
      </c>
      <c r="E608" s="181">
        <v>1552</v>
      </c>
      <c r="F608" s="145">
        <v>373620</v>
      </c>
      <c r="G608" s="41">
        <v>100</v>
      </c>
      <c r="H608" s="50">
        <f t="shared" si="108"/>
        <v>373620</v>
      </c>
      <c r="I608" s="10">
        <f t="shared" si="107"/>
        <v>0</v>
      </c>
      <c r="J608" s="10">
        <f t="shared" si="109"/>
        <v>240.73453608247422</v>
      </c>
      <c r="K608" s="10">
        <f t="shared" si="110"/>
        <v>920.28946301341261</v>
      </c>
      <c r="L608" s="10">
        <f t="shared" si="111"/>
        <v>1487772.1161724352</v>
      </c>
      <c r="M608" s="10"/>
      <c r="N608" s="10">
        <f t="shared" si="101"/>
        <v>1487772.1161724352</v>
      </c>
      <c r="O608" s="196"/>
      <c r="P608" s="196"/>
      <c r="Q608" s="196"/>
      <c r="R608" s="196"/>
      <c r="S608" s="196"/>
    </row>
    <row r="609" spans="1:19" x14ac:dyDescent="0.25">
      <c r="A609" s="35"/>
      <c r="B609" s="51" t="s">
        <v>422</v>
      </c>
      <c r="C609" s="35">
        <v>4</v>
      </c>
      <c r="D609" s="55">
        <v>26.490100000000002</v>
      </c>
      <c r="E609" s="181">
        <v>1505</v>
      </c>
      <c r="F609" s="145">
        <v>417250</v>
      </c>
      <c r="G609" s="41">
        <v>100</v>
      </c>
      <c r="H609" s="50">
        <f t="shared" si="108"/>
        <v>417250</v>
      </c>
      <c r="I609" s="10">
        <f t="shared" si="107"/>
        <v>0</v>
      </c>
      <c r="J609" s="10">
        <f t="shared" si="109"/>
        <v>277.24252491694352</v>
      </c>
      <c r="K609" s="10">
        <f t="shared" si="110"/>
        <v>883.78147417894343</v>
      </c>
      <c r="L609" s="10">
        <f t="shared" si="111"/>
        <v>1431844.0623780738</v>
      </c>
      <c r="M609" s="10"/>
      <c r="N609" s="10">
        <f t="shared" si="101"/>
        <v>1431844.0623780738</v>
      </c>
      <c r="O609" s="196"/>
      <c r="P609" s="196"/>
      <c r="Q609" s="196"/>
      <c r="R609" s="196"/>
      <c r="S609" s="196"/>
    </row>
    <row r="610" spans="1:19" x14ac:dyDescent="0.25">
      <c r="A610" s="35"/>
      <c r="B610" s="51" t="s">
        <v>423</v>
      </c>
      <c r="C610" s="35">
        <v>4</v>
      </c>
      <c r="D610" s="55">
        <v>44.840200000000003</v>
      </c>
      <c r="E610" s="181">
        <v>3300</v>
      </c>
      <c r="F610" s="145">
        <v>769890</v>
      </c>
      <c r="G610" s="41">
        <v>100</v>
      </c>
      <c r="H610" s="50">
        <f t="shared" si="108"/>
        <v>769890</v>
      </c>
      <c r="I610" s="10">
        <f t="shared" si="107"/>
        <v>0</v>
      </c>
      <c r="J610" s="10">
        <f t="shared" si="109"/>
        <v>233.3</v>
      </c>
      <c r="K610" s="10">
        <f t="shared" si="110"/>
        <v>927.72399909588694</v>
      </c>
      <c r="L610" s="10">
        <f t="shared" si="111"/>
        <v>1855330.1549657511</v>
      </c>
      <c r="M610" s="10"/>
      <c r="N610" s="10">
        <f t="shared" si="101"/>
        <v>1855330.1549657511</v>
      </c>
      <c r="O610" s="196"/>
      <c r="P610" s="196"/>
      <c r="Q610" s="196"/>
      <c r="R610" s="196"/>
      <c r="S610" s="196"/>
    </row>
    <row r="611" spans="1:19" x14ac:dyDescent="0.25">
      <c r="A611" s="35"/>
      <c r="B611" s="51" t="s">
        <v>799</v>
      </c>
      <c r="C611" s="35">
        <v>4</v>
      </c>
      <c r="D611" s="55">
        <v>19.890900000000002</v>
      </c>
      <c r="E611" s="181">
        <v>990</v>
      </c>
      <c r="F611" s="145">
        <v>261440</v>
      </c>
      <c r="G611" s="41">
        <v>100</v>
      </c>
      <c r="H611" s="50">
        <f t="shared" si="108"/>
        <v>261440</v>
      </c>
      <c r="I611" s="10">
        <f t="shared" si="107"/>
        <v>0</v>
      </c>
      <c r="J611" s="10">
        <f t="shared" si="109"/>
        <v>264.08080808080808</v>
      </c>
      <c r="K611" s="10">
        <f t="shared" si="110"/>
        <v>896.94319101507881</v>
      </c>
      <c r="L611" s="10">
        <f t="shared" si="111"/>
        <v>1335715.3291490905</v>
      </c>
      <c r="M611" s="10"/>
      <c r="N611" s="10">
        <f t="shared" si="101"/>
        <v>1335715.3291490905</v>
      </c>
      <c r="O611" s="196"/>
      <c r="P611" s="196"/>
      <c r="Q611" s="196"/>
      <c r="R611" s="196"/>
      <c r="S611" s="196"/>
    </row>
    <row r="612" spans="1:19" x14ac:dyDescent="0.25">
      <c r="A612" s="35"/>
      <c r="B612" s="51" t="s">
        <v>424</v>
      </c>
      <c r="C612" s="35">
        <v>4</v>
      </c>
      <c r="D612" s="55">
        <v>27.044200000000004</v>
      </c>
      <c r="E612" s="181">
        <v>4237</v>
      </c>
      <c r="F612" s="145">
        <v>2622550</v>
      </c>
      <c r="G612" s="41">
        <v>100</v>
      </c>
      <c r="H612" s="50">
        <f t="shared" si="108"/>
        <v>2622550</v>
      </c>
      <c r="I612" s="10">
        <f t="shared" si="107"/>
        <v>0</v>
      </c>
      <c r="J612" s="10">
        <f t="shared" si="109"/>
        <v>618.96388954448901</v>
      </c>
      <c r="K612" s="10">
        <f t="shared" si="110"/>
        <v>542.06010955139789</v>
      </c>
      <c r="L612" s="10">
        <f t="shared" si="111"/>
        <v>1459615.1922880714</v>
      </c>
      <c r="M612" s="10"/>
      <c r="N612" s="10">
        <f t="shared" si="101"/>
        <v>1459615.1922880714</v>
      </c>
      <c r="O612" s="196"/>
      <c r="P612" s="196"/>
      <c r="Q612" s="196"/>
      <c r="R612" s="196"/>
      <c r="S612" s="196"/>
    </row>
    <row r="613" spans="1:19" x14ac:dyDescent="0.25">
      <c r="A613" s="35"/>
      <c r="B613" s="51" t="s">
        <v>893</v>
      </c>
      <c r="C613" s="35">
        <v>3</v>
      </c>
      <c r="D613" s="55">
        <v>34.136299999999999</v>
      </c>
      <c r="E613" s="181">
        <v>9600</v>
      </c>
      <c r="F613" s="145">
        <v>20518380</v>
      </c>
      <c r="G613" s="41">
        <v>50</v>
      </c>
      <c r="H613" s="50">
        <f t="shared" si="108"/>
        <v>10259190</v>
      </c>
      <c r="I613" s="10">
        <f t="shared" si="107"/>
        <v>10259190</v>
      </c>
      <c r="J613" s="10">
        <f t="shared" si="109"/>
        <v>2137.3312500000002</v>
      </c>
      <c r="K613" s="10">
        <f t="shared" si="110"/>
        <v>-976.30725090411329</v>
      </c>
      <c r="L613" s="10">
        <f t="shared" si="111"/>
        <v>1696892.3508037853</v>
      </c>
      <c r="M613" s="10"/>
      <c r="N613" s="10">
        <f t="shared" si="101"/>
        <v>1696892.3508037853</v>
      </c>
      <c r="O613" s="196"/>
      <c r="P613" s="196"/>
      <c r="Q613" s="196"/>
      <c r="R613" s="196"/>
      <c r="S613" s="196"/>
    </row>
    <row r="614" spans="1:19" x14ac:dyDescent="0.25">
      <c r="A614" s="35"/>
      <c r="B614" s="51" t="s">
        <v>425</v>
      </c>
      <c r="C614" s="35">
        <v>4</v>
      </c>
      <c r="D614" s="55">
        <v>18.03</v>
      </c>
      <c r="E614" s="181">
        <v>1146</v>
      </c>
      <c r="F614" s="145">
        <v>311620</v>
      </c>
      <c r="G614" s="41">
        <v>100</v>
      </c>
      <c r="H614" s="50">
        <f t="shared" si="108"/>
        <v>311620</v>
      </c>
      <c r="I614" s="10">
        <f t="shared" si="107"/>
        <v>0</v>
      </c>
      <c r="J614" s="10">
        <f t="shared" si="109"/>
        <v>271.91972076788829</v>
      </c>
      <c r="K614" s="10">
        <f t="shared" si="110"/>
        <v>889.1042783279986</v>
      </c>
      <c r="L614" s="10">
        <f t="shared" si="111"/>
        <v>1343103.7092120205</v>
      </c>
      <c r="M614" s="10"/>
      <c r="N614" s="10">
        <f t="shared" si="101"/>
        <v>1343103.7092120205</v>
      </c>
      <c r="O614" s="196"/>
      <c r="P614" s="196"/>
      <c r="Q614" s="196"/>
      <c r="R614" s="196"/>
      <c r="S614" s="196"/>
    </row>
    <row r="615" spans="1:19" x14ac:dyDescent="0.25">
      <c r="A615" s="35"/>
      <c r="B615" s="51" t="s">
        <v>426</v>
      </c>
      <c r="C615" s="35">
        <v>4</v>
      </c>
      <c r="D615" s="55">
        <v>19.073699999999999</v>
      </c>
      <c r="E615" s="181">
        <v>511</v>
      </c>
      <c r="F615" s="145">
        <v>77580</v>
      </c>
      <c r="G615" s="41">
        <v>100</v>
      </c>
      <c r="H615" s="50">
        <f t="shared" si="108"/>
        <v>77580</v>
      </c>
      <c r="I615" s="10">
        <f t="shared" si="107"/>
        <v>0</v>
      </c>
      <c r="J615" s="10">
        <f t="shared" si="109"/>
        <v>151.81996086105676</v>
      </c>
      <c r="K615" s="10">
        <f t="shared" si="110"/>
        <v>1009.2040382348301</v>
      </c>
      <c r="L615" s="10">
        <f t="shared" si="111"/>
        <v>1391184.3805522025</v>
      </c>
      <c r="M615" s="10"/>
      <c r="N615" s="10">
        <f t="shared" si="101"/>
        <v>1391184.3805522025</v>
      </c>
      <c r="O615" s="196"/>
      <c r="P615" s="196"/>
      <c r="Q615" s="196"/>
      <c r="R615" s="196"/>
      <c r="S615" s="196"/>
    </row>
    <row r="616" spans="1:19" x14ac:dyDescent="0.25">
      <c r="A616" s="35"/>
      <c r="B616" s="51" t="s">
        <v>427</v>
      </c>
      <c r="C616" s="35">
        <v>4</v>
      </c>
      <c r="D616" s="55">
        <v>33.413400000000003</v>
      </c>
      <c r="E616" s="181">
        <v>1549</v>
      </c>
      <c r="F616" s="145">
        <v>912350</v>
      </c>
      <c r="G616" s="41">
        <v>100</v>
      </c>
      <c r="H616" s="50">
        <f t="shared" si="108"/>
        <v>912350</v>
      </c>
      <c r="I616" s="10">
        <f t="shared" si="107"/>
        <v>0</v>
      </c>
      <c r="J616" s="10">
        <f t="shared" si="109"/>
        <v>588.99289864428658</v>
      </c>
      <c r="K616" s="10">
        <f t="shared" si="110"/>
        <v>572.03110045160031</v>
      </c>
      <c r="L616" s="10">
        <f t="shared" si="111"/>
        <v>1091232.8873678101</v>
      </c>
      <c r="M616" s="10"/>
      <c r="N616" s="10">
        <f t="shared" si="101"/>
        <v>1091232.8873678101</v>
      </c>
      <c r="O616" s="196"/>
      <c r="P616" s="196"/>
      <c r="Q616" s="196"/>
      <c r="R616" s="196"/>
      <c r="S616" s="196"/>
    </row>
    <row r="617" spans="1:19" x14ac:dyDescent="0.25">
      <c r="A617" s="35"/>
      <c r="B617" s="51" t="s">
        <v>428</v>
      </c>
      <c r="C617" s="35">
        <v>4</v>
      </c>
      <c r="D617" s="55">
        <v>21.531500000000001</v>
      </c>
      <c r="E617" s="181">
        <v>1124</v>
      </c>
      <c r="F617" s="145">
        <v>150930</v>
      </c>
      <c r="G617" s="41">
        <v>100</v>
      </c>
      <c r="H617" s="50">
        <f t="shared" si="108"/>
        <v>150930</v>
      </c>
      <c r="I617" s="10">
        <f t="shared" si="107"/>
        <v>0</v>
      </c>
      <c r="J617" s="10">
        <f t="shared" si="109"/>
        <v>134.27935943060498</v>
      </c>
      <c r="K617" s="10">
        <f t="shared" si="110"/>
        <v>1026.744639665282</v>
      </c>
      <c r="L617" s="10">
        <f t="shared" si="111"/>
        <v>1522051.1294037553</v>
      </c>
      <c r="M617" s="10"/>
      <c r="N617" s="10">
        <f t="shared" si="101"/>
        <v>1522051.1294037553</v>
      </c>
      <c r="O617" s="196"/>
      <c r="P617" s="196"/>
      <c r="Q617" s="196"/>
      <c r="R617" s="196"/>
      <c r="S617" s="196"/>
    </row>
    <row r="618" spans="1:19" x14ac:dyDescent="0.25">
      <c r="A618" s="35"/>
      <c r="B618" s="51" t="s">
        <v>800</v>
      </c>
      <c r="C618" s="35">
        <v>4</v>
      </c>
      <c r="D618" s="55">
        <v>15.958699999999999</v>
      </c>
      <c r="E618" s="181">
        <v>940</v>
      </c>
      <c r="F618" s="145">
        <v>509390</v>
      </c>
      <c r="G618" s="41">
        <v>100</v>
      </c>
      <c r="H618" s="50">
        <f t="shared" si="108"/>
        <v>509390</v>
      </c>
      <c r="I618" s="10">
        <f t="shared" si="107"/>
        <v>0</v>
      </c>
      <c r="J618" s="10">
        <f t="shared" si="109"/>
        <v>541.90425531914889</v>
      </c>
      <c r="K618" s="10">
        <f t="shared" si="110"/>
        <v>619.11974377673801</v>
      </c>
      <c r="L618" s="10">
        <f t="shared" si="111"/>
        <v>973165.83690958307</v>
      </c>
      <c r="M618" s="10"/>
      <c r="N618" s="10">
        <f t="shared" si="101"/>
        <v>973165.83690958307</v>
      </c>
      <c r="O618" s="196"/>
      <c r="P618" s="196"/>
      <c r="Q618" s="196"/>
      <c r="R618" s="196"/>
      <c r="S618" s="196"/>
    </row>
    <row r="619" spans="1:19" x14ac:dyDescent="0.25">
      <c r="A619" s="35"/>
      <c r="B619" s="51" t="s">
        <v>429</v>
      </c>
      <c r="C619" s="35">
        <v>4</v>
      </c>
      <c r="D619" s="55">
        <v>26.119699999999998</v>
      </c>
      <c r="E619" s="181">
        <v>954</v>
      </c>
      <c r="F619" s="145">
        <v>289280</v>
      </c>
      <c r="G619" s="41">
        <v>100</v>
      </c>
      <c r="H619" s="50">
        <f t="shared" si="108"/>
        <v>289280</v>
      </c>
      <c r="I619" s="10">
        <f t="shared" si="107"/>
        <v>0</v>
      </c>
      <c r="J619" s="10">
        <f t="shared" si="109"/>
        <v>303.22851153039835</v>
      </c>
      <c r="K619" s="10">
        <f t="shared" si="110"/>
        <v>857.79548756548854</v>
      </c>
      <c r="L619" s="10">
        <f t="shared" si="111"/>
        <v>1309938.0484056701</v>
      </c>
      <c r="M619" s="10"/>
      <c r="N619" s="10">
        <f t="shared" si="101"/>
        <v>1309938.0484056701</v>
      </c>
      <c r="O619" s="196"/>
      <c r="P619" s="196"/>
      <c r="Q619" s="196"/>
      <c r="R619" s="196"/>
      <c r="S619" s="196"/>
    </row>
    <row r="620" spans="1:19" x14ac:dyDescent="0.25">
      <c r="A620" s="35"/>
      <c r="B620" s="51" t="s">
        <v>430</v>
      </c>
      <c r="C620" s="35">
        <v>4</v>
      </c>
      <c r="D620" s="55">
        <v>18.863699999999998</v>
      </c>
      <c r="E620" s="181">
        <v>1020</v>
      </c>
      <c r="F620" s="145">
        <v>286630</v>
      </c>
      <c r="G620" s="41">
        <v>100</v>
      </c>
      <c r="H620" s="50">
        <f t="shared" si="108"/>
        <v>286630</v>
      </c>
      <c r="I620" s="10">
        <f t="shared" si="107"/>
        <v>0</v>
      </c>
      <c r="J620" s="10">
        <f t="shared" si="109"/>
        <v>281.00980392156862</v>
      </c>
      <c r="K620" s="10">
        <f t="shared" si="110"/>
        <v>880.01419517431827</v>
      </c>
      <c r="L620" s="10">
        <f t="shared" si="111"/>
        <v>1315465.4722718254</v>
      </c>
      <c r="M620" s="10"/>
      <c r="N620" s="10">
        <f t="shared" si="101"/>
        <v>1315465.4722718254</v>
      </c>
      <c r="O620" s="196"/>
      <c r="P620" s="196"/>
      <c r="Q620" s="196"/>
      <c r="R620" s="196"/>
      <c r="S620" s="196"/>
    </row>
    <row r="621" spans="1:19" x14ac:dyDescent="0.25">
      <c r="A621" s="35"/>
      <c r="B621" s="51" t="s">
        <v>431</v>
      </c>
      <c r="C621" s="35">
        <v>4</v>
      </c>
      <c r="D621" s="55">
        <v>38.705500000000001</v>
      </c>
      <c r="E621" s="181">
        <v>2305</v>
      </c>
      <c r="F621" s="145">
        <v>1061200</v>
      </c>
      <c r="G621" s="41">
        <v>100</v>
      </c>
      <c r="H621" s="50">
        <f t="shared" si="108"/>
        <v>1061200</v>
      </c>
      <c r="I621" s="10">
        <f t="shared" si="107"/>
        <v>0</v>
      </c>
      <c r="J621" s="10">
        <f t="shared" si="109"/>
        <v>460.39045553145337</v>
      </c>
      <c r="K621" s="10">
        <f t="shared" si="110"/>
        <v>700.63354356443347</v>
      </c>
      <c r="L621" s="10">
        <f t="shared" si="111"/>
        <v>1392420.2084808231</v>
      </c>
      <c r="M621" s="10"/>
      <c r="N621" s="10">
        <f t="shared" si="101"/>
        <v>1392420.2084808231</v>
      </c>
      <c r="O621" s="196"/>
      <c r="P621" s="196"/>
      <c r="Q621" s="196"/>
      <c r="R621" s="196"/>
      <c r="S621" s="196"/>
    </row>
    <row r="622" spans="1:19" x14ac:dyDescent="0.25">
      <c r="A622" s="35"/>
      <c r="B622" s="51" t="s">
        <v>432</v>
      </c>
      <c r="C622" s="35">
        <v>4</v>
      </c>
      <c r="D622" s="55">
        <v>28.945799999999998</v>
      </c>
      <c r="E622" s="181">
        <v>1473</v>
      </c>
      <c r="F622" s="145">
        <v>787200</v>
      </c>
      <c r="G622" s="41">
        <v>100</v>
      </c>
      <c r="H622" s="50">
        <f t="shared" si="108"/>
        <v>787200</v>
      </c>
      <c r="I622" s="10">
        <f t="shared" si="107"/>
        <v>0</v>
      </c>
      <c r="J622" s="10">
        <f t="shared" si="109"/>
        <v>534.41955193482693</v>
      </c>
      <c r="K622" s="10">
        <f t="shared" si="110"/>
        <v>626.60444716105997</v>
      </c>
      <c r="L622" s="10">
        <f t="shared" si="111"/>
        <v>1125473.3327818385</v>
      </c>
      <c r="M622" s="10"/>
      <c r="N622" s="10">
        <f t="shared" si="101"/>
        <v>1125473.3327818385</v>
      </c>
      <c r="O622" s="196"/>
      <c r="P622" s="196"/>
      <c r="Q622" s="196"/>
      <c r="R622" s="196"/>
      <c r="S622" s="196"/>
    </row>
    <row r="623" spans="1:19" x14ac:dyDescent="0.25">
      <c r="A623" s="35"/>
      <c r="B623" s="51" t="s">
        <v>172</v>
      </c>
      <c r="C623" s="35">
        <v>4</v>
      </c>
      <c r="D623" s="55">
        <v>53.652200000000001</v>
      </c>
      <c r="E623" s="181">
        <v>3163</v>
      </c>
      <c r="F623" s="145">
        <v>644050</v>
      </c>
      <c r="G623" s="41">
        <v>100</v>
      </c>
      <c r="H623" s="50">
        <f t="shared" si="108"/>
        <v>644050</v>
      </c>
      <c r="I623" s="10">
        <f t="shared" si="107"/>
        <v>0</v>
      </c>
      <c r="J623" s="10">
        <f t="shared" si="109"/>
        <v>203.61998103066708</v>
      </c>
      <c r="K623" s="10">
        <f t="shared" si="110"/>
        <v>957.40401806521982</v>
      </c>
      <c r="L623" s="10">
        <f t="shared" si="111"/>
        <v>1908219.9223695456</v>
      </c>
      <c r="M623" s="10"/>
      <c r="N623" s="10">
        <f t="shared" si="101"/>
        <v>1908219.9223695456</v>
      </c>
      <c r="O623" s="196"/>
      <c r="P623" s="196"/>
      <c r="Q623" s="196"/>
      <c r="R623" s="196"/>
      <c r="S623" s="196"/>
    </row>
    <row r="624" spans="1:19" x14ac:dyDescent="0.25">
      <c r="A624" s="35"/>
      <c r="B624" s="51" t="s">
        <v>433</v>
      </c>
      <c r="C624" s="35">
        <v>4</v>
      </c>
      <c r="D624" s="55">
        <v>29.088600000000003</v>
      </c>
      <c r="E624" s="181">
        <v>727</v>
      </c>
      <c r="F624" s="145">
        <v>276060</v>
      </c>
      <c r="G624" s="41">
        <v>100</v>
      </c>
      <c r="H624" s="50">
        <f t="shared" si="108"/>
        <v>276060</v>
      </c>
      <c r="I624" s="10">
        <f t="shared" si="107"/>
        <v>0</v>
      </c>
      <c r="J624" s="10">
        <f t="shared" si="109"/>
        <v>379.72489683631363</v>
      </c>
      <c r="K624" s="10">
        <f t="shared" si="110"/>
        <v>781.29910225957326</v>
      </c>
      <c r="L624" s="10">
        <f t="shared" si="111"/>
        <v>1193675.6697638901</v>
      </c>
      <c r="M624" s="10"/>
      <c r="N624" s="10">
        <f t="shared" si="101"/>
        <v>1193675.6697638901</v>
      </c>
      <c r="O624" s="196"/>
      <c r="P624" s="196"/>
      <c r="Q624" s="196"/>
      <c r="R624" s="196"/>
      <c r="S624" s="196"/>
    </row>
    <row r="625" spans="1:19" x14ac:dyDescent="0.25">
      <c r="A625" s="35"/>
      <c r="B625" s="51" t="s">
        <v>801</v>
      </c>
      <c r="C625" s="35">
        <v>4</v>
      </c>
      <c r="D625" s="55">
        <v>34.2898</v>
      </c>
      <c r="E625" s="181">
        <v>1149</v>
      </c>
      <c r="F625" s="145">
        <v>267450</v>
      </c>
      <c r="G625" s="41">
        <v>100</v>
      </c>
      <c r="H625" s="50">
        <f t="shared" si="108"/>
        <v>267450</v>
      </c>
      <c r="I625" s="10">
        <f t="shared" si="107"/>
        <v>0</v>
      </c>
      <c r="J625" s="10">
        <f t="shared" si="109"/>
        <v>232.76762402088772</v>
      </c>
      <c r="K625" s="10">
        <f t="shared" si="110"/>
        <v>928.25637507499914</v>
      </c>
      <c r="L625" s="10">
        <f t="shared" si="111"/>
        <v>1462944.0718296694</v>
      </c>
      <c r="M625" s="10"/>
      <c r="N625" s="10">
        <f t="shared" si="101"/>
        <v>1462944.0718296694</v>
      </c>
      <c r="O625" s="196"/>
      <c r="P625" s="196"/>
      <c r="Q625" s="196"/>
      <c r="R625" s="196"/>
      <c r="S625" s="196"/>
    </row>
    <row r="626" spans="1:19" x14ac:dyDescent="0.25">
      <c r="A626" s="35"/>
      <c r="B626" s="4"/>
      <c r="C626" s="4"/>
      <c r="D626" s="55">
        <v>0</v>
      </c>
      <c r="E626" s="183"/>
      <c r="F626" s="65"/>
      <c r="G626" s="41"/>
      <c r="H626" s="65"/>
      <c r="I626" s="66"/>
      <c r="J626" s="66"/>
      <c r="K626" s="10"/>
      <c r="L626" s="10"/>
      <c r="M626" s="10"/>
      <c r="N626" s="10"/>
      <c r="O626" s="196"/>
      <c r="P626" s="196"/>
      <c r="Q626" s="196"/>
      <c r="R626" s="196"/>
      <c r="S626" s="196"/>
    </row>
    <row r="627" spans="1:19" x14ac:dyDescent="0.25">
      <c r="A627" s="30" t="s">
        <v>434</v>
      </c>
      <c r="B627" s="43" t="s">
        <v>2</v>
      </c>
      <c r="C627" s="44"/>
      <c r="D627" s="3">
        <v>629.01580000000001</v>
      </c>
      <c r="E627" s="184">
        <f>E628</f>
        <v>56471</v>
      </c>
      <c r="F627" s="37">
        <v>0</v>
      </c>
      <c r="G627" s="41"/>
      <c r="H627" s="37">
        <f>H629</f>
        <v>5230535</v>
      </c>
      <c r="I627" s="8">
        <f>I629</f>
        <v>-5230535</v>
      </c>
      <c r="J627" s="8"/>
      <c r="K627" s="10"/>
      <c r="L627" s="10"/>
      <c r="M627" s="9">
        <f>M629</f>
        <v>14132986.440858971</v>
      </c>
      <c r="N627" s="8">
        <f t="shared" si="101"/>
        <v>14132986.440858971</v>
      </c>
      <c r="O627" s="196"/>
      <c r="P627" s="196"/>
      <c r="Q627" s="196"/>
      <c r="R627" s="196"/>
      <c r="S627" s="196"/>
    </row>
    <row r="628" spans="1:19" x14ac:dyDescent="0.25">
      <c r="A628" s="30" t="s">
        <v>434</v>
      </c>
      <c r="B628" s="43" t="s">
        <v>3</v>
      </c>
      <c r="C628" s="44"/>
      <c r="D628" s="3">
        <v>629.01580000000001</v>
      </c>
      <c r="E628" s="184">
        <f>SUM(E630:E652)</f>
        <v>56471</v>
      </c>
      <c r="F628" s="37">
        <f>SUM(F630:F652)</f>
        <v>32351370</v>
      </c>
      <c r="G628" s="41"/>
      <c r="H628" s="37">
        <f>SUM(H630:H652)</f>
        <v>21890300</v>
      </c>
      <c r="I628" s="8">
        <f>SUM(I630:I652)</f>
        <v>10461070</v>
      </c>
      <c r="J628" s="8"/>
      <c r="K628" s="10"/>
      <c r="L628" s="8">
        <f>SUM(L630:L652)</f>
        <v>35480553.381327122</v>
      </c>
      <c r="M628" s="10"/>
      <c r="N628" s="8">
        <f t="shared" si="101"/>
        <v>35480553.381327122</v>
      </c>
      <c r="O628" s="196"/>
      <c r="P628" s="196"/>
      <c r="Q628" s="196"/>
      <c r="R628" s="196"/>
      <c r="S628" s="196"/>
    </row>
    <row r="629" spans="1:19" x14ac:dyDescent="0.25">
      <c r="A629" s="35"/>
      <c r="B629" s="51" t="s">
        <v>26</v>
      </c>
      <c r="C629" s="35">
        <v>2</v>
      </c>
      <c r="D629" s="55">
        <v>0</v>
      </c>
      <c r="E629" s="187"/>
      <c r="F629" s="50">
        <v>0</v>
      </c>
      <c r="G629" s="41">
        <v>25</v>
      </c>
      <c r="H629" s="50">
        <f>F645*G629/100</f>
        <v>5230535</v>
      </c>
      <c r="I629" s="10">
        <f t="shared" ref="I629:I652" si="112">F629-H629</f>
        <v>-5230535</v>
      </c>
      <c r="J629" s="10"/>
      <c r="K629" s="10"/>
      <c r="L629" s="10"/>
      <c r="M629" s="10">
        <f>($L$7*$L$8*E627/$L$10)+($L$7*$L$9*D627/$L$11)</f>
        <v>14132986.440858971</v>
      </c>
      <c r="N629" s="10">
        <f t="shared" ref="N629:N692" si="113">L629+M629</f>
        <v>14132986.440858971</v>
      </c>
      <c r="O629" s="196"/>
      <c r="P629" s="196"/>
      <c r="Q629" s="196"/>
      <c r="R629" s="196"/>
      <c r="S629" s="196"/>
    </row>
    <row r="630" spans="1:19" x14ac:dyDescent="0.25">
      <c r="A630" s="35"/>
      <c r="B630" s="51" t="s">
        <v>802</v>
      </c>
      <c r="C630" s="35">
        <v>4</v>
      </c>
      <c r="D630" s="55">
        <v>16.8704</v>
      </c>
      <c r="E630" s="181">
        <v>2202</v>
      </c>
      <c r="F630" s="145">
        <v>291290</v>
      </c>
      <c r="G630" s="41">
        <v>100</v>
      </c>
      <c r="H630" s="50">
        <f t="shared" ref="H630:H652" si="114">F630*G630/100</f>
        <v>291290</v>
      </c>
      <c r="I630" s="10">
        <f t="shared" si="112"/>
        <v>0</v>
      </c>
      <c r="J630" s="10">
        <f t="shared" ref="J630:J652" si="115">F630/E630</f>
        <v>132.28428701180744</v>
      </c>
      <c r="K630" s="10">
        <f t="shared" ref="K630:K652" si="116">$J$11*$J$19-J630</f>
        <v>1028.7397120840794</v>
      </c>
      <c r="L630" s="10">
        <f t="shared" ref="L630:L652" si="117">IF(K630&gt;0,$J$7*$J$8*(K630/$K$19),0)+$J$7*$J$9*(E630/$E$19)+$J$7*$J$10*(D630/$D$19)</f>
        <v>1677484.308730481</v>
      </c>
      <c r="M630" s="10"/>
      <c r="N630" s="10">
        <f t="shared" si="113"/>
        <v>1677484.308730481</v>
      </c>
      <c r="O630" s="196"/>
      <c r="P630" s="196"/>
      <c r="Q630" s="196"/>
      <c r="R630" s="196"/>
      <c r="S630" s="196"/>
    </row>
    <row r="631" spans="1:19" x14ac:dyDescent="0.25">
      <c r="A631" s="35"/>
      <c r="B631" s="51" t="s">
        <v>435</v>
      </c>
      <c r="C631" s="35">
        <v>4</v>
      </c>
      <c r="D631" s="55">
        <v>26.722299999999997</v>
      </c>
      <c r="E631" s="181">
        <v>2372</v>
      </c>
      <c r="F631" s="145">
        <v>403870</v>
      </c>
      <c r="G631" s="41">
        <v>100</v>
      </c>
      <c r="H631" s="50">
        <f t="shared" si="114"/>
        <v>403870</v>
      </c>
      <c r="I631" s="10">
        <f t="shared" si="112"/>
        <v>0</v>
      </c>
      <c r="J631" s="10">
        <f t="shared" si="115"/>
        <v>170.2655986509275</v>
      </c>
      <c r="K631" s="10">
        <f t="shared" si="116"/>
        <v>990.75840044495942</v>
      </c>
      <c r="L631" s="10">
        <f t="shared" si="117"/>
        <v>1702307.7600170495</v>
      </c>
      <c r="M631" s="10"/>
      <c r="N631" s="10">
        <f t="shared" si="113"/>
        <v>1702307.7600170495</v>
      </c>
      <c r="O631" s="196"/>
      <c r="P631" s="196"/>
      <c r="Q631" s="196"/>
      <c r="R631" s="196"/>
      <c r="S631" s="196"/>
    </row>
    <row r="632" spans="1:19" x14ac:dyDescent="0.25">
      <c r="A632" s="35"/>
      <c r="B632" s="51" t="s">
        <v>436</v>
      </c>
      <c r="C632" s="35">
        <v>4</v>
      </c>
      <c r="D632" s="55">
        <v>13.170299999999999</v>
      </c>
      <c r="E632" s="181">
        <v>832</v>
      </c>
      <c r="F632" s="145">
        <v>312060</v>
      </c>
      <c r="G632" s="41">
        <v>100</v>
      </c>
      <c r="H632" s="50">
        <f t="shared" si="114"/>
        <v>312060</v>
      </c>
      <c r="I632" s="10">
        <f t="shared" si="112"/>
        <v>0</v>
      </c>
      <c r="J632" s="10">
        <f t="shared" si="115"/>
        <v>375.07211538461536</v>
      </c>
      <c r="K632" s="10">
        <f t="shared" si="116"/>
        <v>785.95188371127153</v>
      </c>
      <c r="L632" s="10">
        <f t="shared" si="117"/>
        <v>1145891.9141729323</v>
      </c>
      <c r="M632" s="10"/>
      <c r="N632" s="10">
        <f t="shared" si="113"/>
        <v>1145891.9141729323</v>
      </c>
      <c r="O632" s="196"/>
      <c r="P632" s="196"/>
      <c r="Q632" s="196"/>
      <c r="R632" s="196"/>
      <c r="S632" s="196"/>
    </row>
    <row r="633" spans="1:19" x14ac:dyDescent="0.25">
      <c r="A633" s="35"/>
      <c r="B633" s="51" t="s">
        <v>437</v>
      </c>
      <c r="C633" s="35">
        <v>4</v>
      </c>
      <c r="D633" s="55">
        <v>49.860100000000003</v>
      </c>
      <c r="E633" s="181">
        <v>3488</v>
      </c>
      <c r="F633" s="145">
        <v>612890</v>
      </c>
      <c r="G633" s="41">
        <v>100</v>
      </c>
      <c r="H633" s="50">
        <f t="shared" si="114"/>
        <v>612890</v>
      </c>
      <c r="I633" s="10">
        <f t="shared" si="112"/>
        <v>0</v>
      </c>
      <c r="J633" s="10">
        <f t="shared" si="115"/>
        <v>175.713876146789</v>
      </c>
      <c r="K633" s="10">
        <f t="shared" si="116"/>
        <v>985.31012294909783</v>
      </c>
      <c r="L633" s="10">
        <f t="shared" si="117"/>
        <v>1977666.0603490593</v>
      </c>
      <c r="M633" s="10"/>
      <c r="N633" s="10">
        <f t="shared" si="113"/>
        <v>1977666.0603490593</v>
      </c>
      <c r="O633" s="196"/>
      <c r="P633" s="196"/>
      <c r="Q633" s="196"/>
      <c r="R633" s="196"/>
      <c r="S633" s="196"/>
    </row>
    <row r="634" spans="1:19" x14ac:dyDescent="0.25">
      <c r="A634" s="35"/>
      <c r="B634" s="51" t="s">
        <v>438</v>
      </c>
      <c r="C634" s="35">
        <v>4</v>
      </c>
      <c r="D634" s="55">
        <v>15.717600000000001</v>
      </c>
      <c r="E634" s="181">
        <v>968</v>
      </c>
      <c r="F634" s="145">
        <v>213720</v>
      </c>
      <c r="G634" s="41">
        <v>100</v>
      </c>
      <c r="H634" s="50">
        <f t="shared" si="114"/>
        <v>213720</v>
      </c>
      <c r="I634" s="10">
        <f t="shared" si="112"/>
        <v>0</v>
      </c>
      <c r="J634" s="10">
        <f t="shared" si="115"/>
        <v>220.78512396694214</v>
      </c>
      <c r="K634" s="10">
        <f t="shared" si="116"/>
        <v>940.23887512894476</v>
      </c>
      <c r="L634" s="10">
        <f t="shared" si="117"/>
        <v>1366268.0151084489</v>
      </c>
      <c r="M634" s="10"/>
      <c r="N634" s="10">
        <f t="shared" si="113"/>
        <v>1366268.0151084489</v>
      </c>
      <c r="O634" s="196"/>
      <c r="P634" s="196"/>
      <c r="Q634" s="196"/>
      <c r="R634" s="196"/>
      <c r="S634" s="196"/>
    </row>
    <row r="635" spans="1:19" x14ac:dyDescent="0.25">
      <c r="A635" s="35"/>
      <c r="B635" s="51" t="s">
        <v>439</v>
      </c>
      <c r="C635" s="35">
        <v>4</v>
      </c>
      <c r="D635" s="55">
        <v>28.387500000000003</v>
      </c>
      <c r="E635" s="181">
        <v>1781</v>
      </c>
      <c r="F635" s="145">
        <v>631580</v>
      </c>
      <c r="G635" s="41">
        <v>100</v>
      </c>
      <c r="H635" s="50">
        <f t="shared" si="114"/>
        <v>631580</v>
      </c>
      <c r="I635" s="10">
        <f t="shared" si="112"/>
        <v>0</v>
      </c>
      <c r="J635" s="10">
        <f t="shared" si="115"/>
        <v>354.62099943851769</v>
      </c>
      <c r="K635" s="10">
        <f t="shared" si="116"/>
        <v>806.40299965736926</v>
      </c>
      <c r="L635" s="10">
        <f t="shared" si="117"/>
        <v>1390783.2434932401</v>
      </c>
      <c r="M635" s="10"/>
      <c r="N635" s="10">
        <f t="shared" si="113"/>
        <v>1390783.2434932401</v>
      </c>
      <c r="O635" s="196"/>
      <c r="P635" s="196"/>
      <c r="Q635" s="196"/>
      <c r="R635" s="196"/>
      <c r="S635" s="196"/>
    </row>
    <row r="636" spans="1:19" x14ac:dyDescent="0.25">
      <c r="A636" s="35"/>
      <c r="B636" s="51" t="s">
        <v>440</v>
      </c>
      <c r="C636" s="35">
        <v>4</v>
      </c>
      <c r="D636" s="55">
        <v>5.9548000000000005</v>
      </c>
      <c r="E636" s="181">
        <v>1174</v>
      </c>
      <c r="F636" s="145">
        <v>278470</v>
      </c>
      <c r="G636" s="41">
        <v>100</v>
      </c>
      <c r="H636" s="50">
        <f t="shared" si="114"/>
        <v>278470</v>
      </c>
      <c r="I636" s="10">
        <f t="shared" si="112"/>
        <v>0</v>
      </c>
      <c r="J636" s="10">
        <f t="shared" si="115"/>
        <v>237.19761499148211</v>
      </c>
      <c r="K636" s="10">
        <f t="shared" si="116"/>
        <v>923.82638410440472</v>
      </c>
      <c r="L636" s="10">
        <f t="shared" si="117"/>
        <v>1336388.4361245644</v>
      </c>
      <c r="M636" s="10"/>
      <c r="N636" s="10">
        <f t="shared" si="113"/>
        <v>1336388.4361245644</v>
      </c>
      <c r="O636" s="196"/>
      <c r="P636" s="196"/>
      <c r="Q636" s="196"/>
      <c r="R636" s="196"/>
      <c r="S636" s="196"/>
    </row>
    <row r="637" spans="1:19" x14ac:dyDescent="0.25">
      <c r="A637" s="35"/>
      <c r="B637" s="51" t="s">
        <v>441</v>
      </c>
      <c r="C637" s="35">
        <v>4</v>
      </c>
      <c r="D637" s="55">
        <v>8.7255999999999982</v>
      </c>
      <c r="E637" s="181">
        <v>879</v>
      </c>
      <c r="F637" s="145">
        <v>172640</v>
      </c>
      <c r="G637" s="41">
        <v>100</v>
      </c>
      <c r="H637" s="50">
        <f t="shared" si="114"/>
        <v>172640</v>
      </c>
      <c r="I637" s="10">
        <f t="shared" si="112"/>
        <v>0</v>
      </c>
      <c r="J637" s="10">
        <f t="shared" si="115"/>
        <v>196.40500568828213</v>
      </c>
      <c r="K637" s="10">
        <f t="shared" si="116"/>
        <v>964.61899340760476</v>
      </c>
      <c r="L637" s="10">
        <f t="shared" si="117"/>
        <v>1350622.4491533653</v>
      </c>
      <c r="M637" s="10"/>
      <c r="N637" s="10">
        <f t="shared" si="113"/>
        <v>1350622.4491533653</v>
      </c>
      <c r="O637" s="196"/>
      <c r="P637" s="196"/>
      <c r="Q637" s="196"/>
      <c r="R637" s="196"/>
      <c r="S637" s="196"/>
    </row>
    <row r="638" spans="1:19" x14ac:dyDescent="0.25">
      <c r="A638" s="35"/>
      <c r="B638" s="51" t="s">
        <v>442</v>
      </c>
      <c r="C638" s="35">
        <v>4</v>
      </c>
      <c r="D638" s="55">
        <v>37.560200000000002</v>
      </c>
      <c r="E638" s="181">
        <v>3797</v>
      </c>
      <c r="F638" s="145">
        <v>772950</v>
      </c>
      <c r="G638" s="41">
        <v>100</v>
      </c>
      <c r="H638" s="50">
        <f t="shared" si="114"/>
        <v>772950</v>
      </c>
      <c r="I638" s="10">
        <f t="shared" si="112"/>
        <v>0</v>
      </c>
      <c r="J638" s="10">
        <f t="shared" si="115"/>
        <v>203.56860679483802</v>
      </c>
      <c r="K638" s="10">
        <f t="shared" si="116"/>
        <v>957.45539230104885</v>
      </c>
      <c r="L638" s="10">
        <f t="shared" si="117"/>
        <v>1939278.9720434553</v>
      </c>
      <c r="M638" s="10"/>
      <c r="N638" s="10">
        <f t="shared" si="113"/>
        <v>1939278.9720434553</v>
      </c>
      <c r="O638" s="196"/>
      <c r="P638" s="196"/>
      <c r="Q638" s="196"/>
      <c r="R638" s="196"/>
      <c r="S638" s="196"/>
    </row>
    <row r="639" spans="1:19" x14ac:dyDescent="0.25">
      <c r="A639" s="35"/>
      <c r="B639" s="51" t="s">
        <v>443</v>
      </c>
      <c r="C639" s="35">
        <v>4</v>
      </c>
      <c r="D639" s="55">
        <v>16.395299999999999</v>
      </c>
      <c r="E639" s="181">
        <v>1562</v>
      </c>
      <c r="F639" s="145">
        <v>232020</v>
      </c>
      <c r="G639" s="41">
        <v>100</v>
      </c>
      <c r="H639" s="50">
        <f t="shared" si="114"/>
        <v>232020</v>
      </c>
      <c r="I639" s="10">
        <f t="shared" si="112"/>
        <v>0</v>
      </c>
      <c r="J639" s="10">
        <f t="shared" si="115"/>
        <v>148.5403329065301</v>
      </c>
      <c r="K639" s="10">
        <f t="shared" si="116"/>
        <v>1012.4836661893568</v>
      </c>
      <c r="L639" s="10">
        <f t="shared" si="117"/>
        <v>1552589.1454899686</v>
      </c>
      <c r="M639" s="10"/>
      <c r="N639" s="10">
        <f t="shared" si="113"/>
        <v>1552589.1454899686</v>
      </c>
      <c r="O639" s="196"/>
      <c r="P639" s="196"/>
      <c r="Q639" s="196"/>
      <c r="R639" s="196"/>
      <c r="S639" s="196"/>
    </row>
    <row r="640" spans="1:19" x14ac:dyDescent="0.25">
      <c r="A640" s="35"/>
      <c r="B640" s="51" t="s">
        <v>444</v>
      </c>
      <c r="C640" s="35">
        <v>4</v>
      </c>
      <c r="D640" s="55">
        <v>13.850899999999999</v>
      </c>
      <c r="E640" s="181">
        <v>1025</v>
      </c>
      <c r="F640" s="145">
        <v>555260</v>
      </c>
      <c r="G640" s="41">
        <v>100</v>
      </c>
      <c r="H640" s="50">
        <f t="shared" si="114"/>
        <v>555260</v>
      </c>
      <c r="I640" s="10">
        <f t="shared" si="112"/>
        <v>0</v>
      </c>
      <c r="J640" s="10">
        <f t="shared" si="115"/>
        <v>541.71707317073174</v>
      </c>
      <c r="K640" s="10">
        <f t="shared" si="116"/>
        <v>619.30692592515516</v>
      </c>
      <c r="L640" s="10">
        <f t="shared" si="117"/>
        <v>977768.05095077783</v>
      </c>
      <c r="M640" s="10"/>
      <c r="N640" s="10">
        <f t="shared" si="113"/>
        <v>977768.05095077783</v>
      </c>
      <c r="O640" s="196"/>
      <c r="P640" s="196"/>
      <c r="Q640" s="196"/>
      <c r="R640" s="196"/>
      <c r="S640" s="196"/>
    </row>
    <row r="641" spans="1:19" x14ac:dyDescent="0.25">
      <c r="A641" s="35"/>
      <c r="B641" s="51" t="s">
        <v>445</v>
      </c>
      <c r="C641" s="35">
        <v>4</v>
      </c>
      <c r="D641" s="55">
        <v>23.948</v>
      </c>
      <c r="E641" s="181">
        <v>1849</v>
      </c>
      <c r="F641" s="145">
        <v>822660</v>
      </c>
      <c r="G641" s="41">
        <v>100</v>
      </c>
      <c r="H641" s="50">
        <f t="shared" si="114"/>
        <v>822660</v>
      </c>
      <c r="I641" s="10">
        <f t="shared" si="112"/>
        <v>0</v>
      </c>
      <c r="J641" s="10">
        <f t="shared" si="115"/>
        <v>444.92157923201728</v>
      </c>
      <c r="K641" s="10">
        <f t="shared" si="116"/>
        <v>716.10241986386961</v>
      </c>
      <c r="L641" s="10">
        <f t="shared" si="117"/>
        <v>1272543.0659574326</v>
      </c>
      <c r="M641" s="10"/>
      <c r="N641" s="10">
        <f t="shared" si="113"/>
        <v>1272543.0659574326</v>
      </c>
      <c r="O641" s="196"/>
      <c r="P641" s="196"/>
      <c r="Q641" s="196"/>
      <c r="R641" s="196"/>
      <c r="S641" s="196"/>
    </row>
    <row r="642" spans="1:19" x14ac:dyDescent="0.25">
      <c r="A642" s="35"/>
      <c r="B642" s="51" t="s">
        <v>446</v>
      </c>
      <c r="C642" s="35">
        <v>4</v>
      </c>
      <c r="D642" s="55">
        <v>21.0716</v>
      </c>
      <c r="E642" s="181">
        <v>1801</v>
      </c>
      <c r="F642" s="145">
        <v>388620</v>
      </c>
      <c r="G642" s="41">
        <v>100</v>
      </c>
      <c r="H642" s="50">
        <f t="shared" si="114"/>
        <v>388620</v>
      </c>
      <c r="I642" s="10">
        <f t="shared" si="112"/>
        <v>0</v>
      </c>
      <c r="J642" s="10">
        <f t="shared" si="115"/>
        <v>215.78012215435868</v>
      </c>
      <c r="K642" s="10">
        <f t="shared" si="116"/>
        <v>945.24387694152824</v>
      </c>
      <c r="L642" s="10">
        <f t="shared" si="117"/>
        <v>1530151.6186993639</v>
      </c>
      <c r="M642" s="10"/>
      <c r="N642" s="10">
        <f t="shared" si="113"/>
        <v>1530151.6186993639</v>
      </c>
      <c r="O642" s="196"/>
      <c r="P642" s="196"/>
      <c r="Q642" s="196"/>
      <c r="R642" s="196"/>
      <c r="S642" s="196"/>
    </row>
    <row r="643" spans="1:19" x14ac:dyDescent="0.25">
      <c r="A643" s="35"/>
      <c r="B643" s="51" t="s">
        <v>447</v>
      </c>
      <c r="C643" s="35">
        <v>4</v>
      </c>
      <c r="D643" s="55">
        <v>22.115600000000001</v>
      </c>
      <c r="E643" s="181">
        <v>2262</v>
      </c>
      <c r="F643" s="145">
        <v>564220</v>
      </c>
      <c r="G643" s="41">
        <v>100</v>
      </c>
      <c r="H643" s="50">
        <f t="shared" si="114"/>
        <v>564220</v>
      </c>
      <c r="I643" s="10">
        <f t="shared" si="112"/>
        <v>0</v>
      </c>
      <c r="J643" s="10">
        <f t="shared" si="115"/>
        <v>249.43412908930151</v>
      </c>
      <c r="K643" s="10">
        <f t="shared" si="116"/>
        <v>911.58987000658544</v>
      </c>
      <c r="L643" s="10">
        <f t="shared" si="117"/>
        <v>1568170.4468616063</v>
      </c>
      <c r="M643" s="10"/>
      <c r="N643" s="10">
        <f t="shared" si="113"/>
        <v>1568170.4468616063</v>
      </c>
      <c r="O643" s="196"/>
      <c r="P643" s="196"/>
      <c r="Q643" s="196"/>
      <c r="R643" s="196"/>
      <c r="S643" s="196"/>
    </row>
    <row r="644" spans="1:19" x14ac:dyDescent="0.25">
      <c r="A644" s="35"/>
      <c r="B644" s="51" t="s">
        <v>448</v>
      </c>
      <c r="C644" s="35">
        <v>4</v>
      </c>
      <c r="D644" s="55">
        <v>43.943700000000007</v>
      </c>
      <c r="E644" s="181">
        <v>2593</v>
      </c>
      <c r="F644" s="145">
        <v>375000</v>
      </c>
      <c r="G644" s="41">
        <v>100</v>
      </c>
      <c r="H644" s="50">
        <f t="shared" si="114"/>
        <v>375000</v>
      </c>
      <c r="I644" s="10">
        <f t="shared" si="112"/>
        <v>0</v>
      </c>
      <c r="J644" s="10">
        <f t="shared" si="115"/>
        <v>144.62013112225222</v>
      </c>
      <c r="K644" s="10">
        <f t="shared" si="116"/>
        <v>1016.4038679736346</v>
      </c>
      <c r="L644" s="10">
        <f t="shared" si="117"/>
        <v>1845116.0162277052</v>
      </c>
      <c r="M644" s="10"/>
      <c r="N644" s="10">
        <f t="shared" si="113"/>
        <v>1845116.0162277052</v>
      </c>
      <c r="O644" s="196"/>
      <c r="P644" s="196"/>
      <c r="Q644" s="196"/>
      <c r="R644" s="196"/>
      <c r="S644" s="196"/>
    </row>
    <row r="645" spans="1:19" x14ac:dyDescent="0.25">
      <c r="A645" s="35"/>
      <c r="B645" s="51" t="s">
        <v>894</v>
      </c>
      <c r="C645" s="35">
        <v>3</v>
      </c>
      <c r="D645" s="55">
        <v>92.032000000000011</v>
      </c>
      <c r="E645" s="181">
        <v>11091</v>
      </c>
      <c r="F645" s="145">
        <v>20922140</v>
      </c>
      <c r="G645" s="41">
        <v>50</v>
      </c>
      <c r="H645" s="50">
        <f t="shared" si="114"/>
        <v>10461070</v>
      </c>
      <c r="I645" s="10">
        <f t="shared" si="112"/>
        <v>10461070</v>
      </c>
      <c r="J645" s="10">
        <f t="shared" si="115"/>
        <v>1886.4069966639618</v>
      </c>
      <c r="K645" s="10">
        <f t="shared" si="116"/>
        <v>-725.38299756807487</v>
      </c>
      <c r="L645" s="10">
        <f t="shared" si="117"/>
        <v>2192842.1394647988</v>
      </c>
      <c r="M645" s="10"/>
      <c r="N645" s="10">
        <f t="shared" si="113"/>
        <v>2192842.1394647988</v>
      </c>
      <c r="O645" s="196"/>
      <c r="P645" s="196"/>
      <c r="Q645" s="196"/>
      <c r="R645" s="196"/>
      <c r="S645" s="196"/>
    </row>
    <row r="646" spans="1:19" x14ac:dyDescent="0.25">
      <c r="A646" s="35"/>
      <c r="B646" s="51" t="s">
        <v>449</v>
      </c>
      <c r="C646" s="35">
        <v>4</v>
      </c>
      <c r="D646" s="55">
        <v>38.2607</v>
      </c>
      <c r="E646" s="181">
        <v>2858</v>
      </c>
      <c r="F646" s="145">
        <v>695100</v>
      </c>
      <c r="G646" s="41">
        <v>100</v>
      </c>
      <c r="H646" s="50">
        <f t="shared" si="114"/>
        <v>695100</v>
      </c>
      <c r="I646" s="10">
        <f t="shared" si="112"/>
        <v>0</v>
      </c>
      <c r="J646" s="10">
        <f t="shared" si="115"/>
        <v>243.21203638908327</v>
      </c>
      <c r="K646" s="10">
        <f t="shared" si="116"/>
        <v>917.81196270680357</v>
      </c>
      <c r="L646" s="10">
        <f t="shared" si="117"/>
        <v>1743046.3297080889</v>
      </c>
      <c r="M646" s="10"/>
      <c r="N646" s="10">
        <f t="shared" si="113"/>
        <v>1743046.3297080889</v>
      </c>
      <c r="O646" s="196"/>
      <c r="P646" s="196"/>
      <c r="Q646" s="196"/>
      <c r="R646" s="196"/>
      <c r="S646" s="196"/>
    </row>
    <row r="647" spans="1:19" x14ac:dyDescent="0.25">
      <c r="A647" s="35"/>
      <c r="B647" s="51" t="s">
        <v>450</v>
      </c>
      <c r="C647" s="35">
        <v>4</v>
      </c>
      <c r="D647" s="55">
        <v>12.4343</v>
      </c>
      <c r="E647" s="181">
        <v>1502</v>
      </c>
      <c r="F647" s="145">
        <v>1387700</v>
      </c>
      <c r="G647" s="41">
        <v>100</v>
      </c>
      <c r="H647" s="50">
        <f t="shared" si="114"/>
        <v>1387700</v>
      </c>
      <c r="I647" s="10">
        <f t="shared" si="112"/>
        <v>0</v>
      </c>
      <c r="J647" s="10">
        <f t="shared" si="115"/>
        <v>923.90146471371509</v>
      </c>
      <c r="K647" s="10">
        <f t="shared" si="116"/>
        <v>237.12253438217181</v>
      </c>
      <c r="L647" s="10">
        <f t="shared" si="117"/>
        <v>584570.67383515509</v>
      </c>
      <c r="M647" s="10"/>
      <c r="N647" s="10">
        <f t="shared" si="113"/>
        <v>584570.67383515509</v>
      </c>
      <c r="O647" s="196"/>
      <c r="P647" s="196"/>
      <c r="Q647" s="196"/>
      <c r="R647" s="196"/>
      <c r="S647" s="196"/>
    </row>
    <row r="648" spans="1:19" x14ac:dyDescent="0.25">
      <c r="A648" s="35"/>
      <c r="B648" s="51" t="s">
        <v>451</v>
      </c>
      <c r="C648" s="35">
        <v>4</v>
      </c>
      <c r="D648" s="55">
        <v>31.216500000000003</v>
      </c>
      <c r="E648" s="181">
        <v>2377</v>
      </c>
      <c r="F648" s="145">
        <v>554420</v>
      </c>
      <c r="G648" s="41">
        <v>100</v>
      </c>
      <c r="H648" s="50">
        <f t="shared" si="114"/>
        <v>554420</v>
      </c>
      <c r="I648" s="10">
        <f t="shared" si="112"/>
        <v>0</v>
      </c>
      <c r="J648" s="10">
        <f t="shared" si="115"/>
        <v>233.24358435002102</v>
      </c>
      <c r="K648" s="10">
        <f t="shared" si="116"/>
        <v>927.78041474586587</v>
      </c>
      <c r="L648" s="10">
        <f t="shared" si="117"/>
        <v>1646552.0058498017</v>
      </c>
      <c r="M648" s="10"/>
      <c r="N648" s="10">
        <f t="shared" si="113"/>
        <v>1646552.0058498017</v>
      </c>
      <c r="O648" s="196"/>
      <c r="P648" s="196"/>
      <c r="Q648" s="196"/>
      <c r="R648" s="196"/>
      <c r="S648" s="196"/>
    </row>
    <row r="649" spans="1:19" x14ac:dyDescent="0.25">
      <c r="A649" s="35"/>
      <c r="B649" s="51" t="s">
        <v>452</v>
      </c>
      <c r="C649" s="35">
        <v>4</v>
      </c>
      <c r="D649" s="55">
        <v>21.7347</v>
      </c>
      <c r="E649" s="181">
        <v>1754</v>
      </c>
      <c r="F649" s="145">
        <v>345520</v>
      </c>
      <c r="G649" s="41">
        <v>100</v>
      </c>
      <c r="H649" s="50">
        <f t="shared" si="114"/>
        <v>345520</v>
      </c>
      <c r="I649" s="10">
        <f t="shared" si="112"/>
        <v>0</v>
      </c>
      <c r="J649" s="10">
        <f t="shared" si="115"/>
        <v>196.9897377423033</v>
      </c>
      <c r="K649" s="10">
        <f t="shared" si="116"/>
        <v>964.03426135358359</v>
      </c>
      <c r="L649" s="10">
        <f t="shared" si="117"/>
        <v>1548313.47650528</v>
      </c>
      <c r="M649" s="10"/>
      <c r="N649" s="10">
        <f t="shared" si="113"/>
        <v>1548313.47650528</v>
      </c>
      <c r="O649" s="196"/>
      <c r="P649" s="196"/>
      <c r="Q649" s="196"/>
      <c r="R649" s="196"/>
      <c r="S649" s="196"/>
    </row>
    <row r="650" spans="1:19" x14ac:dyDescent="0.25">
      <c r="A650" s="35"/>
      <c r="B650" s="51" t="s">
        <v>803</v>
      </c>
      <c r="C650" s="35">
        <v>4</v>
      </c>
      <c r="D650" s="55">
        <v>56.6937</v>
      </c>
      <c r="E650" s="181">
        <v>5822</v>
      </c>
      <c r="F650" s="145">
        <v>1274030</v>
      </c>
      <c r="G650" s="41">
        <v>100</v>
      </c>
      <c r="H650" s="50">
        <f t="shared" si="114"/>
        <v>1274030</v>
      </c>
      <c r="I650" s="10">
        <f t="shared" si="112"/>
        <v>0</v>
      </c>
      <c r="J650" s="10">
        <f t="shared" si="115"/>
        <v>218.83029886636893</v>
      </c>
      <c r="K650" s="10">
        <f t="shared" si="116"/>
        <v>942.19370022951796</v>
      </c>
      <c r="L650" s="10">
        <f t="shared" si="117"/>
        <v>2331426.8947224794</v>
      </c>
      <c r="M650" s="10"/>
      <c r="N650" s="10">
        <f t="shared" si="113"/>
        <v>2331426.8947224794</v>
      </c>
      <c r="O650" s="196"/>
      <c r="P650" s="196"/>
      <c r="Q650" s="196"/>
      <c r="R650" s="196"/>
      <c r="S650" s="196"/>
    </row>
    <row r="651" spans="1:19" x14ac:dyDescent="0.25">
      <c r="A651" s="35"/>
      <c r="B651" s="51" t="s">
        <v>453</v>
      </c>
      <c r="C651" s="35">
        <v>4</v>
      </c>
      <c r="D651" s="55">
        <v>13.955799999999998</v>
      </c>
      <c r="E651" s="181">
        <v>904</v>
      </c>
      <c r="F651" s="145">
        <v>244720</v>
      </c>
      <c r="G651" s="41">
        <v>100</v>
      </c>
      <c r="H651" s="50">
        <f t="shared" si="114"/>
        <v>244720</v>
      </c>
      <c r="I651" s="10">
        <f t="shared" si="112"/>
        <v>0</v>
      </c>
      <c r="J651" s="10">
        <f t="shared" si="115"/>
        <v>270.7079646017699</v>
      </c>
      <c r="K651" s="10">
        <f t="shared" si="116"/>
        <v>890.31603449411705</v>
      </c>
      <c r="L651" s="10">
        <f t="shared" si="117"/>
        <v>1287597.7060654913</v>
      </c>
      <c r="M651" s="10"/>
      <c r="N651" s="10">
        <f t="shared" si="113"/>
        <v>1287597.7060654913</v>
      </c>
      <c r="O651" s="196"/>
      <c r="P651" s="196"/>
      <c r="Q651" s="196"/>
      <c r="R651" s="196"/>
      <c r="S651" s="196"/>
    </row>
    <row r="652" spans="1:19" x14ac:dyDescent="0.25">
      <c r="A652" s="35"/>
      <c r="B652" s="51" t="s">
        <v>454</v>
      </c>
      <c r="C652" s="35">
        <v>4</v>
      </c>
      <c r="D652" s="55">
        <v>18.394200000000001</v>
      </c>
      <c r="E652" s="181">
        <v>1578</v>
      </c>
      <c r="F652" s="145">
        <v>300490</v>
      </c>
      <c r="G652" s="41">
        <v>100</v>
      </c>
      <c r="H652" s="50">
        <f t="shared" si="114"/>
        <v>300490</v>
      </c>
      <c r="I652" s="10">
        <f t="shared" si="112"/>
        <v>0</v>
      </c>
      <c r="J652" s="10">
        <f t="shared" si="115"/>
        <v>190.42458808618505</v>
      </c>
      <c r="K652" s="10">
        <f t="shared" si="116"/>
        <v>970.59941100970184</v>
      </c>
      <c r="L652" s="10">
        <f t="shared" si="117"/>
        <v>1513174.6517965791</v>
      </c>
      <c r="M652" s="10"/>
      <c r="N652" s="10">
        <f t="shared" si="113"/>
        <v>1513174.6517965791</v>
      </c>
      <c r="O652" s="196"/>
      <c r="P652" s="196"/>
      <c r="Q652" s="196"/>
      <c r="R652" s="196"/>
      <c r="S652" s="196"/>
    </row>
    <row r="653" spans="1:19" x14ac:dyDescent="0.25">
      <c r="A653" s="35"/>
      <c r="B653" s="4"/>
      <c r="C653" s="4"/>
      <c r="D653" s="55">
        <v>0</v>
      </c>
      <c r="E653" s="183"/>
      <c r="F653" s="65"/>
      <c r="G653" s="41"/>
      <c r="H653" s="65"/>
      <c r="I653" s="66"/>
      <c r="J653" s="66"/>
      <c r="K653" s="10"/>
      <c r="L653" s="10"/>
      <c r="M653" s="10"/>
      <c r="N653" s="10"/>
      <c r="O653" s="196"/>
      <c r="P653" s="196"/>
      <c r="Q653" s="196"/>
      <c r="R653" s="196"/>
      <c r="S653" s="196"/>
    </row>
    <row r="654" spans="1:19" x14ac:dyDescent="0.25">
      <c r="A654" s="30" t="s">
        <v>455</v>
      </c>
      <c r="B654" s="43" t="s">
        <v>2</v>
      </c>
      <c r="C654" s="44"/>
      <c r="D654" s="3">
        <v>597.46979999999985</v>
      </c>
      <c r="E654" s="184">
        <f>E655</f>
        <v>49280</v>
      </c>
      <c r="F654" s="37">
        <v>0</v>
      </c>
      <c r="G654" s="41"/>
      <c r="H654" s="37">
        <f>H656</f>
        <v>4532290</v>
      </c>
      <c r="I654" s="8">
        <f>I656</f>
        <v>-4532290</v>
      </c>
      <c r="J654" s="8"/>
      <c r="K654" s="10"/>
      <c r="L654" s="10"/>
      <c r="M654" s="9">
        <f>M656</f>
        <v>12734809.512702493</v>
      </c>
      <c r="N654" s="8">
        <f t="shared" si="113"/>
        <v>12734809.512702493</v>
      </c>
      <c r="O654" s="196"/>
      <c r="P654" s="196"/>
      <c r="Q654" s="196"/>
      <c r="R654" s="196"/>
      <c r="S654" s="196"/>
    </row>
    <row r="655" spans="1:19" x14ac:dyDescent="0.25">
      <c r="A655" s="30" t="s">
        <v>455</v>
      </c>
      <c r="B655" s="43" t="s">
        <v>3</v>
      </c>
      <c r="C655" s="44"/>
      <c r="D655" s="3">
        <v>597.46979999999985</v>
      </c>
      <c r="E655" s="184">
        <f>SUM(E657:E677)</f>
        <v>49280</v>
      </c>
      <c r="F655" s="37">
        <f>SUM(F657:F677)</f>
        <v>36365260</v>
      </c>
      <c r="G655" s="41"/>
      <c r="H655" s="37">
        <f>SUM(H657:H677)</f>
        <v>27300680</v>
      </c>
      <c r="I655" s="8">
        <f>SUM(I657:I677)</f>
        <v>9064580</v>
      </c>
      <c r="J655" s="8"/>
      <c r="K655" s="10"/>
      <c r="L655" s="8">
        <f>SUM(L657:L677)</f>
        <v>28744982.185090553</v>
      </c>
      <c r="M655" s="10"/>
      <c r="N655" s="8">
        <f t="shared" si="113"/>
        <v>28744982.185090553</v>
      </c>
      <c r="O655" s="196"/>
      <c r="P655" s="196"/>
      <c r="Q655" s="196"/>
      <c r="R655" s="196"/>
      <c r="S655" s="196"/>
    </row>
    <row r="656" spans="1:19" x14ac:dyDescent="0.25">
      <c r="A656" s="35"/>
      <c r="B656" s="51" t="s">
        <v>26</v>
      </c>
      <c r="C656" s="35">
        <v>2</v>
      </c>
      <c r="D656" s="55">
        <v>0</v>
      </c>
      <c r="E656" s="187"/>
      <c r="F656" s="50">
        <v>0</v>
      </c>
      <c r="G656" s="41">
        <v>25</v>
      </c>
      <c r="H656" s="50">
        <f>F673*G656/100</f>
        <v>4532290</v>
      </c>
      <c r="I656" s="10">
        <f t="shared" ref="I656:I677" si="118">F656-H656</f>
        <v>-4532290</v>
      </c>
      <c r="J656" s="10"/>
      <c r="K656" s="10"/>
      <c r="L656" s="10"/>
      <c r="M656" s="10">
        <f>($L$7*$L$8*E654/$L$10)+($L$7*$L$9*D654/$L$11)</f>
        <v>12734809.512702493</v>
      </c>
      <c r="N656" s="10">
        <f t="shared" si="113"/>
        <v>12734809.512702493</v>
      </c>
      <c r="O656" s="196"/>
      <c r="P656" s="196"/>
      <c r="Q656" s="196"/>
      <c r="R656" s="196"/>
      <c r="S656" s="196"/>
    </row>
    <row r="657" spans="1:19" x14ac:dyDescent="0.25">
      <c r="A657" s="35"/>
      <c r="B657" s="51" t="s">
        <v>456</v>
      </c>
      <c r="C657" s="35">
        <v>4</v>
      </c>
      <c r="D657" s="55">
        <v>54.386200000000002</v>
      </c>
      <c r="E657" s="181">
        <v>2486</v>
      </c>
      <c r="F657" s="145">
        <v>2336580</v>
      </c>
      <c r="G657" s="41">
        <v>100</v>
      </c>
      <c r="H657" s="50">
        <f t="shared" ref="H657:H677" si="119">F657*G657/100</f>
        <v>2336580</v>
      </c>
      <c r="I657" s="10">
        <f t="shared" si="118"/>
        <v>0</v>
      </c>
      <c r="J657" s="10">
        <f t="shared" ref="J657:J677" si="120">F657/E657</f>
        <v>939.89541432019303</v>
      </c>
      <c r="K657" s="10">
        <f t="shared" ref="K657:K677" si="121">$J$11*$J$19-J657</f>
        <v>221.12858477569387</v>
      </c>
      <c r="L657" s="10">
        <f t="shared" ref="L657:L677" si="122">IF(K657&gt;0,$J$7*$J$8*(K657/$K$19),0)+$J$7*$J$9*(E657/$E$19)+$J$7*$J$10*(D657/$D$19)</f>
        <v>909009.72090477613</v>
      </c>
      <c r="M657" s="10"/>
      <c r="N657" s="10">
        <f t="shared" si="113"/>
        <v>909009.72090477613</v>
      </c>
      <c r="O657" s="196"/>
      <c r="P657" s="196"/>
      <c r="Q657" s="196"/>
      <c r="R657" s="196"/>
      <c r="S657" s="196"/>
    </row>
    <row r="658" spans="1:19" x14ac:dyDescent="0.25">
      <c r="A658" s="35"/>
      <c r="B658" s="51" t="s">
        <v>457</v>
      </c>
      <c r="C658" s="35">
        <v>4</v>
      </c>
      <c r="D658" s="55">
        <v>33.314799999999998</v>
      </c>
      <c r="E658" s="181">
        <v>2230</v>
      </c>
      <c r="F658" s="145">
        <v>864920</v>
      </c>
      <c r="G658" s="41">
        <v>100</v>
      </c>
      <c r="H658" s="50">
        <f t="shared" si="119"/>
        <v>864920</v>
      </c>
      <c r="I658" s="10">
        <f t="shared" si="118"/>
        <v>0</v>
      </c>
      <c r="J658" s="10">
        <f t="shared" si="120"/>
        <v>387.85650224215249</v>
      </c>
      <c r="K658" s="10">
        <f t="shared" si="121"/>
        <v>773.16749685373441</v>
      </c>
      <c r="L658" s="10">
        <f t="shared" si="122"/>
        <v>1444536.8065907131</v>
      </c>
      <c r="M658" s="10"/>
      <c r="N658" s="10">
        <f t="shared" si="113"/>
        <v>1444536.8065907131</v>
      </c>
      <c r="O658" s="196"/>
      <c r="P658" s="196"/>
      <c r="Q658" s="196"/>
      <c r="R658" s="196"/>
      <c r="S658" s="196"/>
    </row>
    <row r="659" spans="1:19" x14ac:dyDescent="0.25">
      <c r="A659" s="35"/>
      <c r="B659" s="51" t="s">
        <v>804</v>
      </c>
      <c r="C659" s="35">
        <v>4</v>
      </c>
      <c r="D659" s="55">
        <v>25.285499999999999</v>
      </c>
      <c r="E659" s="181">
        <v>1988</v>
      </c>
      <c r="F659" s="145">
        <v>994870</v>
      </c>
      <c r="G659" s="41">
        <v>100</v>
      </c>
      <c r="H659" s="50">
        <f t="shared" si="119"/>
        <v>994870</v>
      </c>
      <c r="I659" s="10">
        <f t="shared" si="118"/>
        <v>0</v>
      </c>
      <c r="J659" s="10">
        <f t="shared" si="120"/>
        <v>500.43762575452718</v>
      </c>
      <c r="K659" s="10">
        <f t="shared" si="121"/>
        <v>660.58637334135972</v>
      </c>
      <c r="L659" s="10">
        <f t="shared" si="122"/>
        <v>1233473.433705319</v>
      </c>
      <c r="M659" s="10"/>
      <c r="N659" s="10">
        <f t="shared" si="113"/>
        <v>1233473.433705319</v>
      </c>
      <c r="O659" s="196"/>
      <c r="P659" s="196"/>
      <c r="Q659" s="196"/>
      <c r="R659" s="196"/>
      <c r="S659" s="196"/>
    </row>
    <row r="660" spans="1:19" x14ac:dyDescent="0.25">
      <c r="A660" s="35"/>
      <c r="B660" s="51" t="s">
        <v>458</v>
      </c>
      <c r="C660" s="35">
        <v>4</v>
      </c>
      <c r="D660" s="55">
        <v>31.523400000000002</v>
      </c>
      <c r="E660" s="181">
        <v>2059</v>
      </c>
      <c r="F660" s="145">
        <v>459070</v>
      </c>
      <c r="G660" s="41">
        <v>100</v>
      </c>
      <c r="H660" s="50">
        <f t="shared" si="119"/>
        <v>459070</v>
      </c>
      <c r="I660" s="10">
        <f t="shared" si="118"/>
        <v>0</v>
      </c>
      <c r="J660" s="10">
        <f t="shared" si="120"/>
        <v>222.95774647887325</v>
      </c>
      <c r="K660" s="10">
        <f t="shared" si="121"/>
        <v>938.06625261701367</v>
      </c>
      <c r="L660" s="10">
        <f t="shared" si="122"/>
        <v>1609176.4088091478</v>
      </c>
      <c r="M660" s="10"/>
      <c r="N660" s="10">
        <f t="shared" si="113"/>
        <v>1609176.4088091478</v>
      </c>
      <c r="O660" s="196"/>
      <c r="P660" s="196"/>
      <c r="Q660" s="196"/>
      <c r="R660" s="196"/>
      <c r="S660" s="196"/>
    </row>
    <row r="661" spans="1:19" x14ac:dyDescent="0.25">
      <c r="A661" s="35"/>
      <c r="B661" s="51" t="s">
        <v>459</v>
      </c>
      <c r="C661" s="35">
        <v>4</v>
      </c>
      <c r="D661" s="55">
        <v>26.426500000000001</v>
      </c>
      <c r="E661" s="181">
        <v>928</v>
      </c>
      <c r="F661" s="145">
        <v>279060</v>
      </c>
      <c r="G661" s="41">
        <v>100</v>
      </c>
      <c r="H661" s="50">
        <f t="shared" si="119"/>
        <v>279060</v>
      </c>
      <c r="I661" s="10">
        <f t="shared" si="118"/>
        <v>0</v>
      </c>
      <c r="J661" s="10">
        <f t="shared" si="120"/>
        <v>300.71120689655174</v>
      </c>
      <c r="K661" s="10">
        <f t="shared" si="121"/>
        <v>860.31279219933515</v>
      </c>
      <c r="L661" s="10">
        <f t="shared" si="122"/>
        <v>1310161.1030887736</v>
      </c>
      <c r="M661" s="10"/>
      <c r="N661" s="10">
        <f t="shared" si="113"/>
        <v>1310161.1030887736</v>
      </c>
      <c r="O661" s="196"/>
      <c r="P661" s="196"/>
      <c r="Q661" s="196"/>
      <c r="R661" s="196"/>
      <c r="S661" s="196"/>
    </row>
    <row r="662" spans="1:19" x14ac:dyDescent="0.25">
      <c r="A662" s="35"/>
      <c r="B662" s="51" t="s">
        <v>805</v>
      </c>
      <c r="C662" s="35">
        <v>4</v>
      </c>
      <c r="D662" s="55">
        <v>34.857799999999997</v>
      </c>
      <c r="E662" s="181">
        <v>1486</v>
      </c>
      <c r="F662" s="145">
        <v>714910</v>
      </c>
      <c r="G662" s="41">
        <v>100</v>
      </c>
      <c r="H662" s="50">
        <f t="shared" si="119"/>
        <v>714910</v>
      </c>
      <c r="I662" s="10">
        <f t="shared" si="118"/>
        <v>0</v>
      </c>
      <c r="J662" s="10">
        <f t="shared" si="120"/>
        <v>481.09690444145355</v>
      </c>
      <c r="K662" s="10">
        <f t="shared" si="121"/>
        <v>679.9270946544334</v>
      </c>
      <c r="L662" s="10">
        <f t="shared" si="122"/>
        <v>1218394.5437072958</v>
      </c>
      <c r="M662" s="10"/>
      <c r="N662" s="10">
        <f t="shared" si="113"/>
        <v>1218394.5437072958</v>
      </c>
      <c r="O662" s="196"/>
      <c r="P662" s="196"/>
      <c r="Q662" s="196"/>
      <c r="R662" s="196"/>
      <c r="S662" s="196"/>
    </row>
    <row r="663" spans="1:19" x14ac:dyDescent="0.25">
      <c r="A663" s="35"/>
      <c r="B663" s="51" t="s">
        <v>806</v>
      </c>
      <c r="C663" s="35">
        <v>4</v>
      </c>
      <c r="D663" s="55">
        <v>3.2065000000000001</v>
      </c>
      <c r="E663" s="181">
        <v>1063</v>
      </c>
      <c r="F663" s="145">
        <v>369480</v>
      </c>
      <c r="G663" s="41">
        <v>100</v>
      </c>
      <c r="H663" s="50">
        <f t="shared" si="119"/>
        <v>369480</v>
      </c>
      <c r="I663" s="10">
        <f t="shared" si="118"/>
        <v>0</v>
      </c>
      <c r="J663" s="10">
        <f t="shared" si="120"/>
        <v>347.58231420507997</v>
      </c>
      <c r="K663" s="10">
        <f t="shared" si="121"/>
        <v>813.44168489080698</v>
      </c>
      <c r="L663" s="10">
        <f t="shared" si="122"/>
        <v>1172423.0545170801</v>
      </c>
      <c r="M663" s="10"/>
      <c r="N663" s="10">
        <f t="shared" si="113"/>
        <v>1172423.0545170801</v>
      </c>
      <c r="O663" s="196"/>
      <c r="P663" s="196"/>
      <c r="Q663" s="196"/>
      <c r="R663" s="196"/>
      <c r="S663" s="196"/>
    </row>
    <row r="664" spans="1:19" x14ac:dyDescent="0.25">
      <c r="A664" s="35"/>
      <c r="B664" s="51" t="s">
        <v>807</v>
      </c>
      <c r="C664" s="35">
        <v>4</v>
      </c>
      <c r="D664" s="55">
        <v>27.879099999999998</v>
      </c>
      <c r="E664" s="181">
        <v>1158</v>
      </c>
      <c r="F664" s="145">
        <v>569330</v>
      </c>
      <c r="G664" s="41">
        <v>100</v>
      </c>
      <c r="H664" s="50">
        <f t="shared" si="119"/>
        <v>569330</v>
      </c>
      <c r="I664" s="10">
        <f t="shared" si="118"/>
        <v>0</v>
      </c>
      <c r="J664" s="10">
        <f t="shared" si="120"/>
        <v>491.64939550949913</v>
      </c>
      <c r="K664" s="10">
        <f t="shared" si="121"/>
        <v>669.37460358638782</v>
      </c>
      <c r="L664" s="10">
        <f t="shared" si="122"/>
        <v>1121928.9469232317</v>
      </c>
      <c r="M664" s="10"/>
      <c r="N664" s="10">
        <f t="shared" si="113"/>
        <v>1121928.9469232317</v>
      </c>
      <c r="O664" s="196"/>
      <c r="P664" s="196"/>
      <c r="Q664" s="196"/>
      <c r="R664" s="196"/>
      <c r="S664" s="196"/>
    </row>
    <row r="665" spans="1:19" x14ac:dyDescent="0.25">
      <c r="A665" s="35"/>
      <c r="B665" s="51" t="s">
        <v>808</v>
      </c>
      <c r="C665" s="35">
        <v>4</v>
      </c>
      <c r="D665" s="55">
        <v>37.349699999999999</v>
      </c>
      <c r="E665" s="181">
        <v>1920</v>
      </c>
      <c r="F665" s="145">
        <v>887920</v>
      </c>
      <c r="G665" s="41">
        <v>100</v>
      </c>
      <c r="H665" s="50">
        <f t="shared" si="119"/>
        <v>887920</v>
      </c>
      <c r="I665" s="10">
        <f t="shared" si="118"/>
        <v>0</v>
      </c>
      <c r="J665" s="10">
        <f t="shared" si="120"/>
        <v>462.45833333333331</v>
      </c>
      <c r="K665" s="10">
        <f t="shared" si="121"/>
        <v>698.56566576255364</v>
      </c>
      <c r="L665" s="10">
        <f t="shared" si="122"/>
        <v>1321916.8755674467</v>
      </c>
      <c r="M665" s="10"/>
      <c r="N665" s="10">
        <f t="shared" si="113"/>
        <v>1321916.8755674467</v>
      </c>
      <c r="O665" s="196"/>
      <c r="P665" s="196"/>
      <c r="Q665" s="196"/>
      <c r="R665" s="196"/>
      <c r="S665" s="196"/>
    </row>
    <row r="666" spans="1:19" x14ac:dyDescent="0.25">
      <c r="A666" s="35"/>
      <c r="B666" s="51" t="s">
        <v>460</v>
      </c>
      <c r="C666" s="35">
        <v>4</v>
      </c>
      <c r="D666" s="55">
        <v>31.619699999999998</v>
      </c>
      <c r="E666" s="181">
        <v>1677</v>
      </c>
      <c r="F666" s="145">
        <v>583870</v>
      </c>
      <c r="G666" s="41">
        <v>100</v>
      </c>
      <c r="H666" s="50">
        <f t="shared" si="119"/>
        <v>583870</v>
      </c>
      <c r="I666" s="10">
        <f t="shared" si="118"/>
        <v>0</v>
      </c>
      <c r="J666" s="10">
        <f t="shared" si="120"/>
        <v>348.16338700059629</v>
      </c>
      <c r="K666" s="10">
        <f t="shared" si="121"/>
        <v>812.86061209529066</v>
      </c>
      <c r="L666" s="10">
        <f t="shared" si="122"/>
        <v>1396152.6664886062</v>
      </c>
      <c r="M666" s="10"/>
      <c r="N666" s="10">
        <f t="shared" si="113"/>
        <v>1396152.6664886062</v>
      </c>
      <c r="O666" s="196"/>
      <c r="P666" s="196"/>
      <c r="Q666" s="196"/>
      <c r="R666" s="196"/>
      <c r="S666" s="196"/>
    </row>
    <row r="667" spans="1:19" x14ac:dyDescent="0.25">
      <c r="A667" s="35"/>
      <c r="B667" s="51" t="s">
        <v>461</v>
      </c>
      <c r="C667" s="35">
        <v>4</v>
      </c>
      <c r="D667" s="55">
        <v>31.804299999999998</v>
      </c>
      <c r="E667" s="181">
        <v>1582</v>
      </c>
      <c r="F667" s="145">
        <v>405290</v>
      </c>
      <c r="G667" s="41">
        <v>100</v>
      </c>
      <c r="H667" s="50">
        <f t="shared" si="119"/>
        <v>405290</v>
      </c>
      <c r="I667" s="10">
        <f t="shared" si="118"/>
        <v>0</v>
      </c>
      <c r="J667" s="10">
        <f t="shared" si="120"/>
        <v>256.18836915297095</v>
      </c>
      <c r="K667" s="10">
        <f t="shared" si="121"/>
        <v>904.83562994291594</v>
      </c>
      <c r="L667" s="10">
        <f t="shared" si="122"/>
        <v>1493274.9107692761</v>
      </c>
      <c r="M667" s="10"/>
      <c r="N667" s="10">
        <f t="shared" si="113"/>
        <v>1493274.9107692761</v>
      </c>
      <c r="O667" s="196"/>
      <c r="P667" s="196"/>
      <c r="Q667" s="196"/>
      <c r="R667" s="196"/>
      <c r="S667" s="196"/>
    </row>
    <row r="668" spans="1:19" x14ac:dyDescent="0.25">
      <c r="A668" s="35"/>
      <c r="B668" s="51" t="s">
        <v>462</v>
      </c>
      <c r="C668" s="35">
        <v>4</v>
      </c>
      <c r="D668" s="55">
        <v>35.480600000000003</v>
      </c>
      <c r="E668" s="181">
        <v>3109</v>
      </c>
      <c r="F668" s="145">
        <v>546430</v>
      </c>
      <c r="G668" s="41">
        <v>100</v>
      </c>
      <c r="H668" s="50">
        <f t="shared" si="119"/>
        <v>546430</v>
      </c>
      <c r="I668" s="10">
        <f t="shared" si="118"/>
        <v>0</v>
      </c>
      <c r="J668" s="10">
        <f t="shared" si="120"/>
        <v>175.75747828883885</v>
      </c>
      <c r="K668" s="10">
        <f t="shared" si="121"/>
        <v>985.26652080704798</v>
      </c>
      <c r="L668" s="10">
        <f t="shared" si="122"/>
        <v>1853036.4046568323</v>
      </c>
      <c r="M668" s="10"/>
      <c r="N668" s="10">
        <f t="shared" si="113"/>
        <v>1853036.4046568323</v>
      </c>
      <c r="O668" s="196"/>
      <c r="P668" s="196"/>
      <c r="Q668" s="196"/>
      <c r="R668" s="196"/>
      <c r="S668" s="196"/>
    </row>
    <row r="669" spans="1:19" x14ac:dyDescent="0.25">
      <c r="A669" s="35"/>
      <c r="B669" s="51" t="s">
        <v>463</v>
      </c>
      <c r="C669" s="35">
        <v>4</v>
      </c>
      <c r="D669" s="55">
        <v>20.279299999999999</v>
      </c>
      <c r="E669" s="181">
        <v>1036</v>
      </c>
      <c r="F669" s="145">
        <v>306140</v>
      </c>
      <c r="G669" s="41">
        <v>100</v>
      </c>
      <c r="H669" s="50">
        <f t="shared" si="119"/>
        <v>306140</v>
      </c>
      <c r="I669" s="10">
        <f t="shared" si="118"/>
        <v>0</v>
      </c>
      <c r="J669" s="10">
        <f t="shared" si="120"/>
        <v>295.50193050193047</v>
      </c>
      <c r="K669" s="10">
        <f t="shared" si="121"/>
        <v>865.52206859395642</v>
      </c>
      <c r="L669" s="10">
        <f t="shared" si="122"/>
        <v>1306712.1570159907</v>
      </c>
      <c r="M669" s="10"/>
      <c r="N669" s="10">
        <f t="shared" si="113"/>
        <v>1306712.1570159907</v>
      </c>
      <c r="O669" s="196"/>
      <c r="P669" s="196"/>
      <c r="Q669" s="196"/>
      <c r="R669" s="196"/>
      <c r="S669" s="196"/>
    </row>
    <row r="670" spans="1:19" x14ac:dyDescent="0.25">
      <c r="A670" s="35"/>
      <c r="B670" s="51" t="s">
        <v>464</v>
      </c>
      <c r="C670" s="35">
        <v>4</v>
      </c>
      <c r="D670" s="55">
        <v>29.5458</v>
      </c>
      <c r="E670" s="181">
        <v>1375</v>
      </c>
      <c r="F670" s="145">
        <v>811170</v>
      </c>
      <c r="G670" s="41">
        <v>100</v>
      </c>
      <c r="H670" s="50">
        <f t="shared" si="119"/>
        <v>811170</v>
      </c>
      <c r="I670" s="10">
        <f t="shared" si="118"/>
        <v>0</v>
      </c>
      <c r="J670" s="10">
        <f t="shared" si="120"/>
        <v>589.94181818181823</v>
      </c>
      <c r="K670" s="10">
        <f t="shared" si="121"/>
        <v>571.08218091406866</v>
      </c>
      <c r="L670" s="10">
        <f t="shared" si="122"/>
        <v>1044969.1559527845</v>
      </c>
      <c r="M670" s="10"/>
      <c r="N670" s="10">
        <f t="shared" si="113"/>
        <v>1044969.1559527845</v>
      </c>
      <c r="O670" s="196"/>
      <c r="P670" s="196"/>
      <c r="Q670" s="196"/>
      <c r="R670" s="196"/>
      <c r="S670" s="196"/>
    </row>
    <row r="671" spans="1:19" x14ac:dyDescent="0.25">
      <c r="A671" s="35"/>
      <c r="B671" s="51" t="s">
        <v>465</v>
      </c>
      <c r="C671" s="35">
        <v>4</v>
      </c>
      <c r="D671" s="55">
        <v>29.537800000000001</v>
      </c>
      <c r="E671" s="181">
        <v>706</v>
      </c>
      <c r="F671" s="145">
        <v>281850</v>
      </c>
      <c r="G671" s="41">
        <v>100</v>
      </c>
      <c r="H671" s="50">
        <f t="shared" si="119"/>
        <v>281850</v>
      </c>
      <c r="I671" s="10">
        <f t="shared" si="118"/>
        <v>0</v>
      </c>
      <c r="J671" s="10">
        <f t="shared" si="120"/>
        <v>399.22096317280455</v>
      </c>
      <c r="K671" s="10">
        <f t="shared" si="121"/>
        <v>761.80303592308235</v>
      </c>
      <c r="L671" s="10">
        <f t="shared" si="122"/>
        <v>1168621.3286564597</v>
      </c>
      <c r="M671" s="10"/>
      <c r="N671" s="10">
        <f t="shared" si="113"/>
        <v>1168621.3286564597</v>
      </c>
      <c r="O671" s="196"/>
      <c r="P671" s="196"/>
      <c r="Q671" s="196"/>
      <c r="R671" s="196"/>
      <c r="S671" s="196"/>
    </row>
    <row r="672" spans="1:19" x14ac:dyDescent="0.25">
      <c r="A672" s="35"/>
      <c r="B672" s="51" t="s">
        <v>455</v>
      </c>
      <c r="C672" s="35">
        <v>4</v>
      </c>
      <c r="D672" s="55">
        <v>47.218299999999999</v>
      </c>
      <c r="E672" s="181">
        <v>3012</v>
      </c>
      <c r="F672" s="145">
        <v>860930</v>
      </c>
      <c r="G672" s="41">
        <v>100</v>
      </c>
      <c r="H672" s="50">
        <f t="shared" si="119"/>
        <v>860930</v>
      </c>
      <c r="I672" s="10">
        <f t="shared" si="118"/>
        <v>0</v>
      </c>
      <c r="J672" s="10">
        <f t="shared" si="120"/>
        <v>285.83333333333331</v>
      </c>
      <c r="K672" s="10">
        <f t="shared" si="121"/>
        <v>875.19066576255364</v>
      </c>
      <c r="L672" s="10">
        <f t="shared" si="122"/>
        <v>1755710.9731800752</v>
      </c>
      <c r="M672" s="10"/>
      <c r="N672" s="10">
        <f t="shared" si="113"/>
        <v>1755710.9731800752</v>
      </c>
      <c r="O672" s="196"/>
      <c r="P672" s="196"/>
      <c r="Q672" s="196"/>
      <c r="R672" s="196"/>
      <c r="S672" s="196"/>
    </row>
    <row r="673" spans="1:19" x14ac:dyDescent="0.25">
      <c r="A673" s="35"/>
      <c r="B673" s="51" t="s">
        <v>466</v>
      </c>
      <c r="C673" s="35">
        <v>3</v>
      </c>
      <c r="D673" s="55">
        <v>6.2233000000000001</v>
      </c>
      <c r="E673" s="181">
        <v>8502</v>
      </c>
      <c r="F673" s="145">
        <v>18129160</v>
      </c>
      <c r="G673" s="41">
        <v>50</v>
      </c>
      <c r="H673" s="50">
        <f t="shared" si="119"/>
        <v>9064580</v>
      </c>
      <c r="I673" s="10">
        <f t="shared" si="118"/>
        <v>9064580</v>
      </c>
      <c r="J673" s="10">
        <f t="shared" si="120"/>
        <v>2132.3406257351212</v>
      </c>
      <c r="K673" s="10">
        <f t="shared" si="121"/>
        <v>-971.3166266392343</v>
      </c>
      <c r="L673" s="10">
        <f t="shared" si="122"/>
        <v>1396721.1634383309</v>
      </c>
      <c r="M673" s="10"/>
      <c r="N673" s="10">
        <f t="shared" si="113"/>
        <v>1396721.1634383309</v>
      </c>
      <c r="O673" s="196"/>
      <c r="P673" s="196"/>
      <c r="Q673" s="196"/>
      <c r="R673" s="196"/>
      <c r="S673" s="196"/>
    </row>
    <row r="674" spans="1:19" x14ac:dyDescent="0.25">
      <c r="A674" s="35"/>
      <c r="B674" s="51" t="s">
        <v>467</v>
      </c>
      <c r="C674" s="35">
        <v>4</v>
      </c>
      <c r="D674" s="55">
        <v>6.9349000000000007</v>
      </c>
      <c r="E674" s="181">
        <v>7940</v>
      </c>
      <c r="F674" s="145">
        <v>4791450</v>
      </c>
      <c r="G674" s="41">
        <v>100</v>
      </c>
      <c r="H674" s="50">
        <f t="shared" si="119"/>
        <v>4791450</v>
      </c>
      <c r="I674" s="10">
        <f t="shared" si="118"/>
        <v>0</v>
      </c>
      <c r="J674" s="10">
        <f t="shared" si="120"/>
        <v>603.45717884130977</v>
      </c>
      <c r="K674" s="10">
        <f t="shared" si="121"/>
        <v>557.56682025457712</v>
      </c>
      <c r="L674" s="10">
        <f t="shared" si="122"/>
        <v>1985930.0444664061</v>
      </c>
      <c r="M674" s="10"/>
      <c r="N674" s="10">
        <f t="shared" si="113"/>
        <v>1985930.0444664061</v>
      </c>
      <c r="O674" s="196"/>
      <c r="P674" s="196"/>
      <c r="Q674" s="196"/>
      <c r="R674" s="196"/>
      <c r="S674" s="196"/>
    </row>
    <row r="675" spans="1:19" x14ac:dyDescent="0.25">
      <c r="A675" s="35"/>
      <c r="B675" s="51" t="s">
        <v>809</v>
      </c>
      <c r="C675" s="35">
        <v>4</v>
      </c>
      <c r="D675" s="55">
        <v>33.140799999999999</v>
      </c>
      <c r="E675" s="181">
        <v>1533</v>
      </c>
      <c r="F675" s="145">
        <v>373570</v>
      </c>
      <c r="G675" s="41">
        <v>100</v>
      </c>
      <c r="H675" s="50">
        <f t="shared" si="119"/>
        <v>373570</v>
      </c>
      <c r="I675" s="10">
        <f t="shared" si="118"/>
        <v>0</v>
      </c>
      <c r="J675" s="10">
        <f t="shared" si="120"/>
        <v>243.68558382257012</v>
      </c>
      <c r="K675" s="10">
        <f t="shared" si="121"/>
        <v>917.33841527331674</v>
      </c>
      <c r="L675" s="10">
        <f t="shared" si="122"/>
        <v>1506460.6716705253</v>
      </c>
      <c r="M675" s="10"/>
      <c r="N675" s="10">
        <f t="shared" si="113"/>
        <v>1506460.6716705253</v>
      </c>
      <c r="O675" s="196"/>
      <c r="P675" s="196"/>
      <c r="Q675" s="196"/>
      <c r="R675" s="196"/>
      <c r="S675" s="196"/>
    </row>
    <row r="676" spans="1:19" x14ac:dyDescent="0.25">
      <c r="A676" s="35"/>
      <c r="B676" s="51" t="s">
        <v>468</v>
      </c>
      <c r="C676" s="35">
        <v>4</v>
      </c>
      <c r="D676" s="55">
        <v>20.0916</v>
      </c>
      <c r="E676" s="181">
        <v>1256</v>
      </c>
      <c r="F676" s="145">
        <v>315440</v>
      </c>
      <c r="G676" s="41">
        <v>100</v>
      </c>
      <c r="H676" s="50">
        <f t="shared" si="119"/>
        <v>315440</v>
      </c>
      <c r="I676" s="10">
        <f t="shared" si="118"/>
        <v>0</v>
      </c>
      <c r="J676" s="10">
        <f t="shared" si="120"/>
        <v>251.14649681528661</v>
      </c>
      <c r="K676" s="10">
        <f t="shared" si="121"/>
        <v>909.87750228060031</v>
      </c>
      <c r="L676" s="10">
        <f t="shared" si="122"/>
        <v>1395135.6736227865</v>
      </c>
      <c r="M676" s="10"/>
      <c r="N676" s="10">
        <f t="shared" si="113"/>
        <v>1395135.6736227865</v>
      </c>
      <c r="O676" s="196"/>
      <c r="P676" s="196"/>
      <c r="Q676" s="196"/>
      <c r="R676" s="196"/>
      <c r="S676" s="196"/>
    </row>
    <row r="677" spans="1:19" x14ac:dyDescent="0.25">
      <c r="A677" s="35"/>
      <c r="B677" s="51" t="s">
        <v>145</v>
      </c>
      <c r="C677" s="35">
        <v>4</v>
      </c>
      <c r="D677" s="55">
        <v>31.363900000000001</v>
      </c>
      <c r="E677" s="181">
        <v>2234</v>
      </c>
      <c r="F677" s="145">
        <v>1483820</v>
      </c>
      <c r="G677" s="41">
        <v>100</v>
      </c>
      <c r="H677" s="50">
        <f t="shared" si="119"/>
        <v>1483820</v>
      </c>
      <c r="I677" s="10">
        <f t="shared" si="118"/>
        <v>0</v>
      </c>
      <c r="J677" s="10">
        <f t="shared" si="120"/>
        <v>664.19874664279314</v>
      </c>
      <c r="K677" s="10">
        <f t="shared" si="121"/>
        <v>496.82525245309375</v>
      </c>
      <c r="L677" s="10">
        <f t="shared" si="122"/>
        <v>1101236.1413586934</v>
      </c>
      <c r="M677" s="10"/>
      <c r="N677" s="10">
        <f t="shared" si="113"/>
        <v>1101236.1413586934</v>
      </c>
      <c r="O677" s="196"/>
      <c r="P677" s="196"/>
      <c r="Q677" s="196"/>
      <c r="R677" s="196"/>
      <c r="S677" s="196"/>
    </row>
    <row r="678" spans="1:19" x14ac:dyDescent="0.25">
      <c r="A678" s="35"/>
      <c r="B678" s="4"/>
      <c r="C678" s="4"/>
      <c r="D678" s="55">
        <v>0</v>
      </c>
      <c r="E678" s="183"/>
      <c r="F678" s="65">
        <v>0</v>
      </c>
      <c r="G678" s="41"/>
      <c r="H678" s="65"/>
      <c r="I678" s="66"/>
      <c r="J678" s="66"/>
      <c r="K678" s="10"/>
      <c r="L678" s="10"/>
      <c r="M678" s="10"/>
      <c r="N678" s="10"/>
      <c r="O678" s="196"/>
      <c r="P678" s="196"/>
      <c r="Q678" s="196"/>
      <c r="R678" s="196"/>
      <c r="S678" s="196"/>
    </row>
    <row r="679" spans="1:19" x14ac:dyDescent="0.25">
      <c r="A679" s="30" t="s">
        <v>469</v>
      </c>
      <c r="B679" s="43" t="s">
        <v>2</v>
      </c>
      <c r="C679" s="44"/>
      <c r="D679" s="3">
        <v>1228.3134999999997</v>
      </c>
      <c r="E679" s="184">
        <f>E680</f>
        <v>106234</v>
      </c>
      <c r="F679" s="37">
        <v>0</v>
      </c>
      <c r="G679" s="41"/>
      <c r="H679" s="37">
        <f>H681</f>
        <v>22902375</v>
      </c>
      <c r="I679" s="8">
        <f>I681</f>
        <v>-22902375</v>
      </c>
      <c r="J679" s="8"/>
      <c r="K679" s="10"/>
      <c r="L679" s="10"/>
      <c r="M679" s="9">
        <f>M681</f>
        <v>26959301.582141966</v>
      </c>
      <c r="N679" s="8">
        <f t="shared" si="113"/>
        <v>26959301.582141966</v>
      </c>
      <c r="O679" s="196"/>
      <c r="P679" s="196"/>
      <c r="Q679" s="196"/>
      <c r="R679" s="196"/>
      <c r="S679" s="196"/>
    </row>
    <row r="680" spans="1:19" x14ac:dyDescent="0.25">
      <c r="A680" s="30" t="s">
        <v>469</v>
      </c>
      <c r="B680" s="43" t="s">
        <v>3</v>
      </c>
      <c r="C680" s="44"/>
      <c r="D680" s="3">
        <v>1228.3134999999997</v>
      </c>
      <c r="E680" s="184">
        <f>SUM(E682:E719)</f>
        <v>106234</v>
      </c>
      <c r="F680" s="37">
        <f>SUM(F682:F719)</f>
        <v>125075830</v>
      </c>
      <c r="G680" s="41"/>
      <c r="H680" s="37">
        <f>SUM(H682:H719)</f>
        <v>79271080</v>
      </c>
      <c r="I680" s="8">
        <f>SUM(I682:I719)</f>
        <v>45804750</v>
      </c>
      <c r="J680" s="8"/>
      <c r="K680" s="10"/>
      <c r="L680" s="8">
        <f>SUM(L682:L719)</f>
        <v>57849707.244193003</v>
      </c>
      <c r="M680" s="10"/>
      <c r="N680" s="8">
        <f t="shared" si="113"/>
        <v>57849707.244193003</v>
      </c>
      <c r="O680" s="196"/>
      <c r="P680" s="196"/>
      <c r="Q680" s="196"/>
      <c r="R680" s="196"/>
      <c r="S680" s="196"/>
    </row>
    <row r="681" spans="1:19" x14ac:dyDescent="0.25">
      <c r="A681" s="35"/>
      <c r="B681" s="51" t="s">
        <v>26</v>
      </c>
      <c r="C681" s="35">
        <v>2</v>
      </c>
      <c r="D681" s="55">
        <v>0</v>
      </c>
      <c r="E681" s="187"/>
      <c r="F681" s="50">
        <v>0</v>
      </c>
      <c r="G681" s="41">
        <v>25</v>
      </c>
      <c r="H681" s="50">
        <f>F702*G681/100</f>
        <v>22902375</v>
      </c>
      <c r="I681" s="10">
        <f t="shared" ref="I681:I719" si="123">F681-H681</f>
        <v>-22902375</v>
      </c>
      <c r="J681" s="10"/>
      <c r="K681" s="10"/>
      <c r="L681" s="10"/>
      <c r="M681" s="10">
        <f>($L$7*$L$8*E679/$L$10)+($L$7*$L$9*D679/$L$11)</f>
        <v>26959301.582141966</v>
      </c>
      <c r="N681" s="10">
        <f t="shared" si="113"/>
        <v>26959301.582141966</v>
      </c>
      <c r="O681" s="196"/>
      <c r="P681" s="196"/>
      <c r="Q681" s="196"/>
      <c r="R681" s="196"/>
      <c r="S681" s="196"/>
    </row>
    <row r="682" spans="1:19" x14ac:dyDescent="0.25">
      <c r="A682" s="35"/>
      <c r="B682" s="51" t="s">
        <v>470</v>
      </c>
      <c r="C682" s="35">
        <v>4</v>
      </c>
      <c r="D682" s="55">
        <v>28.536100000000001</v>
      </c>
      <c r="E682" s="181">
        <v>1829</v>
      </c>
      <c r="F682" s="145">
        <v>511200</v>
      </c>
      <c r="G682" s="41">
        <v>100</v>
      </c>
      <c r="H682" s="50">
        <f>F682*G682/100</f>
        <v>511200</v>
      </c>
      <c r="I682" s="10">
        <f t="shared" si="123"/>
        <v>0</v>
      </c>
      <c r="J682" s="10">
        <f t="shared" ref="J682:J719" si="124">F682/E682</f>
        <v>279.49699289229085</v>
      </c>
      <c r="K682" s="10">
        <f t="shared" ref="K682:K719" si="125">$J$11*$J$19-J682</f>
        <v>881.5270062035961</v>
      </c>
      <c r="L682" s="10">
        <f t="shared" ref="L682:L719" si="126">IF(K682&gt;0,$J$7*$J$8*(K682/$K$19),0)+$J$7*$J$9*(E682/$E$19)+$J$7*$J$10*(D682/$D$19)</f>
        <v>1490328.4735026322</v>
      </c>
      <c r="M682" s="10"/>
      <c r="N682" s="10">
        <f t="shared" si="113"/>
        <v>1490328.4735026322</v>
      </c>
      <c r="O682" s="196"/>
      <c r="P682" s="196"/>
      <c r="Q682" s="196"/>
      <c r="R682" s="196"/>
      <c r="S682" s="196"/>
    </row>
    <row r="683" spans="1:19" x14ac:dyDescent="0.25">
      <c r="A683" s="35"/>
      <c r="B683" s="51" t="s">
        <v>471</v>
      </c>
      <c r="C683" s="35">
        <v>4</v>
      </c>
      <c r="D683" s="55">
        <v>47.4878</v>
      </c>
      <c r="E683" s="181">
        <v>2505</v>
      </c>
      <c r="F683" s="145">
        <v>777890</v>
      </c>
      <c r="G683" s="41">
        <v>100</v>
      </c>
      <c r="H683" s="50">
        <f t="shared" ref="H683:H719" si="127">F683*G683/100</f>
        <v>777890</v>
      </c>
      <c r="I683" s="10">
        <f t="shared" si="123"/>
        <v>0</v>
      </c>
      <c r="J683" s="10">
        <f t="shared" si="124"/>
        <v>310.53493013972059</v>
      </c>
      <c r="K683" s="10">
        <f t="shared" si="125"/>
        <v>850.48906895616631</v>
      </c>
      <c r="L683" s="10">
        <f t="shared" si="126"/>
        <v>1645277.1365550607</v>
      </c>
      <c r="M683" s="10"/>
      <c r="N683" s="10">
        <f t="shared" si="113"/>
        <v>1645277.1365550607</v>
      </c>
      <c r="O683" s="196"/>
      <c r="P683" s="196"/>
      <c r="Q683" s="196"/>
      <c r="R683" s="196"/>
      <c r="S683" s="196"/>
    </row>
    <row r="684" spans="1:19" x14ac:dyDescent="0.25">
      <c r="A684" s="35"/>
      <c r="B684" s="51" t="s">
        <v>472</v>
      </c>
      <c r="C684" s="35">
        <v>4</v>
      </c>
      <c r="D684" s="55">
        <v>24.181699999999999</v>
      </c>
      <c r="E684" s="181">
        <v>1390</v>
      </c>
      <c r="F684" s="145">
        <v>591080</v>
      </c>
      <c r="G684" s="41">
        <v>100</v>
      </c>
      <c r="H684" s="50">
        <f t="shared" si="127"/>
        <v>591080</v>
      </c>
      <c r="I684" s="10">
        <f t="shared" si="123"/>
        <v>0</v>
      </c>
      <c r="J684" s="10">
        <f t="shared" si="124"/>
        <v>425.23741007194246</v>
      </c>
      <c r="K684" s="10">
        <f t="shared" si="125"/>
        <v>735.78658902394443</v>
      </c>
      <c r="L684" s="10">
        <f t="shared" si="126"/>
        <v>1223540.6789742443</v>
      </c>
      <c r="M684" s="10"/>
      <c r="N684" s="10">
        <f t="shared" si="113"/>
        <v>1223540.6789742443</v>
      </c>
      <c r="O684" s="196"/>
      <c r="P684" s="196"/>
      <c r="Q684" s="196"/>
      <c r="R684" s="196"/>
      <c r="S684" s="196"/>
    </row>
    <row r="685" spans="1:19" x14ac:dyDescent="0.25">
      <c r="A685" s="35"/>
      <c r="B685" s="51" t="s">
        <v>810</v>
      </c>
      <c r="C685" s="35">
        <v>4</v>
      </c>
      <c r="D685" s="55">
        <v>30.626899999999999</v>
      </c>
      <c r="E685" s="181">
        <v>1856</v>
      </c>
      <c r="F685" s="145">
        <v>684000</v>
      </c>
      <c r="G685" s="41">
        <v>100</v>
      </c>
      <c r="H685" s="50">
        <f t="shared" si="127"/>
        <v>684000</v>
      </c>
      <c r="I685" s="10">
        <f t="shared" si="123"/>
        <v>0</v>
      </c>
      <c r="J685" s="10">
        <f t="shared" si="124"/>
        <v>368.5344827586207</v>
      </c>
      <c r="K685" s="10">
        <f t="shared" si="125"/>
        <v>792.4895163372662</v>
      </c>
      <c r="L685" s="10">
        <f t="shared" si="126"/>
        <v>1395874.0456680292</v>
      </c>
      <c r="M685" s="10"/>
      <c r="N685" s="10">
        <f t="shared" si="113"/>
        <v>1395874.0456680292</v>
      </c>
      <c r="O685" s="196"/>
      <c r="P685" s="196"/>
      <c r="Q685" s="196"/>
      <c r="R685" s="196"/>
      <c r="S685" s="196"/>
    </row>
    <row r="686" spans="1:19" x14ac:dyDescent="0.25">
      <c r="A686" s="35"/>
      <c r="B686" s="51" t="s">
        <v>473</v>
      </c>
      <c r="C686" s="35">
        <v>4</v>
      </c>
      <c r="D686" s="55">
        <v>27.559699999999996</v>
      </c>
      <c r="E686" s="181">
        <v>1335</v>
      </c>
      <c r="F686" s="145">
        <v>504400</v>
      </c>
      <c r="G686" s="41">
        <v>100</v>
      </c>
      <c r="H686" s="50">
        <f t="shared" si="127"/>
        <v>504400</v>
      </c>
      <c r="I686" s="10">
        <f t="shared" si="123"/>
        <v>0</v>
      </c>
      <c r="J686" s="10">
        <f t="shared" si="124"/>
        <v>377.82771535580525</v>
      </c>
      <c r="K686" s="10">
        <f t="shared" si="125"/>
        <v>783.19628374008164</v>
      </c>
      <c r="L686" s="10">
        <f t="shared" si="126"/>
        <v>1287138.4870343897</v>
      </c>
      <c r="M686" s="10"/>
      <c r="N686" s="10">
        <f t="shared" si="113"/>
        <v>1287138.4870343897</v>
      </c>
      <c r="O686" s="196"/>
      <c r="P686" s="196"/>
      <c r="Q686" s="196"/>
      <c r="R686" s="196"/>
      <c r="S686" s="196"/>
    </row>
    <row r="687" spans="1:19" x14ac:dyDescent="0.25">
      <c r="A687" s="35"/>
      <c r="B687" s="51" t="s">
        <v>474</v>
      </c>
      <c r="C687" s="35">
        <v>4</v>
      </c>
      <c r="D687" s="55">
        <v>52.490699999999997</v>
      </c>
      <c r="E687" s="181">
        <v>3091</v>
      </c>
      <c r="F687" s="145">
        <v>1262560</v>
      </c>
      <c r="G687" s="41">
        <v>100</v>
      </c>
      <c r="H687" s="50">
        <f t="shared" si="127"/>
        <v>1262560</v>
      </c>
      <c r="I687" s="10">
        <f t="shared" si="123"/>
        <v>0</v>
      </c>
      <c r="J687" s="10">
        <f t="shared" si="124"/>
        <v>408.46328049175025</v>
      </c>
      <c r="K687" s="10">
        <f t="shared" si="125"/>
        <v>752.56071860413658</v>
      </c>
      <c r="L687" s="10">
        <f t="shared" si="126"/>
        <v>1642927.4265754519</v>
      </c>
      <c r="M687" s="10"/>
      <c r="N687" s="10">
        <f t="shared" si="113"/>
        <v>1642927.4265754519</v>
      </c>
      <c r="O687" s="196"/>
      <c r="P687" s="196"/>
      <c r="Q687" s="196"/>
      <c r="R687" s="196"/>
      <c r="S687" s="196"/>
    </row>
    <row r="688" spans="1:19" x14ac:dyDescent="0.25">
      <c r="A688" s="35"/>
      <c r="B688" s="51" t="s">
        <v>475</v>
      </c>
      <c r="C688" s="35">
        <v>4</v>
      </c>
      <c r="D688" s="55">
        <v>42.161599999999993</v>
      </c>
      <c r="E688" s="181">
        <v>2847</v>
      </c>
      <c r="F688" s="145">
        <v>776510</v>
      </c>
      <c r="G688" s="41">
        <v>100</v>
      </c>
      <c r="H688" s="50">
        <f t="shared" si="127"/>
        <v>776510</v>
      </c>
      <c r="I688" s="10">
        <f t="shared" si="123"/>
        <v>0</v>
      </c>
      <c r="J688" s="10">
        <f t="shared" si="124"/>
        <v>272.74675096592904</v>
      </c>
      <c r="K688" s="10">
        <f t="shared" si="125"/>
        <v>888.2772481299578</v>
      </c>
      <c r="L688" s="10">
        <f t="shared" si="126"/>
        <v>1722673.5015405677</v>
      </c>
      <c r="M688" s="10"/>
      <c r="N688" s="10">
        <f t="shared" si="113"/>
        <v>1722673.5015405677</v>
      </c>
      <c r="O688" s="196"/>
      <c r="P688" s="196"/>
      <c r="Q688" s="196"/>
      <c r="R688" s="196"/>
      <c r="S688" s="196"/>
    </row>
    <row r="689" spans="1:19" x14ac:dyDescent="0.25">
      <c r="A689" s="35"/>
      <c r="B689" s="51" t="s">
        <v>811</v>
      </c>
      <c r="C689" s="35">
        <v>4</v>
      </c>
      <c r="D689" s="55">
        <v>21.990200000000002</v>
      </c>
      <c r="E689" s="181">
        <v>1013</v>
      </c>
      <c r="F689" s="145">
        <v>285420</v>
      </c>
      <c r="G689" s="41">
        <v>100</v>
      </c>
      <c r="H689" s="50">
        <f t="shared" si="127"/>
        <v>285420</v>
      </c>
      <c r="I689" s="10">
        <f t="shared" si="123"/>
        <v>0</v>
      </c>
      <c r="J689" s="10">
        <f t="shared" si="124"/>
        <v>281.75715695952618</v>
      </c>
      <c r="K689" s="10">
        <f t="shared" si="125"/>
        <v>879.26684213636076</v>
      </c>
      <c r="L689" s="10">
        <f t="shared" si="126"/>
        <v>1327246.6096662139</v>
      </c>
      <c r="M689" s="10"/>
      <c r="N689" s="10">
        <f t="shared" si="113"/>
        <v>1327246.6096662139</v>
      </c>
      <c r="O689" s="196"/>
      <c r="P689" s="196"/>
      <c r="Q689" s="196"/>
      <c r="R689" s="196"/>
      <c r="S689" s="196"/>
    </row>
    <row r="690" spans="1:19" x14ac:dyDescent="0.25">
      <c r="A690" s="35"/>
      <c r="B690" s="51" t="s">
        <v>476</v>
      </c>
      <c r="C690" s="35">
        <v>4</v>
      </c>
      <c r="D690" s="55">
        <v>24.766200000000001</v>
      </c>
      <c r="E690" s="181">
        <v>953</v>
      </c>
      <c r="F690" s="145">
        <v>223280</v>
      </c>
      <c r="G690" s="41">
        <v>100</v>
      </c>
      <c r="H690" s="50">
        <f t="shared" si="127"/>
        <v>223280</v>
      </c>
      <c r="I690" s="10">
        <f t="shared" si="123"/>
        <v>0</v>
      </c>
      <c r="J690" s="10">
        <f t="shared" si="124"/>
        <v>234.29171038824765</v>
      </c>
      <c r="K690" s="10">
        <f t="shared" si="125"/>
        <v>926.73228870763921</v>
      </c>
      <c r="L690" s="10">
        <f t="shared" si="126"/>
        <v>1387446.7251292744</v>
      </c>
      <c r="M690" s="10"/>
      <c r="N690" s="10">
        <f t="shared" si="113"/>
        <v>1387446.7251292744</v>
      </c>
      <c r="O690" s="196"/>
      <c r="P690" s="196"/>
      <c r="Q690" s="196"/>
      <c r="R690" s="196"/>
      <c r="S690" s="196"/>
    </row>
    <row r="691" spans="1:19" x14ac:dyDescent="0.25">
      <c r="A691" s="35"/>
      <c r="B691" s="51" t="s">
        <v>477</v>
      </c>
      <c r="C691" s="35">
        <v>4</v>
      </c>
      <c r="D691" s="55">
        <v>37.430100000000003</v>
      </c>
      <c r="E691" s="181">
        <v>1737</v>
      </c>
      <c r="F691" s="145">
        <v>650470</v>
      </c>
      <c r="G691" s="41">
        <v>100</v>
      </c>
      <c r="H691" s="50">
        <f t="shared" si="127"/>
        <v>650470</v>
      </c>
      <c r="I691" s="10">
        <f t="shared" si="123"/>
        <v>0</v>
      </c>
      <c r="J691" s="10">
        <f t="shared" si="124"/>
        <v>374.47898675877951</v>
      </c>
      <c r="K691" s="10">
        <f t="shared" si="125"/>
        <v>786.54501233710744</v>
      </c>
      <c r="L691" s="10">
        <f t="shared" si="126"/>
        <v>1399558.0446435008</v>
      </c>
      <c r="M691" s="10"/>
      <c r="N691" s="10">
        <f t="shared" si="113"/>
        <v>1399558.0446435008</v>
      </c>
      <c r="O691" s="196"/>
      <c r="P691" s="196"/>
      <c r="Q691" s="196"/>
      <c r="R691" s="196"/>
      <c r="S691" s="196"/>
    </row>
    <row r="692" spans="1:19" x14ac:dyDescent="0.25">
      <c r="A692" s="35"/>
      <c r="B692" s="51" t="s">
        <v>478</v>
      </c>
      <c r="C692" s="35">
        <v>4</v>
      </c>
      <c r="D692" s="55">
        <v>28.086300000000001</v>
      </c>
      <c r="E692" s="181">
        <v>1693</v>
      </c>
      <c r="F692" s="145">
        <v>351610</v>
      </c>
      <c r="G692" s="41">
        <v>100</v>
      </c>
      <c r="H692" s="50">
        <f t="shared" si="127"/>
        <v>351610</v>
      </c>
      <c r="I692" s="10">
        <f t="shared" si="123"/>
        <v>0</v>
      </c>
      <c r="J692" s="10">
        <f t="shared" si="124"/>
        <v>207.68458357944476</v>
      </c>
      <c r="K692" s="10">
        <f t="shared" si="125"/>
        <v>953.33941551644216</v>
      </c>
      <c r="L692" s="10">
        <f t="shared" si="126"/>
        <v>1553578.4324538205</v>
      </c>
      <c r="M692" s="10"/>
      <c r="N692" s="10">
        <f t="shared" si="113"/>
        <v>1553578.4324538205</v>
      </c>
      <c r="O692" s="196"/>
      <c r="P692" s="196"/>
      <c r="Q692" s="196"/>
      <c r="R692" s="196"/>
      <c r="S692" s="196"/>
    </row>
    <row r="693" spans="1:19" x14ac:dyDescent="0.25">
      <c r="A693" s="35"/>
      <c r="B693" s="51" t="s">
        <v>479</v>
      </c>
      <c r="C693" s="35">
        <v>4</v>
      </c>
      <c r="D693" s="55">
        <v>32.892899999999997</v>
      </c>
      <c r="E693" s="181">
        <v>2414</v>
      </c>
      <c r="F693" s="145">
        <v>464090</v>
      </c>
      <c r="G693" s="41">
        <v>100</v>
      </c>
      <c r="H693" s="50">
        <f t="shared" si="127"/>
        <v>464090</v>
      </c>
      <c r="I693" s="10">
        <f t="shared" si="123"/>
        <v>0</v>
      </c>
      <c r="J693" s="10">
        <f t="shared" si="124"/>
        <v>192.24937862468931</v>
      </c>
      <c r="K693" s="10">
        <f t="shared" si="125"/>
        <v>968.77462047119752</v>
      </c>
      <c r="L693" s="10">
        <f t="shared" si="126"/>
        <v>1709662.3341959165</v>
      </c>
      <c r="M693" s="10"/>
      <c r="N693" s="10">
        <f t="shared" ref="N693:N756" si="128">L693+M693</f>
        <v>1709662.3341959165</v>
      </c>
      <c r="O693" s="196"/>
      <c r="P693" s="196"/>
      <c r="Q693" s="196"/>
      <c r="R693" s="196"/>
      <c r="S693" s="196"/>
    </row>
    <row r="694" spans="1:19" x14ac:dyDescent="0.25">
      <c r="A694" s="35"/>
      <c r="B694" s="51" t="s">
        <v>480</v>
      </c>
      <c r="C694" s="35">
        <v>4</v>
      </c>
      <c r="D694" s="55">
        <v>24.770500000000002</v>
      </c>
      <c r="E694" s="181">
        <v>1600</v>
      </c>
      <c r="F694" s="145">
        <v>683730</v>
      </c>
      <c r="G694" s="41">
        <v>100</v>
      </c>
      <c r="H694" s="50">
        <f t="shared" si="127"/>
        <v>683730</v>
      </c>
      <c r="I694" s="10">
        <f t="shared" si="123"/>
        <v>0</v>
      </c>
      <c r="J694" s="10">
        <f t="shared" si="124"/>
        <v>427.33125000000001</v>
      </c>
      <c r="K694" s="10">
        <f t="shared" si="125"/>
        <v>733.69274909588694</v>
      </c>
      <c r="L694" s="10">
        <f t="shared" si="126"/>
        <v>1257421.5880098294</v>
      </c>
      <c r="M694" s="10"/>
      <c r="N694" s="10">
        <f t="shared" si="128"/>
        <v>1257421.5880098294</v>
      </c>
      <c r="O694" s="196"/>
      <c r="P694" s="196"/>
      <c r="Q694" s="196"/>
      <c r="R694" s="196"/>
      <c r="S694" s="196"/>
    </row>
    <row r="695" spans="1:19" x14ac:dyDescent="0.25">
      <c r="A695" s="35"/>
      <c r="B695" s="51" t="s">
        <v>481</v>
      </c>
      <c r="C695" s="35">
        <v>4</v>
      </c>
      <c r="D695" s="55">
        <v>72.553400000000011</v>
      </c>
      <c r="E695" s="181">
        <v>5166</v>
      </c>
      <c r="F695" s="145">
        <v>3890310</v>
      </c>
      <c r="G695" s="41">
        <v>100</v>
      </c>
      <c r="H695" s="50">
        <f t="shared" si="127"/>
        <v>3890310</v>
      </c>
      <c r="I695" s="10">
        <f t="shared" si="123"/>
        <v>0</v>
      </c>
      <c r="J695" s="10">
        <f t="shared" si="124"/>
        <v>753.06039488966314</v>
      </c>
      <c r="K695" s="10">
        <f t="shared" si="125"/>
        <v>407.96360420622375</v>
      </c>
      <c r="L695" s="10">
        <f t="shared" si="126"/>
        <v>1647605.4431452332</v>
      </c>
      <c r="M695" s="10"/>
      <c r="N695" s="10">
        <f t="shared" si="128"/>
        <v>1647605.4431452332</v>
      </c>
      <c r="O695" s="196"/>
      <c r="P695" s="196"/>
      <c r="Q695" s="196"/>
      <c r="R695" s="196"/>
      <c r="S695" s="196"/>
    </row>
    <row r="696" spans="1:19" x14ac:dyDescent="0.25">
      <c r="A696" s="35"/>
      <c r="B696" s="51" t="s">
        <v>482</v>
      </c>
      <c r="C696" s="35">
        <v>4</v>
      </c>
      <c r="D696" s="55">
        <v>47.782899999999998</v>
      </c>
      <c r="E696" s="181">
        <v>3524</v>
      </c>
      <c r="F696" s="145">
        <v>1072050</v>
      </c>
      <c r="G696" s="41">
        <v>100</v>
      </c>
      <c r="H696" s="50">
        <f t="shared" si="127"/>
        <v>1072050</v>
      </c>
      <c r="I696" s="10">
        <f t="shared" si="123"/>
        <v>0</v>
      </c>
      <c r="J696" s="10">
        <f t="shared" si="124"/>
        <v>304.21396140749147</v>
      </c>
      <c r="K696" s="10">
        <f t="shared" si="125"/>
        <v>856.81003768839537</v>
      </c>
      <c r="L696" s="10">
        <f t="shared" si="126"/>
        <v>1818358.1351968371</v>
      </c>
      <c r="M696" s="10"/>
      <c r="N696" s="10">
        <f t="shared" si="128"/>
        <v>1818358.1351968371</v>
      </c>
      <c r="O696" s="196"/>
      <c r="P696" s="196"/>
      <c r="Q696" s="196"/>
      <c r="R696" s="196"/>
      <c r="S696" s="196"/>
    </row>
    <row r="697" spans="1:19" x14ac:dyDescent="0.25">
      <c r="A697" s="35"/>
      <c r="B697" s="51" t="s">
        <v>483</v>
      </c>
      <c r="C697" s="35">
        <v>4</v>
      </c>
      <c r="D697" s="55">
        <v>27.6252</v>
      </c>
      <c r="E697" s="181">
        <v>1278</v>
      </c>
      <c r="F697" s="145">
        <v>714460</v>
      </c>
      <c r="G697" s="41">
        <v>100</v>
      </c>
      <c r="H697" s="50">
        <f t="shared" si="127"/>
        <v>714460</v>
      </c>
      <c r="I697" s="10">
        <f t="shared" si="123"/>
        <v>0</v>
      </c>
      <c r="J697" s="10">
        <f t="shared" si="124"/>
        <v>559.04538341158059</v>
      </c>
      <c r="K697" s="10">
        <f t="shared" si="125"/>
        <v>601.97861568430631</v>
      </c>
      <c r="L697" s="10">
        <f t="shared" si="126"/>
        <v>1058351.7908496668</v>
      </c>
      <c r="M697" s="10"/>
      <c r="N697" s="10">
        <f t="shared" si="128"/>
        <v>1058351.7908496668</v>
      </c>
      <c r="O697" s="196"/>
      <c r="P697" s="196"/>
      <c r="Q697" s="196"/>
      <c r="R697" s="196"/>
      <c r="S697" s="196"/>
    </row>
    <row r="698" spans="1:19" x14ac:dyDescent="0.25">
      <c r="A698" s="35"/>
      <c r="B698" s="51" t="s">
        <v>484</v>
      </c>
      <c r="C698" s="35">
        <v>4</v>
      </c>
      <c r="D698" s="55">
        <v>17.765000000000001</v>
      </c>
      <c r="E698" s="181">
        <v>2681</v>
      </c>
      <c r="F698" s="145">
        <v>694310</v>
      </c>
      <c r="G698" s="41">
        <v>100</v>
      </c>
      <c r="H698" s="50">
        <f t="shared" si="127"/>
        <v>694310</v>
      </c>
      <c r="I698" s="10">
        <f t="shared" si="123"/>
        <v>0</v>
      </c>
      <c r="J698" s="10">
        <f t="shared" si="124"/>
        <v>258.97426333457668</v>
      </c>
      <c r="K698" s="10">
        <f t="shared" si="125"/>
        <v>902.04973576131022</v>
      </c>
      <c r="L698" s="10">
        <f t="shared" si="126"/>
        <v>1604848.4144294423</v>
      </c>
      <c r="M698" s="10"/>
      <c r="N698" s="10">
        <f t="shared" si="128"/>
        <v>1604848.4144294423</v>
      </c>
      <c r="O698" s="196"/>
      <c r="P698" s="196"/>
      <c r="Q698" s="196"/>
      <c r="R698" s="196"/>
      <c r="S698" s="196"/>
    </row>
    <row r="699" spans="1:19" x14ac:dyDescent="0.25">
      <c r="A699" s="35"/>
      <c r="B699" s="51" t="s">
        <v>485</v>
      </c>
      <c r="C699" s="35">
        <v>4</v>
      </c>
      <c r="D699" s="55">
        <v>21.602600000000002</v>
      </c>
      <c r="E699" s="181">
        <v>1180</v>
      </c>
      <c r="F699" s="145">
        <v>357020</v>
      </c>
      <c r="G699" s="41">
        <v>100</v>
      </c>
      <c r="H699" s="50">
        <f t="shared" si="127"/>
        <v>357020</v>
      </c>
      <c r="I699" s="10">
        <f t="shared" si="123"/>
        <v>0</v>
      </c>
      <c r="J699" s="10">
        <f t="shared" si="124"/>
        <v>302.5593220338983</v>
      </c>
      <c r="K699" s="10">
        <f t="shared" si="125"/>
        <v>858.4646770619886</v>
      </c>
      <c r="L699" s="10">
        <f t="shared" si="126"/>
        <v>1327186.5977185902</v>
      </c>
      <c r="M699" s="10"/>
      <c r="N699" s="10">
        <f t="shared" si="128"/>
        <v>1327186.5977185902</v>
      </c>
      <c r="O699" s="196"/>
      <c r="P699" s="196"/>
      <c r="Q699" s="196"/>
      <c r="R699" s="196"/>
      <c r="S699" s="196"/>
    </row>
    <row r="700" spans="1:19" x14ac:dyDescent="0.25">
      <c r="A700" s="35"/>
      <c r="B700" s="51" t="s">
        <v>486</v>
      </c>
      <c r="C700" s="35">
        <v>4</v>
      </c>
      <c r="D700" s="55">
        <v>32.780200000000001</v>
      </c>
      <c r="E700" s="181">
        <v>1794</v>
      </c>
      <c r="F700" s="145">
        <v>568590</v>
      </c>
      <c r="G700" s="41">
        <v>100</v>
      </c>
      <c r="H700" s="50">
        <f t="shared" si="127"/>
        <v>568590</v>
      </c>
      <c r="I700" s="10">
        <f t="shared" si="123"/>
        <v>0</v>
      </c>
      <c r="J700" s="10">
        <f t="shared" si="124"/>
        <v>316.9397993311037</v>
      </c>
      <c r="K700" s="10">
        <f t="shared" si="125"/>
        <v>844.08419976478319</v>
      </c>
      <c r="L700" s="10">
        <f t="shared" si="126"/>
        <v>1458011.0631582993</v>
      </c>
      <c r="M700" s="10"/>
      <c r="N700" s="10">
        <f t="shared" si="128"/>
        <v>1458011.0631582993</v>
      </c>
      <c r="O700" s="196"/>
      <c r="P700" s="196"/>
      <c r="Q700" s="196"/>
      <c r="R700" s="196"/>
      <c r="S700" s="196"/>
    </row>
    <row r="701" spans="1:19" x14ac:dyDescent="0.25">
      <c r="A701" s="35"/>
      <c r="B701" s="51" t="s">
        <v>812</v>
      </c>
      <c r="C701" s="35">
        <v>4</v>
      </c>
      <c r="D701" s="55">
        <v>14.616600000000002</v>
      </c>
      <c r="E701" s="181">
        <v>1280</v>
      </c>
      <c r="F701" s="145">
        <v>252690</v>
      </c>
      <c r="G701" s="41">
        <v>100</v>
      </c>
      <c r="H701" s="50">
        <f t="shared" si="127"/>
        <v>252690</v>
      </c>
      <c r="I701" s="10">
        <f t="shared" si="123"/>
        <v>0</v>
      </c>
      <c r="J701" s="10">
        <f t="shared" si="124"/>
        <v>197.4140625</v>
      </c>
      <c r="K701" s="10">
        <f t="shared" si="125"/>
        <v>963.60993659588689</v>
      </c>
      <c r="L701" s="10">
        <f t="shared" si="126"/>
        <v>1440008.9408053227</v>
      </c>
      <c r="M701" s="10"/>
      <c r="N701" s="10">
        <f t="shared" si="128"/>
        <v>1440008.9408053227</v>
      </c>
      <c r="O701" s="196"/>
      <c r="P701" s="196"/>
      <c r="Q701" s="196"/>
      <c r="R701" s="196"/>
      <c r="S701" s="196"/>
    </row>
    <row r="702" spans="1:19" x14ac:dyDescent="0.25">
      <c r="A702" s="35"/>
      <c r="B702" s="51" t="s">
        <v>882</v>
      </c>
      <c r="C702" s="35">
        <v>3</v>
      </c>
      <c r="D702" s="55">
        <v>20.187100000000001</v>
      </c>
      <c r="E702" s="181">
        <v>24900</v>
      </c>
      <c r="F702" s="145">
        <v>91609500</v>
      </c>
      <c r="G702" s="41">
        <v>50</v>
      </c>
      <c r="H702" s="50">
        <f t="shared" si="127"/>
        <v>45804750</v>
      </c>
      <c r="I702" s="10">
        <f t="shared" si="123"/>
        <v>45804750</v>
      </c>
      <c r="J702" s="10">
        <f t="shared" si="124"/>
        <v>3679.0963855421687</v>
      </c>
      <c r="K702" s="10">
        <f t="shared" si="125"/>
        <v>-2518.0723864462816</v>
      </c>
      <c r="L702" s="10">
        <f t="shared" si="126"/>
        <v>4099273.1798269418</v>
      </c>
      <c r="M702" s="10"/>
      <c r="N702" s="10">
        <f t="shared" si="128"/>
        <v>4099273.1798269418</v>
      </c>
      <c r="O702" s="196"/>
      <c r="P702" s="196"/>
      <c r="Q702" s="196"/>
      <c r="R702" s="196"/>
      <c r="S702" s="196"/>
    </row>
    <row r="703" spans="1:19" x14ac:dyDescent="0.25">
      <c r="A703" s="35"/>
      <c r="B703" s="51" t="s">
        <v>487</v>
      </c>
      <c r="C703" s="35">
        <v>4</v>
      </c>
      <c r="D703" s="55">
        <v>27.260100000000001</v>
      </c>
      <c r="E703" s="181">
        <v>3503</v>
      </c>
      <c r="F703" s="145">
        <v>1706390</v>
      </c>
      <c r="G703" s="41">
        <v>100</v>
      </c>
      <c r="H703" s="50">
        <f t="shared" si="127"/>
        <v>1706390</v>
      </c>
      <c r="I703" s="10">
        <f t="shared" si="123"/>
        <v>0</v>
      </c>
      <c r="J703" s="10">
        <f t="shared" si="124"/>
        <v>487.12246645732228</v>
      </c>
      <c r="K703" s="10">
        <f t="shared" si="125"/>
        <v>673.90153263856462</v>
      </c>
      <c r="L703" s="10">
        <f t="shared" si="126"/>
        <v>1502342.1212551151</v>
      </c>
      <c r="M703" s="10"/>
      <c r="N703" s="10">
        <f t="shared" si="128"/>
        <v>1502342.1212551151</v>
      </c>
      <c r="O703" s="196"/>
      <c r="P703" s="196"/>
      <c r="Q703" s="196"/>
      <c r="R703" s="196"/>
      <c r="S703" s="196"/>
    </row>
    <row r="704" spans="1:19" x14ac:dyDescent="0.25">
      <c r="A704" s="35"/>
      <c r="B704" s="51" t="s">
        <v>488</v>
      </c>
      <c r="C704" s="35">
        <v>4</v>
      </c>
      <c r="D704" s="55">
        <v>52.570299999999996</v>
      </c>
      <c r="E704" s="181">
        <v>7910</v>
      </c>
      <c r="F704" s="145">
        <v>4462160</v>
      </c>
      <c r="G704" s="41">
        <v>100</v>
      </c>
      <c r="H704" s="50">
        <f t="shared" si="127"/>
        <v>4462160</v>
      </c>
      <c r="I704" s="10">
        <f t="shared" si="123"/>
        <v>0</v>
      </c>
      <c r="J704" s="10">
        <f t="shared" si="124"/>
        <v>564.11630847029073</v>
      </c>
      <c r="K704" s="10">
        <f t="shared" si="125"/>
        <v>596.90769062559616</v>
      </c>
      <c r="L704" s="10">
        <f t="shared" si="126"/>
        <v>2230489.3997011376</v>
      </c>
      <c r="M704" s="10"/>
      <c r="N704" s="10">
        <f t="shared" si="128"/>
        <v>2230489.3997011376</v>
      </c>
      <c r="O704" s="196"/>
      <c r="P704" s="196"/>
      <c r="Q704" s="196"/>
      <c r="R704" s="196"/>
      <c r="S704" s="196"/>
    </row>
    <row r="705" spans="1:19" x14ac:dyDescent="0.25">
      <c r="A705" s="35"/>
      <c r="B705" s="51" t="s">
        <v>489</v>
      </c>
      <c r="C705" s="35">
        <v>4</v>
      </c>
      <c r="D705" s="55">
        <v>29.513199999999998</v>
      </c>
      <c r="E705" s="181">
        <v>2469</v>
      </c>
      <c r="F705" s="145">
        <v>1048300</v>
      </c>
      <c r="G705" s="41">
        <v>100</v>
      </c>
      <c r="H705" s="50">
        <f t="shared" si="127"/>
        <v>1048300</v>
      </c>
      <c r="I705" s="10">
        <f t="shared" si="123"/>
        <v>0</v>
      </c>
      <c r="J705" s="10">
        <f t="shared" si="124"/>
        <v>424.58485216686915</v>
      </c>
      <c r="K705" s="10">
        <f t="shared" si="125"/>
        <v>736.43914692901774</v>
      </c>
      <c r="L705" s="10">
        <f t="shared" si="126"/>
        <v>1421661.0041248705</v>
      </c>
      <c r="M705" s="10"/>
      <c r="N705" s="10">
        <f t="shared" si="128"/>
        <v>1421661.0041248705</v>
      </c>
      <c r="O705" s="196"/>
      <c r="P705" s="196"/>
      <c r="Q705" s="196"/>
      <c r="R705" s="196"/>
      <c r="S705" s="196"/>
    </row>
    <row r="706" spans="1:19" x14ac:dyDescent="0.25">
      <c r="A706" s="35"/>
      <c r="B706" s="51" t="s">
        <v>490</v>
      </c>
      <c r="C706" s="35">
        <v>4</v>
      </c>
      <c r="D706" s="55">
        <v>20.736699999999999</v>
      </c>
      <c r="E706" s="181">
        <v>1003</v>
      </c>
      <c r="F706" s="145">
        <v>208960</v>
      </c>
      <c r="G706" s="41">
        <v>100</v>
      </c>
      <c r="H706" s="50">
        <f t="shared" si="127"/>
        <v>208960</v>
      </c>
      <c r="I706" s="10">
        <f t="shared" si="123"/>
        <v>0</v>
      </c>
      <c r="J706" s="10">
        <f t="shared" si="124"/>
        <v>208.33499501495513</v>
      </c>
      <c r="K706" s="10">
        <f t="shared" si="125"/>
        <v>952.6890040809318</v>
      </c>
      <c r="L706" s="10">
        <f t="shared" si="126"/>
        <v>1409190.4500844344</v>
      </c>
      <c r="M706" s="10"/>
      <c r="N706" s="10">
        <f t="shared" si="128"/>
        <v>1409190.4500844344</v>
      </c>
      <c r="O706" s="196"/>
      <c r="P706" s="196"/>
      <c r="Q706" s="196"/>
      <c r="R706" s="196"/>
      <c r="S706" s="196"/>
    </row>
    <row r="707" spans="1:19" x14ac:dyDescent="0.25">
      <c r="A707" s="35"/>
      <c r="B707" s="51" t="s">
        <v>491</v>
      </c>
      <c r="C707" s="35">
        <v>4</v>
      </c>
      <c r="D707" s="55">
        <v>31.492699999999999</v>
      </c>
      <c r="E707" s="181">
        <v>878</v>
      </c>
      <c r="F707" s="145">
        <v>548250</v>
      </c>
      <c r="G707" s="41">
        <v>100</v>
      </c>
      <c r="H707" s="50">
        <f t="shared" si="127"/>
        <v>548250</v>
      </c>
      <c r="I707" s="10">
        <f t="shared" si="123"/>
        <v>0</v>
      </c>
      <c r="J707" s="10">
        <f t="shared" si="124"/>
        <v>624.4305239179954</v>
      </c>
      <c r="K707" s="10">
        <f t="shared" si="125"/>
        <v>536.59347517789149</v>
      </c>
      <c r="L707" s="10">
        <f t="shared" si="126"/>
        <v>931681.80834794487</v>
      </c>
      <c r="M707" s="10"/>
      <c r="N707" s="10">
        <f t="shared" si="128"/>
        <v>931681.80834794487</v>
      </c>
      <c r="O707" s="196"/>
      <c r="P707" s="196"/>
      <c r="Q707" s="196"/>
      <c r="R707" s="196"/>
      <c r="S707" s="196"/>
    </row>
    <row r="708" spans="1:19" x14ac:dyDescent="0.25">
      <c r="A708" s="35"/>
      <c r="B708" s="51" t="s">
        <v>492</v>
      </c>
      <c r="C708" s="35">
        <v>4</v>
      </c>
      <c r="D708" s="55">
        <v>46.429200000000002</v>
      </c>
      <c r="E708" s="181">
        <v>2657</v>
      </c>
      <c r="F708" s="145">
        <v>921940</v>
      </c>
      <c r="G708" s="41">
        <v>100</v>
      </c>
      <c r="H708" s="50">
        <f t="shared" si="127"/>
        <v>921940</v>
      </c>
      <c r="I708" s="10">
        <f t="shared" si="123"/>
        <v>0</v>
      </c>
      <c r="J708" s="10">
        <f t="shared" si="124"/>
        <v>346.98532179149419</v>
      </c>
      <c r="K708" s="10">
        <f t="shared" si="125"/>
        <v>814.03867730439265</v>
      </c>
      <c r="L708" s="10">
        <f t="shared" si="126"/>
        <v>1620848.2578148809</v>
      </c>
      <c r="M708" s="10"/>
      <c r="N708" s="10">
        <f t="shared" si="128"/>
        <v>1620848.2578148809</v>
      </c>
      <c r="O708" s="196"/>
      <c r="P708" s="196"/>
      <c r="Q708" s="196"/>
      <c r="R708" s="196"/>
      <c r="S708" s="196"/>
    </row>
    <row r="709" spans="1:19" x14ac:dyDescent="0.25">
      <c r="A709" s="35"/>
      <c r="B709" s="51" t="s">
        <v>493</v>
      </c>
      <c r="C709" s="35">
        <v>4</v>
      </c>
      <c r="D709" s="55">
        <v>39.315799999999996</v>
      </c>
      <c r="E709" s="181">
        <v>2135</v>
      </c>
      <c r="F709" s="145">
        <v>531010</v>
      </c>
      <c r="G709" s="41">
        <v>100</v>
      </c>
      <c r="H709" s="50">
        <f t="shared" si="127"/>
        <v>531010</v>
      </c>
      <c r="I709" s="10">
        <f t="shared" si="123"/>
        <v>0</v>
      </c>
      <c r="J709" s="10">
        <f t="shared" si="124"/>
        <v>248.71662763466043</v>
      </c>
      <c r="K709" s="10">
        <f t="shared" si="125"/>
        <v>912.30737146122647</v>
      </c>
      <c r="L709" s="10">
        <f t="shared" si="126"/>
        <v>1624592.1159760945</v>
      </c>
      <c r="M709" s="10"/>
      <c r="N709" s="10">
        <f t="shared" si="128"/>
        <v>1624592.1159760945</v>
      </c>
      <c r="O709" s="196"/>
      <c r="P709" s="196"/>
      <c r="Q709" s="196"/>
      <c r="R709" s="196"/>
      <c r="S709" s="196"/>
    </row>
    <row r="710" spans="1:19" x14ac:dyDescent="0.25">
      <c r="A710" s="35"/>
      <c r="B710" s="51" t="s">
        <v>813</v>
      </c>
      <c r="C710" s="35">
        <v>4</v>
      </c>
      <c r="D710" s="55">
        <v>6.89</v>
      </c>
      <c r="E710" s="181">
        <v>761</v>
      </c>
      <c r="F710" s="145">
        <v>262840</v>
      </c>
      <c r="G710" s="41">
        <v>100</v>
      </c>
      <c r="H710" s="50">
        <f t="shared" si="127"/>
        <v>262840</v>
      </c>
      <c r="I710" s="10">
        <f t="shared" si="123"/>
        <v>0</v>
      </c>
      <c r="J710" s="10">
        <f t="shared" si="124"/>
        <v>345.38764783180028</v>
      </c>
      <c r="K710" s="10">
        <f t="shared" si="125"/>
        <v>815.63635126408667</v>
      </c>
      <c r="L710" s="10">
        <f t="shared" si="126"/>
        <v>1142726.5444501354</v>
      </c>
      <c r="M710" s="10"/>
      <c r="N710" s="10">
        <f t="shared" si="128"/>
        <v>1142726.5444501354</v>
      </c>
      <c r="O710" s="196"/>
      <c r="P710" s="196"/>
      <c r="Q710" s="196"/>
      <c r="R710" s="196"/>
      <c r="S710" s="196"/>
    </row>
    <row r="711" spans="1:19" x14ac:dyDescent="0.25">
      <c r="A711" s="35"/>
      <c r="B711" s="51" t="s">
        <v>449</v>
      </c>
      <c r="C711" s="35">
        <v>4</v>
      </c>
      <c r="D711" s="55">
        <v>48.782800000000002</v>
      </c>
      <c r="E711" s="181">
        <v>4023</v>
      </c>
      <c r="F711" s="145">
        <v>2793310</v>
      </c>
      <c r="G711" s="41">
        <v>100</v>
      </c>
      <c r="H711" s="50">
        <f t="shared" si="127"/>
        <v>2793310</v>
      </c>
      <c r="I711" s="10">
        <f t="shared" si="123"/>
        <v>0</v>
      </c>
      <c r="J711" s="10">
        <f t="shared" si="124"/>
        <v>694.33507332836189</v>
      </c>
      <c r="K711" s="10">
        <f t="shared" si="125"/>
        <v>466.68892576752501</v>
      </c>
      <c r="L711" s="10">
        <f t="shared" si="126"/>
        <v>1429751.0679688612</v>
      </c>
      <c r="M711" s="10"/>
      <c r="N711" s="10">
        <f t="shared" si="128"/>
        <v>1429751.0679688612</v>
      </c>
      <c r="O711" s="196"/>
      <c r="P711" s="196"/>
      <c r="Q711" s="196"/>
      <c r="R711" s="196"/>
      <c r="S711" s="196"/>
    </row>
    <row r="712" spans="1:19" x14ac:dyDescent="0.25">
      <c r="A712" s="35"/>
      <c r="B712" s="51" t="s">
        <v>494</v>
      </c>
      <c r="C712" s="35">
        <v>4</v>
      </c>
      <c r="D712" s="55">
        <v>49.431499999999993</v>
      </c>
      <c r="E712" s="181">
        <v>4176</v>
      </c>
      <c r="F712" s="145">
        <v>1778540</v>
      </c>
      <c r="G712" s="41">
        <v>100</v>
      </c>
      <c r="H712" s="50">
        <f t="shared" si="127"/>
        <v>1778540</v>
      </c>
      <c r="I712" s="10">
        <f t="shared" si="123"/>
        <v>0</v>
      </c>
      <c r="J712" s="10">
        <f t="shared" si="124"/>
        <v>425.89559386973178</v>
      </c>
      <c r="K712" s="10">
        <f t="shared" si="125"/>
        <v>735.12840522615511</v>
      </c>
      <c r="L712" s="10">
        <f t="shared" si="126"/>
        <v>1782992.4550422307</v>
      </c>
      <c r="M712" s="10"/>
      <c r="N712" s="10">
        <f t="shared" si="128"/>
        <v>1782992.4550422307</v>
      </c>
      <c r="O712" s="196"/>
      <c r="P712" s="196"/>
      <c r="Q712" s="196"/>
      <c r="R712" s="196"/>
      <c r="S712" s="196"/>
    </row>
    <row r="713" spans="1:19" x14ac:dyDescent="0.25">
      <c r="A713" s="35"/>
      <c r="B713" s="51" t="s">
        <v>495</v>
      </c>
      <c r="C713" s="35">
        <v>4</v>
      </c>
      <c r="D713" s="55">
        <v>25.671500000000002</v>
      </c>
      <c r="E713" s="181">
        <v>2157</v>
      </c>
      <c r="F713" s="145">
        <v>524440</v>
      </c>
      <c r="G713" s="41">
        <v>100</v>
      </c>
      <c r="H713" s="50">
        <f t="shared" si="127"/>
        <v>524440</v>
      </c>
      <c r="I713" s="10">
        <f t="shared" si="123"/>
        <v>0</v>
      </c>
      <c r="J713" s="10">
        <f t="shared" si="124"/>
        <v>243.13398238293928</v>
      </c>
      <c r="K713" s="10">
        <f t="shared" si="125"/>
        <v>917.89001671294761</v>
      </c>
      <c r="L713" s="10">
        <f t="shared" si="126"/>
        <v>1574618.1088086243</v>
      </c>
      <c r="M713" s="10"/>
      <c r="N713" s="10">
        <f t="shared" si="128"/>
        <v>1574618.1088086243</v>
      </c>
      <c r="O713" s="196"/>
      <c r="P713" s="196"/>
      <c r="Q713" s="196"/>
      <c r="R713" s="196"/>
      <c r="S713" s="196"/>
    </row>
    <row r="714" spans="1:19" x14ac:dyDescent="0.25">
      <c r="A714" s="35"/>
      <c r="B714" s="51" t="s">
        <v>496</v>
      </c>
      <c r="C714" s="35">
        <v>4</v>
      </c>
      <c r="D714" s="55">
        <v>30.351900000000001</v>
      </c>
      <c r="E714" s="181">
        <v>1163</v>
      </c>
      <c r="F714" s="145">
        <v>583090</v>
      </c>
      <c r="G714" s="41">
        <v>100</v>
      </c>
      <c r="H714" s="50">
        <f t="shared" si="127"/>
        <v>583090</v>
      </c>
      <c r="I714" s="10">
        <f t="shared" si="123"/>
        <v>0</v>
      </c>
      <c r="J714" s="10">
        <f t="shared" si="124"/>
        <v>501.36715391229581</v>
      </c>
      <c r="K714" s="10">
        <f t="shared" si="125"/>
        <v>659.65684518359103</v>
      </c>
      <c r="L714" s="10">
        <f t="shared" si="126"/>
        <v>1121869.0555282368</v>
      </c>
      <c r="M714" s="10"/>
      <c r="N714" s="10">
        <f t="shared" si="128"/>
        <v>1121869.0555282368</v>
      </c>
      <c r="O714" s="196"/>
      <c r="P714" s="196"/>
      <c r="Q714" s="196"/>
      <c r="R714" s="196"/>
      <c r="S714" s="196"/>
    </row>
    <row r="715" spans="1:19" x14ac:dyDescent="0.25">
      <c r="A715" s="35"/>
      <c r="B715" s="51" t="s">
        <v>497</v>
      </c>
      <c r="C715" s="35">
        <v>4</v>
      </c>
      <c r="D715" s="55">
        <v>40.031199999999998</v>
      </c>
      <c r="E715" s="181">
        <v>1587</v>
      </c>
      <c r="F715" s="145">
        <v>702020</v>
      </c>
      <c r="G715" s="41">
        <v>100</v>
      </c>
      <c r="H715" s="50">
        <f t="shared" si="127"/>
        <v>702020</v>
      </c>
      <c r="I715" s="10">
        <f t="shared" si="123"/>
        <v>0</v>
      </c>
      <c r="J715" s="10">
        <f t="shared" si="124"/>
        <v>442.35664776307499</v>
      </c>
      <c r="K715" s="10">
        <f t="shared" si="125"/>
        <v>718.6673513328119</v>
      </c>
      <c r="L715" s="10">
        <f t="shared" si="126"/>
        <v>1304529.3465012298</v>
      </c>
      <c r="M715" s="10"/>
      <c r="N715" s="10">
        <f t="shared" si="128"/>
        <v>1304529.3465012298</v>
      </c>
      <c r="O715" s="196"/>
      <c r="P715" s="196"/>
      <c r="Q715" s="196"/>
      <c r="R715" s="196"/>
      <c r="S715" s="196"/>
    </row>
    <row r="716" spans="1:19" x14ac:dyDescent="0.25">
      <c r="A716" s="35"/>
      <c r="B716" s="51" t="s">
        <v>498</v>
      </c>
      <c r="C716" s="35">
        <v>4</v>
      </c>
      <c r="D716" s="55">
        <v>33.610399999999998</v>
      </c>
      <c r="E716" s="181">
        <v>2028</v>
      </c>
      <c r="F716" s="145">
        <v>960940</v>
      </c>
      <c r="G716" s="41">
        <v>100</v>
      </c>
      <c r="H716" s="50">
        <f t="shared" si="127"/>
        <v>960940</v>
      </c>
      <c r="I716" s="10">
        <f t="shared" si="123"/>
        <v>0</v>
      </c>
      <c r="J716" s="10">
        <f>F716/E716</f>
        <v>473.83629191321501</v>
      </c>
      <c r="K716" s="10">
        <f t="shared" si="125"/>
        <v>687.18770718267183</v>
      </c>
      <c r="L716" s="10">
        <f t="shared" si="126"/>
        <v>1308980.3383250623</v>
      </c>
      <c r="M716" s="10"/>
      <c r="N716" s="10">
        <f t="shared" si="128"/>
        <v>1308980.3383250623</v>
      </c>
      <c r="O716" s="196"/>
      <c r="P716" s="196"/>
      <c r="Q716" s="196"/>
      <c r="R716" s="196"/>
      <c r="S716" s="196"/>
    </row>
    <row r="717" spans="1:19" x14ac:dyDescent="0.25">
      <c r="A717" s="35"/>
      <c r="B717" s="51" t="s">
        <v>814</v>
      </c>
      <c r="C717" s="35">
        <v>4</v>
      </c>
      <c r="D717" s="55">
        <v>26.089300000000001</v>
      </c>
      <c r="E717" s="181">
        <v>1392</v>
      </c>
      <c r="F717" s="145">
        <v>300620</v>
      </c>
      <c r="G717" s="41">
        <v>100</v>
      </c>
      <c r="H717" s="50">
        <f t="shared" si="127"/>
        <v>300620</v>
      </c>
      <c r="I717" s="10">
        <f t="shared" si="123"/>
        <v>0</v>
      </c>
      <c r="J717" s="10">
        <f t="shared" si="124"/>
        <v>215.96264367816093</v>
      </c>
      <c r="K717" s="10">
        <f t="shared" si="125"/>
        <v>945.06135541772596</v>
      </c>
      <c r="L717" s="10">
        <f t="shared" si="126"/>
        <v>1486234.0509632577</v>
      </c>
      <c r="M717" s="10"/>
      <c r="N717" s="10">
        <f t="shared" si="128"/>
        <v>1486234.0509632577</v>
      </c>
      <c r="O717" s="196"/>
      <c r="P717" s="196"/>
      <c r="Q717" s="196"/>
      <c r="R717" s="196"/>
      <c r="S717" s="196"/>
    </row>
    <row r="718" spans="1:19" x14ac:dyDescent="0.25">
      <c r="A718" s="35"/>
      <c r="B718" s="51" t="s">
        <v>499</v>
      </c>
      <c r="C718" s="35">
        <v>4</v>
      </c>
      <c r="D718" s="55">
        <v>25.745800000000003</v>
      </c>
      <c r="E718" s="181">
        <v>1429</v>
      </c>
      <c r="F718" s="145">
        <v>373950</v>
      </c>
      <c r="G718" s="41">
        <v>100</v>
      </c>
      <c r="H718" s="50">
        <f t="shared" si="127"/>
        <v>373950</v>
      </c>
      <c r="I718" s="10">
        <f t="shared" si="123"/>
        <v>0</v>
      </c>
      <c r="J718" s="10">
        <f t="shared" si="124"/>
        <v>261.68649405178445</v>
      </c>
      <c r="K718" s="10">
        <f t="shared" si="125"/>
        <v>899.3375050441025</v>
      </c>
      <c r="L718" s="10">
        <f t="shared" si="126"/>
        <v>1435191.8695646948</v>
      </c>
      <c r="M718" s="10"/>
      <c r="N718" s="10">
        <f t="shared" si="128"/>
        <v>1435191.8695646948</v>
      </c>
      <c r="O718" s="196"/>
      <c r="P718" s="196"/>
      <c r="Q718" s="196"/>
      <c r="R718" s="196"/>
      <c r="S718" s="196"/>
    </row>
    <row r="719" spans="1:19" x14ac:dyDescent="0.25">
      <c r="A719" s="35"/>
      <c r="B719" s="51" t="s">
        <v>500</v>
      </c>
      <c r="C719" s="35">
        <v>4</v>
      </c>
      <c r="D719" s="55">
        <v>16.497399999999999</v>
      </c>
      <c r="E719" s="181">
        <v>897</v>
      </c>
      <c r="F719" s="145">
        <v>443900</v>
      </c>
      <c r="G719" s="41">
        <v>100</v>
      </c>
      <c r="H719" s="50">
        <f t="shared" si="127"/>
        <v>443900</v>
      </c>
      <c r="I719" s="10">
        <f t="shared" si="123"/>
        <v>0</v>
      </c>
      <c r="J719" s="10">
        <f t="shared" si="124"/>
        <v>494.87179487179486</v>
      </c>
      <c r="K719" s="10">
        <f t="shared" si="125"/>
        <v>666.15220422409197</v>
      </c>
      <c r="L719" s="10">
        <f t="shared" si="126"/>
        <v>1025692.2006569137</v>
      </c>
      <c r="M719" s="10"/>
      <c r="N719" s="10">
        <f t="shared" si="128"/>
        <v>1025692.2006569137</v>
      </c>
      <c r="O719" s="196"/>
      <c r="P719" s="196"/>
      <c r="Q719" s="196"/>
      <c r="R719" s="196"/>
      <c r="S719" s="196"/>
    </row>
    <row r="720" spans="1:19" x14ac:dyDescent="0.25">
      <c r="A720" s="35"/>
      <c r="B720" s="4"/>
      <c r="C720" s="4"/>
      <c r="D720" s="55">
        <v>0</v>
      </c>
      <c r="E720" s="183"/>
      <c r="F720" s="65"/>
      <c r="G720" s="41"/>
      <c r="H720" s="65"/>
      <c r="I720" s="66"/>
      <c r="J720" s="66"/>
      <c r="K720" s="10"/>
      <c r="L720" s="10"/>
      <c r="M720" s="10"/>
      <c r="N720" s="10"/>
      <c r="O720" s="196"/>
      <c r="P720" s="196"/>
      <c r="Q720" s="196"/>
      <c r="R720" s="196"/>
      <c r="S720" s="196"/>
    </row>
    <row r="721" spans="1:19" x14ac:dyDescent="0.25">
      <c r="A721" s="30" t="s">
        <v>501</v>
      </c>
      <c r="B721" s="43" t="s">
        <v>2</v>
      </c>
      <c r="C721" s="44"/>
      <c r="D721" s="3">
        <v>621.79470000000015</v>
      </c>
      <c r="E721" s="184">
        <f>E722</f>
        <v>44860</v>
      </c>
      <c r="F721" s="37">
        <v>0</v>
      </c>
      <c r="G721" s="41"/>
      <c r="H721" s="37">
        <f>H723</f>
        <v>7448975</v>
      </c>
      <c r="I721" s="8">
        <f>I723</f>
        <v>-7448975</v>
      </c>
      <c r="J721" s="8"/>
      <c r="K721" s="10"/>
      <c r="L721" s="10"/>
      <c r="M721" s="9">
        <f>M723</f>
        <v>12236916.346581325</v>
      </c>
      <c r="N721" s="8">
        <f t="shared" si="128"/>
        <v>12236916.346581325</v>
      </c>
      <c r="O721" s="196"/>
      <c r="P721" s="196"/>
      <c r="Q721" s="196"/>
      <c r="R721" s="196"/>
      <c r="S721" s="196"/>
    </row>
    <row r="722" spans="1:19" x14ac:dyDescent="0.25">
      <c r="A722" s="30" t="s">
        <v>501</v>
      </c>
      <c r="B722" s="43" t="s">
        <v>3</v>
      </c>
      <c r="C722" s="44"/>
      <c r="D722" s="3">
        <v>621.79470000000015</v>
      </c>
      <c r="E722" s="184">
        <f>SUM(E724:E748)</f>
        <v>44860</v>
      </c>
      <c r="F722" s="37">
        <f>SUM(F724:F748)</f>
        <v>42004500</v>
      </c>
      <c r="G722" s="41"/>
      <c r="H722" s="37">
        <f>SUM(H724:H748)</f>
        <v>27106550</v>
      </c>
      <c r="I722" s="8">
        <f>SUM(I724:I748)</f>
        <v>14897950</v>
      </c>
      <c r="J722" s="8"/>
      <c r="K722" s="10"/>
      <c r="L722" s="8">
        <f>SUM(L724:L748)</f>
        <v>32693173.528013255</v>
      </c>
      <c r="M722" s="10"/>
      <c r="N722" s="8">
        <f t="shared" si="128"/>
        <v>32693173.528013255</v>
      </c>
      <c r="O722" s="196"/>
      <c r="P722" s="196"/>
      <c r="Q722" s="196"/>
      <c r="R722" s="196"/>
      <c r="S722" s="196"/>
    </row>
    <row r="723" spans="1:19" x14ac:dyDescent="0.25">
      <c r="A723" s="35"/>
      <c r="B723" s="51" t="s">
        <v>26</v>
      </c>
      <c r="C723" s="35">
        <v>2</v>
      </c>
      <c r="D723" s="55">
        <v>0</v>
      </c>
      <c r="E723" s="187"/>
      <c r="F723" s="50">
        <v>0</v>
      </c>
      <c r="G723" s="41">
        <v>25</v>
      </c>
      <c r="H723" s="50">
        <f>F743*G723/100</f>
        <v>7448975</v>
      </c>
      <c r="I723" s="10">
        <f t="shared" ref="I723:I748" si="129">F723-H723</f>
        <v>-7448975</v>
      </c>
      <c r="J723" s="10"/>
      <c r="K723" s="10"/>
      <c r="L723" s="10"/>
      <c r="M723" s="10">
        <f>($L$7*$L$8*E721/$L$10)+($L$7*$L$9*D721/$L$11)</f>
        <v>12236916.346581325</v>
      </c>
      <c r="N723" s="10">
        <f t="shared" si="128"/>
        <v>12236916.346581325</v>
      </c>
      <c r="O723" s="196"/>
      <c r="P723" s="196"/>
      <c r="Q723" s="196"/>
      <c r="R723" s="196"/>
      <c r="S723" s="196"/>
    </row>
    <row r="724" spans="1:19" x14ac:dyDescent="0.25">
      <c r="A724" s="35"/>
      <c r="B724" s="51" t="s">
        <v>815</v>
      </c>
      <c r="C724" s="35">
        <v>4</v>
      </c>
      <c r="D724" s="55">
        <v>22.4053</v>
      </c>
      <c r="E724" s="181">
        <v>986</v>
      </c>
      <c r="F724" s="145">
        <v>222850</v>
      </c>
      <c r="G724" s="41">
        <v>100</v>
      </c>
      <c r="H724" s="50">
        <f t="shared" ref="H724:H748" si="130">F724*G724/100</f>
        <v>222850</v>
      </c>
      <c r="I724" s="10">
        <f t="shared" si="129"/>
        <v>0</v>
      </c>
      <c r="J724" s="10">
        <f t="shared" ref="J724:J748" si="131">F724/E724</f>
        <v>226.01419878296147</v>
      </c>
      <c r="K724" s="10">
        <f t="shared" ref="K724:K748" si="132">$J$11*$J$19-J724</f>
        <v>935.00980031292545</v>
      </c>
      <c r="L724" s="10">
        <f t="shared" ref="L724:L748" si="133">IF(K724&gt;0,$J$7*$J$8*(K724/$K$19),0)+$J$7*$J$9*(E724/$E$19)+$J$7*$J$10*(D724/$D$19)</f>
        <v>1392373.2147380053</v>
      </c>
      <c r="M724" s="10"/>
      <c r="N724" s="10">
        <f t="shared" si="128"/>
        <v>1392373.2147380053</v>
      </c>
      <c r="O724" s="196"/>
      <c r="P724" s="196"/>
      <c r="Q724" s="196"/>
      <c r="R724" s="196"/>
      <c r="S724" s="196"/>
    </row>
    <row r="725" spans="1:19" x14ac:dyDescent="0.25">
      <c r="A725" s="35"/>
      <c r="B725" s="51" t="s">
        <v>502</v>
      </c>
      <c r="C725" s="35">
        <v>4</v>
      </c>
      <c r="D725" s="55">
        <v>36.141799999999996</v>
      </c>
      <c r="E725" s="181">
        <v>2483</v>
      </c>
      <c r="F725" s="145">
        <v>1969090</v>
      </c>
      <c r="G725" s="41">
        <v>100</v>
      </c>
      <c r="H725" s="50">
        <f t="shared" si="130"/>
        <v>1969090</v>
      </c>
      <c r="I725" s="10">
        <f t="shared" si="129"/>
        <v>0</v>
      </c>
      <c r="J725" s="10">
        <f t="shared" si="131"/>
        <v>793.02859444220701</v>
      </c>
      <c r="K725" s="10">
        <f t="shared" si="132"/>
        <v>367.99540465367988</v>
      </c>
      <c r="L725" s="10">
        <f t="shared" si="133"/>
        <v>1006122.3016072448</v>
      </c>
      <c r="M725" s="10"/>
      <c r="N725" s="10">
        <f t="shared" si="128"/>
        <v>1006122.3016072448</v>
      </c>
      <c r="O725" s="196"/>
      <c r="P725" s="196"/>
      <c r="Q725" s="196"/>
      <c r="R725" s="196"/>
      <c r="S725" s="196"/>
    </row>
    <row r="726" spans="1:19" x14ac:dyDescent="0.25">
      <c r="A726" s="35"/>
      <c r="B726" s="51" t="s">
        <v>503</v>
      </c>
      <c r="C726" s="35">
        <v>4</v>
      </c>
      <c r="D726" s="55">
        <v>14.616099999999999</v>
      </c>
      <c r="E726" s="181">
        <v>508</v>
      </c>
      <c r="F726" s="145">
        <v>90190</v>
      </c>
      <c r="G726" s="41">
        <v>100</v>
      </c>
      <c r="H726" s="50">
        <f t="shared" si="130"/>
        <v>90190</v>
      </c>
      <c r="I726" s="10">
        <f t="shared" si="129"/>
        <v>0</v>
      </c>
      <c r="J726" s="10">
        <f t="shared" si="131"/>
        <v>177.53937007874015</v>
      </c>
      <c r="K726" s="10">
        <f t="shared" si="132"/>
        <v>983.48462901714674</v>
      </c>
      <c r="L726" s="10">
        <f t="shared" si="133"/>
        <v>1339795.1462522477</v>
      </c>
      <c r="M726" s="10"/>
      <c r="N726" s="10">
        <f t="shared" si="128"/>
        <v>1339795.1462522477</v>
      </c>
      <c r="O726" s="196"/>
      <c r="P726" s="196"/>
      <c r="Q726" s="196"/>
      <c r="R726" s="196"/>
      <c r="S726" s="196"/>
    </row>
    <row r="727" spans="1:19" x14ac:dyDescent="0.25">
      <c r="A727" s="35"/>
      <c r="B727" s="51" t="s">
        <v>816</v>
      </c>
      <c r="C727" s="35">
        <v>4</v>
      </c>
      <c r="D727" s="55">
        <v>24.534499999999998</v>
      </c>
      <c r="E727" s="181">
        <v>1365</v>
      </c>
      <c r="F727" s="145">
        <v>711130</v>
      </c>
      <c r="G727" s="41">
        <v>100</v>
      </c>
      <c r="H727" s="50">
        <f t="shared" si="130"/>
        <v>711130</v>
      </c>
      <c r="I727" s="10">
        <f t="shared" si="129"/>
        <v>0</v>
      </c>
      <c r="J727" s="10">
        <f t="shared" si="131"/>
        <v>520.97435897435901</v>
      </c>
      <c r="K727" s="10">
        <f t="shared" si="132"/>
        <v>640.04964012152789</v>
      </c>
      <c r="L727" s="10">
        <f t="shared" si="133"/>
        <v>1104902.5771335438</v>
      </c>
      <c r="M727" s="10"/>
      <c r="N727" s="10">
        <f t="shared" si="128"/>
        <v>1104902.5771335438</v>
      </c>
      <c r="O727" s="196"/>
      <c r="P727" s="196"/>
      <c r="Q727" s="196"/>
      <c r="R727" s="196"/>
      <c r="S727" s="196"/>
    </row>
    <row r="728" spans="1:19" x14ac:dyDescent="0.25">
      <c r="A728" s="35"/>
      <c r="B728" s="51" t="s">
        <v>504</v>
      </c>
      <c r="C728" s="35">
        <v>4</v>
      </c>
      <c r="D728" s="55">
        <v>26.725200000000001</v>
      </c>
      <c r="E728" s="181">
        <v>1844</v>
      </c>
      <c r="F728" s="145">
        <v>668750</v>
      </c>
      <c r="G728" s="41">
        <v>100</v>
      </c>
      <c r="H728" s="50">
        <f t="shared" si="130"/>
        <v>668750</v>
      </c>
      <c r="I728" s="10">
        <f t="shared" si="129"/>
        <v>0</v>
      </c>
      <c r="J728" s="10">
        <f t="shared" si="131"/>
        <v>362.66268980477224</v>
      </c>
      <c r="K728" s="10">
        <f t="shared" si="132"/>
        <v>798.36130929111459</v>
      </c>
      <c r="L728" s="10">
        <f t="shared" si="133"/>
        <v>1383825.7636522658</v>
      </c>
      <c r="M728" s="10"/>
      <c r="N728" s="10">
        <f t="shared" si="128"/>
        <v>1383825.7636522658</v>
      </c>
      <c r="O728" s="196"/>
      <c r="P728" s="196"/>
      <c r="Q728" s="196"/>
      <c r="R728" s="196"/>
      <c r="S728" s="196"/>
    </row>
    <row r="729" spans="1:19" x14ac:dyDescent="0.25">
      <c r="A729" s="35"/>
      <c r="B729" s="51" t="s">
        <v>505</v>
      </c>
      <c r="C729" s="35">
        <v>4</v>
      </c>
      <c r="D729" s="55">
        <v>26.397100000000002</v>
      </c>
      <c r="E729" s="181">
        <v>994</v>
      </c>
      <c r="F729" s="145">
        <v>195540</v>
      </c>
      <c r="G729" s="41">
        <v>100</v>
      </c>
      <c r="H729" s="50">
        <f t="shared" si="130"/>
        <v>195540</v>
      </c>
      <c r="I729" s="10">
        <f t="shared" si="129"/>
        <v>0</v>
      </c>
      <c r="J729" s="10">
        <f t="shared" si="131"/>
        <v>196.72032193158952</v>
      </c>
      <c r="K729" s="10">
        <f t="shared" si="132"/>
        <v>964.30367716429737</v>
      </c>
      <c r="L729" s="10">
        <f t="shared" si="133"/>
        <v>1446846.809461362</v>
      </c>
      <c r="M729" s="10"/>
      <c r="N729" s="10">
        <f t="shared" si="128"/>
        <v>1446846.809461362</v>
      </c>
      <c r="O729" s="196"/>
      <c r="P729" s="196"/>
      <c r="Q729" s="196"/>
      <c r="R729" s="196"/>
      <c r="S729" s="196"/>
    </row>
    <row r="730" spans="1:19" x14ac:dyDescent="0.25">
      <c r="A730" s="35"/>
      <c r="B730" s="51" t="s">
        <v>277</v>
      </c>
      <c r="C730" s="35">
        <v>4</v>
      </c>
      <c r="D730" s="55">
        <v>16.529200000000003</v>
      </c>
      <c r="E730" s="181">
        <v>951</v>
      </c>
      <c r="F730" s="145">
        <v>168080</v>
      </c>
      <c r="G730" s="41">
        <v>100</v>
      </c>
      <c r="H730" s="50">
        <f t="shared" si="130"/>
        <v>168080</v>
      </c>
      <c r="I730" s="10">
        <f t="shared" si="129"/>
        <v>0</v>
      </c>
      <c r="J730" s="10">
        <f t="shared" si="131"/>
        <v>176.74027339642481</v>
      </c>
      <c r="K730" s="10">
        <f t="shared" si="132"/>
        <v>984.28372569946214</v>
      </c>
      <c r="L730" s="10">
        <f t="shared" si="133"/>
        <v>1420562.2078375258</v>
      </c>
      <c r="M730" s="10"/>
      <c r="N730" s="10">
        <f t="shared" si="128"/>
        <v>1420562.2078375258</v>
      </c>
      <c r="O730" s="196"/>
      <c r="P730" s="196"/>
      <c r="Q730" s="196"/>
      <c r="R730" s="196"/>
      <c r="S730" s="196"/>
    </row>
    <row r="731" spans="1:19" x14ac:dyDescent="0.25">
      <c r="A731" s="35"/>
      <c r="B731" s="51" t="s">
        <v>132</v>
      </c>
      <c r="C731" s="35">
        <v>4</v>
      </c>
      <c r="D731" s="55">
        <v>30.114800000000002</v>
      </c>
      <c r="E731" s="181">
        <v>1457</v>
      </c>
      <c r="F731" s="145">
        <v>591940</v>
      </c>
      <c r="G731" s="41">
        <v>100</v>
      </c>
      <c r="H731" s="50">
        <f t="shared" si="130"/>
        <v>591940</v>
      </c>
      <c r="I731" s="10">
        <f t="shared" si="129"/>
        <v>0</v>
      </c>
      <c r="J731" s="10">
        <f t="shared" si="131"/>
        <v>406.27316403568977</v>
      </c>
      <c r="K731" s="10">
        <f t="shared" si="132"/>
        <v>754.75083506019712</v>
      </c>
      <c r="L731" s="10">
        <f t="shared" si="133"/>
        <v>1283559.8672589727</v>
      </c>
      <c r="M731" s="10"/>
      <c r="N731" s="10">
        <f t="shared" si="128"/>
        <v>1283559.8672589727</v>
      </c>
      <c r="O731" s="196"/>
      <c r="P731" s="196"/>
      <c r="Q731" s="196"/>
      <c r="R731" s="196"/>
      <c r="S731" s="196"/>
    </row>
    <row r="732" spans="1:19" x14ac:dyDescent="0.25">
      <c r="A732" s="35"/>
      <c r="B732" s="51" t="s">
        <v>817</v>
      </c>
      <c r="C732" s="35">
        <v>4</v>
      </c>
      <c r="D732" s="55">
        <v>35.5075</v>
      </c>
      <c r="E732" s="181">
        <v>2108</v>
      </c>
      <c r="F732" s="145">
        <v>954040</v>
      </c>
      <c r="G732" s="41">
        <v>100</v>
      </c>
      <c r="H732" s="50">
        <f t="shared" si="130"/>
        <v>954040</v>
      </c>
      <c r="I732" s="10">
        <f t="shared" si="129"/>
        <v>0</v>
      </c>
      <c r="J732" s="10">
        <f t="shared" si="131"/>
        <v>452.58064516129031</v>
      </c>
      <c r="K732" s="10">
        <f t="shared" si="132"/>
        <v>708.44335393459664</v>
      </c>
      <c r="L732" s="10">
        <f t="shared" si="133"/>
        <v>1356039.392271959</v>
      </c>
      <c r="M732" s="10"/>
      <c r="N732" s="10">
        <f t="shared" si="128"/>
        <v>1356039.392271959</v>
      </c>
      <c r="O732" s="196"/>
      <c r="P732" s="196"/>
      <c r="Q732" s="196"/>
      <c r="R732" s="196"/>
      <c r="S732" s="196"/>
    </row>
    <row r="733" spans="1:19" x14ac:dyDescent="0.25">
      <c r="A733" s="35"/>
      <c r="B733" s="51" t="s">
        <v>506</v>
      </c>
      <c r="C733" s="35">
        <v>4</v>
      </c>
      <c r="D733" s="55">
        <v>39.1021</v>
      </c>
      <c r="E733" s="181">
        <v>1399</v>
      </c>
      <c r="F733" s="145">
        <v>500060</v>
      </c>
      <c r="G733" s="41">
        <v>100</v>
      </c>
      <c r="H733" s="50">
        <f t="shared" si="130"/>
        <v>500060</v>
      </c>
      <c r="I733" s="10">
        <f t="shared" si="129"/>
        <v>0</v>
      </c>
      <c r="J733" s="10">
        <f t="shared" si="131"/>
        <v>357.44102930664758</v>
      </c>
      <c r="K733" s="10">
        <f t="shared" si="132"/>
        <v>803.58296978923931</v>
      </c>
      <c r="L733" s="10">
        <f t="shared" si="133"/>
        <v>1373186.8715747192</v>
      </c>
      <c r="M733" s="10"/>
      <c r="N733" s="10">
        <f t="shared" si="128"/>
        <v>1373186.8715747192</v>
      </c>
      <c r="O733" s="196"/>
      <c r="P733" s="196"/>
      <c r="Q733" s="196"/>
      <c r="R733" s="196"/>
      <c r="S733" s="196"/>
    </row>
    <row r="734" spans="1:19" x14ac:dyDescent="0.25">
      <c r="A734" s="35"/>
      <c r="B734" s="51" t="s">
        <v>507</v>
      </c>
      <c r="C734" s="35">
        <v>4</v>
      </c>
      <c r="D734" s="55">
        <v>10.784200000000002</v>
      </c>
      <c r="E734" s="181">
        <v>492</v>
      </c>
      <c r="F734" s="145">
        <v>77710</v>
      </c>
      <c r="G734" s="41">
        <v>100</v>
      </c>
      <c r="H734" s="50">
        <f t="shared" si="130"/>
        <v>77710</v>
      </c>
      <c r="I734" s="10">
        <f t="shared" si="129"/>
        <v>0</v>
      </c>
      <c r="J734" s="10">
        <f t="shared" si="131"/>
        <v>157.94715447154471</v>
      </c>
      <c r="K734" s="10">
        <f t="shared" si="132"/>
        <v>1003.0768446243421</v>
      </c>
      <c r="L734" s="10">
        <f t="shared" si="133"/>
        <v>1344059.9928111078</v>
      </c>
      <c r="M734" s="10"/>
      <c r="N734" s="10">
        <f t="shared" si="128"/>
        <v>1344059.9928111078</v>
      </c>
      <c r="O734" s="196"/>
      <c r="P734" s="196"/>
      <c r="Q734" s="196"/>
      <c r="R734" s="196"/>
      <c r="S734" s="196"/>
    </row>
    <row r="735" spans="1:19" x14ac:dyDescent="0.25">
      <c r="A735" s="35"/>
      <c r="B735" s="51" t="s">
        <v>508</v>
      </c>
      <c r="C735" s="35">
        <v>4</v>
      </c>
      <c r="D735" s="55">
        <v>25.337800000000001</v>
      </c>
      <c r="E735" s="181">
        <v>1905</v>
      </c>
      <c r="F735" s="145">
        <v>863080</v>
      </c>
      <c r="G735" s="41">
        <v>100</v>
      </c>
      <c r="H735" s="50">
        <f t="shared" si="130"/>
        <v>863080</v>
      </c>
      <c r="I735" s="10">
        <f t="shared" si="129"/>
        <v>0</v>
      </c>
      <c r="J735" s="10">
        <f t="shared" si="131"/>
        <v>453.06036745406823</v>
      </c>
      <c r="K735" s="10">
        <f t="shared" si="132"/>
        <v>707.96363164181867</v>
      </c>
      <c r="L735" s="10">
        <f t="shared" si="133"/>
        <v>1277827.0103587513</v>
      </c>
      <c r="M735" s="10"/>
      <c r="N735" s="10">
        <f t="shared" si="128"/>
        <v>1277827.0103587513</v>
      </c>
      <c r="O735" s="196"/>
      <c r="P735" s="196"/>
      <c r="Q735" s="196"/>
      <c r="R735" s="196"/>
      <c r="S735" s="196"/>
    </row>
    <row r="736" spans="1:19" x14ac:dyDescent="0.25">
      <c r="A736" s="35"/>
      <c r="B736" s="51" t="s">
        <v>818</v>
      </c>
      <c r="C736" s="35">
        <v>4</v>
      </c>
      <c r="D736" s="55">
        <v>10.443499999999998</v>
      </c>
      <c r="E736" s="181">
        <v>797</v>
      </c>
      <c r="F736" s="145">
        <v>190530</v>
      </c>
      <c r="G736" s="41">
        <v>100</v>
      </c>
      <c r="H736" s="50">
        <f t="shared" si="130"/>
        <v>190530</v>
      </c>
      <c r="I736" s="10">
        <f t="shared" si="129"/>
        <v>0</v>
      </c>
      <c r="J736" s="10">
        <f t="shared" si="131"/>
        <v>239.05897114178168</v>
      </c>
      <c r="K736" s="10">
        <f t="shared" si="132"/>
        <v>921.96502795410515</v>
      </c>
      <c r="L736" s="10">
        <f t="shared" si="133"/>
        <v>1293249.6732018357</v>
      </c>
      <c r="M736" s="10"/>
      <c r="N736" s="10">
        <f t="shared" si="128"/>
        <v>1293249.6732018357</v>
      </c>
      <c r="O736" s="196"/>
      <c r="P736" s="196"/>
      <c r="Q736" s="196"/>
      <c r="R736" s="196"/>
      <c r="S736" s="196"/>
    </row>
    <row r="737" spans="1:19" x14ac:dyDescent="0.25">
      <c r="A737" s="35"/>
      <c r="B737" s="51" t="s">
        <v>509</v>
      </c>
      <c r="C737" s="35">
        <v>4</v>
      </c>
      <c r="D737" s="55">
        <v>12.3179</v>
      </c>
      <c r="E737" s="181">
        <v>612</v>
      </c>
      <c r="F737" s="145">
        <v>302380</v>
      </c>
      <c r="G737" s="41">
        <v>100</v>
      </c>
      <c r="H737" s="50">
        <f t="shared" si="130"/>
        <v>302380</v>
      </c>
      <c r="I737" s="10">
        <f t="shared" si="129"/>
        <v>0</v>
      </c>
      <c r="J737" s="10">
        <f t="shared" si="131"/>
        <v>494.08496732026146</v>
      </c>
      <c r="K737" s="10">
        <f t="shared" si="132"/>
        <v>666.93903177562538</v>
      </c>
      <c r="L737" s="10">
        <f t="shared" si="133"/>
        <v>962280.25304486952</v>
      </c>
      <c r="M737" s="10"/>
      <c r="N737" s="10">
        <f t="shared" si="128"/>
        <v>962280.25304486952</v>
      </c>
      <c r="O737" s="196"/>
      <c r="P737" s="196"/>
      <c r="Q737" s="196"/>
      <c r="R737" s="196"/>
      <c r="S737" s="196"/>
    </row>
    <row r="738" spans="1:19" x14ac:dyDescent="0.25">
      <c r="A738" s="35"/>
      <c r="B738" s="51" t="s">
        <v>510</v>
      </c>
      <c r="C738" s="35">
        <v>4</v>
      </c>
      <c r="D738" s="55">
        <v>13.093299999999999</v>
      </c>
      <c r="E738" s="181">
        <v>510</v>
      </c>
      <c r="F738" s="145">
        <v>57720</v>
      </c>
      <c r="G738" s="41">
        <v>100</v>
      </c>
      <c r="H738" s="50">
        <f t="shared" si="130"/>
        <v>57720</v>
      </c>
      <c r="I738" s="10">
        <f t="shared" si="129"/>
        <v>0</v>
      </c>
      <c r="J738" s="10">
        <f t="shared" si="131"/>
        <v>113.17647058823529</v>
      </c>
      <c r="K738" s="10">
        <f t="shared" si="132"/>
        <v>1047.8475285076515</v>
      </c>
      <c r="L738" s="10">
        <f t="shared" si="133"/>
        <v>1411488.7164864335</v>
      </c>
      <c r="M738" s="10"/>
      <c r="N738" s="10">
        <f t="shared" si="128"/>
        <v>1411488.7164864335</v>
      </c>
      <c r="O738" s="196"/>
      <c r="P738" s="196"/>
      <c r="Q738" s="196"/>
      <c r="R738" s="196"/>
      <c r="S738" s="196"/>
    </row>
    <row r="739" spans="1:19" x14ac:dyDescent="0.25">
      <c r="A739" s="35"/>
      <c r="B739" s="51" t="s">
        <v>511</v>
      </c>
      <c r="C739" s="35">
        <v>4</v>
      </c>
      <c r="D739" s="55">
        <v>22.278000000000002</v>
      </c>
      <c r="E739" s="181">
        <v>1301</v>
      </c>
      <c r="F739" s="145">
        <v>309980</v>
      </c>
      <c r="G739" s="41">
        <v>100</v>
      </c>
      <c r="H739" s="50">
        <f t="shared" si="130"/>
        <v>309980</v>
      </c>
      <c r="I739" s="10">
        <f t="shared" si="129"/>
        <v>0</v>
      </c>
      <c r="J739" s="10">
        <f t="shared" si="131"/>
        <v>238.26287471176019</v>
      </c>
      <c r="K739" s="10">
        <f t="shared" si="132"/>
        <v>922.76112438412667</v>
      </c>
      <c r="L739" s="10">
        <f t="shared" si="133"/>
        <v>1427677.5018853524</v>
      </c>
      <c r="M739" s="10"/>
      <c r="N739" s="10">
        <f t="shared" si="128"/>
        <v>1427677.5018853524</v>
      </c>
      <c r="O739" s="196"/>
      <c r="P739" s="196"/>
      <c r="Q739" s="196"/>
      <c r="R739" s="196"/>
      <c r="S739" s="196"/>
    </row>
    <row r="740" spans="1:19" x14ac:dyDescent="0.25">
      <c r="A740" s="35"/>
      <c r="B740" s="51" t="s">
        <v>512</v>
      </c>
      <c r="C740" s="35">
        <v>4</v>
      </c>
      <c r="D740" s="55">
        <v>27.158000000000001</v>
      </c>
      <c r="E740" s="181">
        <v>1681</v>
      </c>
      <c r="F740" s="145">
        <v>469300</v>
      </c>
      <c r="G740" s="41">
        <v>100</v>
      </c>
      <c r="H740" s="50">
        <f t="shared" si="130"/>
        <v>469300</v>
      </c>
      <c r="I740" s="10">
        <f t="shared" si="129"/>
        <v>0</v>
      </c>
      <c r="J740" s="10">
        <f t="shared" si="131"/>
        <v>279.17906008328379</v>
      </c>
      <c r="K740" s="10">
        <f t="shared" si="132"/>
        <v>881.84493901260316</v>
      </c>
      <c r="L740" s="10">
        <f t="shared" si="133"/>
        <v>1460789.7784052999</v>
      </c>
      <c r="M740" s="10"/>
      <c r="N740" s="10">
        <f t="shared" si="128"/>
        <v>1460789.7784052999</v>
      </c>
      <c r="O740" s="196"/>
      <c r="P740" s="196"/>
      <c r="Q740" s="196"/>
      <c r="R740" s="196"/>
      <c r="S740" s="196"/>
    </row>
    <row r="741" spans="1:19" x14ac:dyDescent="0.25">
      <c r="A741" s="35"/>
      <c r="B741" s="51" t="s">
        <v>513</v>
      </c>
      <c r="C741" s="35">
        <v>4</v>
      </c>
      <c r="D741" s="55">
        <v>12.5047</v>
      </c>
      <c r="E741" s="181">
        <v>557</v>
      </c>
      <c r="F741" s="145">
        <v>463300</v>
      </c>
      <c r="G741" s="41">
        <v>100</v>
      </c>
      <c r="H741" s="50">
        <f t="shared" si="130"/>
        <v>463300</v>
      </c>
      <c r="I741" s="10">
        <f t="shared" si="129"/>
        <v>0</v>
      </c>
      <c r="J741" s="10">
        <f t="shared" si="131"/>
        <v>831.77737881508074</v>
      </c>
      <c r="K741" s="10">
        <f t="shared" si="132"/>
        <v>329.24662028080616</v>
      </c>
      <c r="L741" s="10">
        <f t="shared" si="133"/>
        <v>544479.21358761413</v>
      </c>
      <c r="M741" s="10"/>
      <c r="N741" s="10">
        <f t="shared" si="128"/>
        <v>544479.21358761413</v>
      </c>
      <c r="O741" s="196"/>
      <c r="P741" s="196"/>
      <c r="Q741" s="196"/>
      <c r="R741" s="196"/>
      <c r="S741" s="196"/>
    </row>
    <row r="742" spans="1:19" x14ac:dyDescent="0.25">
      <c r="A742" s="35"/>
      <c r="B742" s="51" t="s">
        <v>514</v>
      </c>
      <c r="C742" s="35">
        <v>4</v>
      </c>
      <c r="D742" s="55">
        <v>20.348699999999997</v>
      </c>
      <c r="E742" s="181">
        <v>1058</v>
      </c>
      <c r="F742" s="145">
        <v>601940</v>
      </c>
      <c r="G742" s="41">
        <v>100</v>
      </c>
      <c r="H742" s="50">
        <f t="shared" si="130"/>
        <v>601940</v>
      </c>
      <c r="I742" s="10">
        <f t="shared" si="129"/>
        <v>0</v>
      </c>
      <c r="J742" s="10">
        <f t="shared" si="131"/>
        <v>568.94139886578455</v>
      </c>
      <c r="K742" s="10">
        <f t="shared" si="132"/>
        <v>592.08260023010234</v>
      </c>
      <c r="L742" s="10">
        <f t="shared" si="133"/>
        <v>978759.95010354661</v>
      </c>
      <c r="M742" s="10"/>
      <c r="N742" s="10">
        <f t="shared" si="128"/>
        <v>978759.95010354661</v>
      </c>
      <c r="O742" s="196"/>
      <c r="P742" s="196"/>
      <c r="Q742" s="196"/>
      <c r="R742" s="196"/>
      <c r="S742" s="196"/>
    </row>
    <row r="743" spans="1:19" x14ac:dyDescent="0.25">
      <c r="A743" s="35"/>
      <c r="B743" s="51" t="s">
        <v>501</v>
      </c>
      <c r="C743" s="35">
        <v>3</v>
      </c>
      <c r="D743" s="55">
        <v>33.518300000000004</v>
      </c>
      <c r="E743" s="181">
        <v>13643</v>
      </c>
      <c r="F743" s="145">
        <v>29795900</v>
      </c>
      <c r="G743" s="41">
        <v>50</v>
      </c>
      <c r="H743" s="50">
        <f t="shared" si="130"/>
        <v>14897950</v>
      </c>
      <c r="I743" s="10">
        <f t="shared" si="129"/>
        <v>14897950</v>
      </c>
      <c r="J743" s="10">
        <f t="shared" si="131"/>
        <v>2183.9698013633365</v>
      </c>
      <c r="K743" s="10">
        <f t="shared" si="132"/>
        <v>-1022.9458022674496</v>
      </c>
      <c r="L743" s="10">
        <f t="shared" si="133"/>
        <v>2345274.62926749</v>
      </c>
      <c r="M743" s="10"/>
      <c r="N743" s="10">
        <f t="shared" si="128"/>
        <v>2345274.62926749</v>
      </c>
      <c r="O743" s="196"/>
      <c r="P743" s="196"/>
      <c r="Q743" s="196"/>
      <c r="R743" s="196"/>
      <c r="S743" s="196"/>
    </row>
    <row r="744" spans="1:19" x14ac:dyDescent="0.25">
      <c r="A744" s="35"/>
      <c r="B744" s="51" t="s">
        <v>515</v>
      </c>
      <c r="C744" s="35">
        <v>4</v>
      </c>
      <c r="D744" s="55">
        <v>46.443300000000001</v>
      </c>
      <c r="E744" s="181">
        <v>1344</v>
      </c>
      <c r="F744" s="145">
        <v>420770</v>
      </c>
      <c r="G744" s="41">
        <v>100</v>
      </c>
      <c r="H744" s="50">
        <f t="shared" si="130"/>
        <v>420770</v>
      </c>
      <c r="I744" s="10">
        <f t="shared" si="129"/>
        <v>0</v>
      </c>
      <c r="J744" s="10">
        <f t="shared" si="131"/>
        <v>313.07291666666669</v>
      </c>
      <c r="K744" s="10">
        <f t="shared" si="132"/>
        <v>847.95108242922015</v>
      </c>
      <c r="L744" s="10">
        <f t="shared" si="133"/>
        <v>1450606.4388508995</v>
      </c>
      <c r="M744" s="10"/>
      <c r="N744" s="10">
        <f t="shared" si="128"/>
        <v>1450606.4388508995</v>
      </c>
      <c r="O744" s="196"/>
      <c r="P744" s="196"/>
      <c r="Q744" s="196"/>
      <c r="R744" s="196"/>
      <c r="S744" s="196"/>
    </row>
    <row r="745" spans="1:19" x14ac:dyDescent="0.25">
      <c r="A745" s="35"/>
      <c r="B745" s="51" t="s">
        <v>819</v>
      </c>
      <c r="C745" s="35">
        <v>4</v>
      </c>
      <c r="D745" s="55">
        <v>30.5336</v>
      </c>
      <c r="E745" s="181">
        <v>1945</v>
      </c>
      <c r="F745" s="145">
        <v>359320</v>
      </c>
      <c r="G745" s="41">
        <v>100</v>
      </c>
      <c r="H745" s="50">
        <f t="shared" si="130"/>
        <v>359320</v>
      </c>
      <c r="I745" s="10">
        <f t="shared" si="129"/>
        <v>0</v>
      </c>
      <c r="J745" s="10">
        <f t="shared" si="131"/>
        <v>184.74035989717223</v>
      </c>
      <c r="K745" s="10">
        <f t="shared" si="132"/>
        <v>976.2836391987147</v>
      </c>
      <c r="L745" s="10">
        <f t="shared" si="133"/>
        <v>1632817.7729062401</v>
      </c>
      <c r="M745" s="10"/>
      <c r="N745" s="10">
        <f t="shared" si="128"/>
        <v>1632817.7729062401</v>
      </c>
      <c r="O745" s="196"/>
      <c r="P745" s="196"/>
      <c r="Q745" s="196"/>
      <c r="R745" s="196"/>
      <c r="S745" s="196"/>
    </row>
    <row r="746" spans="1:19" x14ac:dyDescent="0.25">
      <c r="A746" s="35"/>
      <c r="B746" s="51" t="s">
        <v>516</v>
      </c>
      <c r="C746" s="35">
        <v>4</v>
      </c>
      <c r="D746" s="55">
        <v>32.883499999999998</v>
      </c>
      <c r="E746" s="181">
        <v>1575</v>
      </c>
      <c r="F746" s="145">
        <v>564590</v>
      </c>
      <c r="G746" s="41">
        <v>100</v>
      </c>
      <c r="H746" s="50">
        <f t="shared" si="130"/>
        <v>564590</v>
      </c>
      <c r="I746" s="10">
        <f t="shared" si="129"/>
        <v>0</v>
      </c>
      <c r="J746" s="10">
        <f t="shared" si="131"/>
        <v>358.46984126984125</v>
      </c>
      <c r="K746" s="10">
        <f t="shared" si="132"/>
        <v>802.55415782604564</v>
      </c>
      <c r="L746" s="10">
        <f t="shared" si="133"/>
        <v>1372804.0864280062</v>
      </c>
      <c r="M746" s="10"/>
      <c r="N746" s="10">
        <f t="shared" si="128"/>
        <v>1372804.0864280062</v>
      </c>
      <c r="O746" s="196"/>
      <c r="P746" s="196"/>
      <c r="Q746" s="196"/>
      <c r="R746" s="196"/>
      <c r="S746" s="196"/>
    </row>
    <row r="747" spans="1:19" x14ac:dyDescent="0.25">
      <c r="A747" s="35"/>
      <c r="B747" s="51" t="s">
        <v>820</v>
      </c>
      <c r="C747" s="35">
        <v>4</v>
      </c>
      <c r="D747" s="55">
        <v>39.14</v>
      </c>
      <c r="E747" s="181">
        <v>2642</v>
      </c>
      <c r="F747" s="145">
        <v>798140</v>
      </c>
      <c r="G747" s="41">
        <v>100</v>
      </c>
      <c r="H747" s="50">
        <f t="shared" si="130"/>
        <v>798140</v>
      </c>
      <c r="I747" s="10">
        <f t="shared" si="129"/>
        <v>0</v>
      </c>
      <c r="J747" s="10">
        <f t="shared" si="131"/>
        <v>302.09689629068885</v>
      </c>
      <c r="K747" s="10">
        <f t="shared" si="132"/>
        <v>858.92710280519805</v>
      </c>
      <c r="L747" s="10">
        <f t="shared" si="133"/>
        <v>1640692.4720508694</v>
      </c>
      <c r="M747" s="10"/>
      <c r="N747" s="10">
        <f t="shared" si="128"/>
        <v>1640692.4720508694</v>
      </c>
      <c r="O747" s="196"/>
      <c r="P747" s="196"/>
      <c r="Q747" s="196"/>
      <c r="R747" s="196"/>
      <c r="S747" s="196"/>
    </row>
    <row r="748" spans="1:19" x14ac:dyDescent="0.25">
      <c r="A748" s="35"/>
      <c r="B748" s="51" t="s">
        <v>517</v>
      </c>
      <c r="C748" s="35">
        <v>4</v>
      </c>
      <c r="D748" s="55">
        <v>12.936300000000001</v>
      </c>
      <c r="E748" s="181">
        <v>703</v>
      </c>
      <c r="F748" s="145">
        <v>658170</v>
      </c>
      <c r="G748" s="41">
        <v>100</v>
      </c>
      <c r="H748" s="50">
        <f t="shared" si="130"/>
        <v>658170</v>
      </c>
      <c r="I748" s="10">
        <f t="shared" si="129"/>
        <v>0</v>
      </c>
      <c r="J748" s="10">
        <f t="shared" si="131"/>
        <v>936.23044096728302</v>
      </c>
      <c r="K748" s="10">
        <f t="shared" si="132"/>
        <v>224.79355812860388</v>
      </c>
      <c r="L748" s="10">
        <f t="shared" si="133"/>
        <v>443151.88683709083</v>
      </c>
      <c r="M748" s="10"/>
      <c r="N748" s="10">
        <f t="shared" si="128"/>
        <v>443151.88683709083</v>
      </c>
      <c r="O748" s="196"/>
      <c r="P748" s="196"/>
      <c r="Q748" s="196"/>
      <c r="R748" s="196"/>
      <c r="S748" s="196"/>
    </row>
    <row r="749" spans="1:19" x14ac:dyDescent="0.25">
      <c r="A749" s="35"/>
      <c r="B749" s="4"/>
      <c r="C749" s="4"/>
      <c r="D749" s="55">
        <v>0</v>
      </c>
      <c r="E749" s="183"/>
      <c r="F749" s="65"/>
      <c r="G749" s="41"/>
      <c r="H749" s="65"/>
      <c r="I749" s="66"/>
      <c r="J749" s="66"/>
      <c r="K749" s="10"/>
      <c r="L749" s="10"/>
      <c r="M749" s="10"/>
      <c r="N749" s="10"/>
      <c r="O749" s="196"/>
      <c r="P749" s="196"/>
      <c r="Q749" s="196"/>
      <c r="R749" s="196"/>
      <c r="S749" s="196"/>
    </row>
    <row r="750" spans="1:19" x14ac:dyDescent="0.25">
      <c r="A750" s="30" t="s">
        <v>856</v>
      </c>
      <c r="B750" s="43" t="s">
        <v>2</v>
      </c>
      <c r="C750" s="44"/>
      <c r="D750" s="3">
        <v>936.02920000000017</v>
      </c>
      <c r="E750" s="184">
        <f>E751</f>
        <v>59653</v>
      </c>
      <c r="F750" s="37">
        <v>0</v>
      </c>
      <c r="G750" s="41"/>
      <c r="H750" s="37">
        <f>H752</f>
        <v>5999765</v>
      </c>
      <c r="I750" s="8">
        <f>I752</f>
        <v>-5999765</v>
      </c>
      <c r="J750" s="8"/>
      <c r="K750" s="10"/>
      <c r="L750" s="10"/>
      <c r="M750" s="9">
        <f>M752</f>
        <v>17175130.980358876</v>
      </c>
      <c r="N750" s="8">
        <f t="shared" si="128"/>
        <v>17175130.980358876</v>
      </c>
      <c r="O750" s="196"/>
      <c r="P750" s="196"/>
      <c r="Q750" s="196"/>
      <c r="R750" s="196"/>
      <c r="S750" s="196"/>
    </row>
    <row r="751" spans="1:19" x14ac:dyDescent="0.25">
      <c r="A751" s="30" t="s">
        <v>856</v>
      </c>
      <c r="B751" s="43" t="s">
        <v>3</v>
      </c>
      <c r="C751" s="44"/>
      <c r="D751" s="3">
        <v>936.02920000000017</v>
      </c>
      <c r="E751" s="184">
        <f>SUM(E753:E780)</f>
        <v>59653</v>
      </c>
      <c r="F751" s="37">
        <f>SUM(F753:F780)</f>
        <v>48618130</v>
      </c>
      <c r="G751" s="41"/>
      <c r="H751" s="37">
        <f>SUM(H753:H780)</f>
        <v>36618600</v>
      </c>
      <c r="I751" s="8">
        <f>SUM(I753:I780)</f>
        <v>11999530</v>
      </c>
      <c r="J751" s="8"/>
      <c r="K751" s="10"/>
      <c r="L751" s="8">
        <f>SUM(L753:L780)</f>
        <v>36503851.95443742</v>
      </c>
      <c r="M751" s="10"/>
      <c r="N751" s="8">
        <f t="shared" si="128"/>
        <v>36503851.95443742</v>
      </c>
      <c r="O751" s="196"/>
      <c r="P751" s="196"/>
      <c r="Q751" s="196"/>
      <c r="R751" s="196"/>
      <c r="S751" s="196"/>
    </row>
    <row r="752" spans="1:19" x14ac:dyDescent="0.25">
      <c r="A752" s="35"/>
      <c r="B752" s="51" t="s">
        <v>26</v>
      </c>
      <c r="C752" s="35">
        <v>2</v>
      </c>
      <c r="D752" s="55">
        <v>0</v>
      </c>
      <c r="E752" s="187"/>
      <c r="F752" s="50"/>
      <c r="G752" s="41">
        <v>25</v>
      </c>
      <c r="H752" s="50">
        <f>F773*G752/100</f>
        <v>5999765</v>
      </c>
      <c r="I752" s="10">
        <f t="shared" ref="I752:I780" si="134">F752-H752</f>
        <v>-5999765</v>
      </c>
      <c r="J752" s="10"/>
      <c r="K752" s="10"/>
      <c r="L752" s="10"/>
      <c r="M752" s="10">
        <f>($L$7*$L$8*E750/$L$10)+($L$7*$L$9*D750/$L$11)</f>
        <v>17175130.980358876</v>
      </c>
      <c r="N752" s="10">
        <f t="shared" si="128"/>
        <v>17175130.980358876</v>
      </c>
      <c r="O752" s="196"/>
      <c r="P752" s="196"/>
      <c r="Q752" s="196"/>
      <c r="R752" s="196"/>
      <c r="S752" s="196"/>
    </row>
    <row r="753" spans="1:19" x14ac:dyDescent="0.25">
      <c r="A753" s="35"/>
      <c r="B753" s="51" t="s">
        <v>519</v>
      </c>
      <c r="C753" s="35">
        <v>4</v>
      </c>
      <c r="D753" s="55">
        <v>24.559899999999999</v>
      </c>
      <c r="E753" s="181">
        <v>801</v>
      </c>
      <c r="F753" s="145">
        <v>785080</v>
      </c>
      <c r="G753" s="41">
        <v>100</v>
      </c>
      <c r="H753" s="50">
        <f t="shared" ref="H753:H780" si="135">F753*G753/100</f>
        <v>785080</v>
      </c>
      <c r="I753" s="10">
        <f t="shared" si="134"/>
        <v>0</v>
      </c>
      <c r="J753" s="10">
        <f t="shared" ref="J753:J780" si="136">F753/E753</f>
        <v>980.12484394506862</v>
      </c>
      <c r="K753" s="10">
        <f t="shared" ref="K753:K780" si="137">$J$11*$J$19-J753</f>
        <v>180.89915515081827</v>
      </c>
      <c r="L753" s="10">
        <f t="shared" ref="L753:L780" si="138">IF(K753&gt;0,$J$7*$J$8*(K753/$K$19),0)+$J$7*$J$9*(E753/$E$19)+$J$7*$J$10*(D753/$D$19)</f>
        <v>457033.54432564415</v>
      </c>
      <c r="M753" s="10"/>
      <c r="N753" s="10">
        <f t="shared" si="128"/>
        <v>457033.54432564415</v>
      </c>
      <c r="O753" s="196"/>
      <c r="P753" s="196"/>
      <c r="Q753" s="196"/>
      <c r="R753" s="196"/>
      <c r="S753" s="196"/>
    </row>
    <row r="754" spans="1:19" x14ac:dyDescent="0.25">
      <c r="A754" s="35"/>
      <c r="B754" s="51" t="s">
        <v>520</v>
      </c>
      <c r="C754" s="35">
        <v>4</v>
      </c>
      <c r="D754" s="55">
        <v>24.404599999999999</v>
      </c>
      <c r="E754" s="181">
        <v>1669</v>
      </c>
      <c r="F754" s="145">
        <v>392900</v>
      </c>
      <c r="G754" s="41">
        <v>100</v>
      </c>
      <c r="H754" s="50">
        <f t="shared" si="135"/>
        <v>392900</v>
      </c>
      <c r="I754" s="10">
        <f t="shared" si="134"/>
        <v>0</v>
      </c>
      <c r="J754" s="10">
        <f t="shared" si="136"/>
        <v>235.41042540443379</v>
      </c>
      <c r="K754" s="10">
        <f t="shared" si="137"/>
        <v>925.6135736914531</v>
      </c>
      <c r="L754" s="10">
        <f t="shared" si="138"/>
        <v>1499801.0645378081</v>
      </c>
      <c r="M754" s="10"/>
      <c r="N754" s="10">
        <f t="shared" si="128"/>
        <v>1499801.0645378081</v>
      </c>
      <c r="O754" s="196"/>
      <c r="P754" s="196"/>
      <c r="Q754" s="196"/>
      <c r="R754" s="196"/>
      <c r="S754" s="196"/>
    </row>
    <row r="755" spans="1:19" x14ac:dyDescent="0.25">
      <c r="A755" s="35"/>
      <c r="B755" s="51" t="s">
        <v>821</v>
      </c>
      <c r="C755" s="35">
        <v>4</v>
      </c>
      <c r="D755" s="55">
        <v>26.257899999999999</v>
      </c>
      <c r="E755" s="181">
        <v>1571</v>
      </c>
      <c r="F755" s="145">
        <v>433450</v>
      </c>
      <c r="G755" s="41">
        <v>100</v>
      </c>
      <c r="H755" s="50">
        <f t="shared" si="135"/>
        <v>433450</v>
      </c>
      <c r="I755" s="10">
        <f t="shared" si="134"/>
        <v>0</v>
      </c>
      <c r="J755" s="10">
        <f t="shared" si="136"/>
        <v>275.90706556333544</v>
      </c>
      <c r="K755" s="10">
        <f t="shared" si="137"/>
        <v>885.11693353255146</v>
      </c>
      <c r="L755" s="10">
        <f t="shared" si="138"/>
        <v>1443067.6208858714</v>
      </c>
      <c r="M755" s="10"/>
      <c r="N755" s="10">
        <f t="shared" si="128"/>
        <v>1443067.6208858714</v>
      </c>
      <c r="O755" s="196"/>
      <c r="P755" s="196"/>
      <c r="Q755" s="196"/>
      <c r="R755" s="196"/>
      <c r="S755" s="196"/>
    </row>
    <row r="756" spans="1:19" x14ac:dyDescent="0.25">
      <c r="A756" s="35"/>
      <c r="B756" s="51" t="s">
        <v>521</v>
      </c>
      <c r="C756" s="35">
        <v>4</v>
      </c>
      <c r="D756" s="55">
        <v>28.290900000000004</v>
      </c>
      <c r="E756" s="181">
        <v>1253</v>
      </c>
      <c r="F756" s="145">
        <v>338250</v>
      </c>
      <c r="G756" s="41">
        <v>100</v>
      </c>
      <c r="H756" s="50">
        <f t="shared" si="135"/>
        <v>338250</v>
      </c>
      <c r="I756" s="10">
        <f t="shared" si="134"/>
        <v>0</v>
      </c>
      <c r="J756" s="10">
        <f t="shared" si="136"/>
        <v>269.95211492418196</v>
      </c>
      <c r="K756" s="10">
        <f t="shared" si="137"/>
        <v>891.07188417170494</v>
      </c>
      <c r="L756" s="10">
        <f t="shared" si="138"/>
        <v>1408064.0255690555</v>
      </c>
      <c r="M756" s="10"/>
      <c r="N756" s="10">
        <f t="shared" si="128"/>
        <v>1408064.0255690555</v>
      </c>
      <c r="O756" s="196"/>
      <c r="P756" s="196"/>
      <c r="Q756" s="196"/>
      <c r="R756" s="196"/>
      <c r="S756" s="196"/>
    </row>
    <row r="757" spans="1:19" x14ac:dyDescent="0.25">
      <c r="A757" s="35"/>
      <c r="B757" s="51" t="s">
        <v>822</v>
      </c>
      <c r="C757" s="35">
        <v>4</v>
      </c>
      <c r="D757" s="55">
        <v>58.626199999999997</v>
      </c>
      <c r="E757" s="181">
        <v>5402</v>
      </c>
      <c r="F757" s="145">
        <v>3658570</v>
      </c>
      <c r="G757" s="41">
        <v>100</v>
      </c>
      <c r="H757" s="50">
        <f t="shared" si="135"/>
        <v>3658570</v>
      </c>
      <c r="I757" s="10">
        <f t="shared" si="134"/>
        <v>0</v>
      </c>
      <c r="J757" s="10">
        <f t="shared" si="136"/>
        <v>677.26212513883752</v>
      </c>
      <c r="K757" s="10">
        <f t="shared" si="137"/>
        <v>483.76187395704937</v>
      </c>
      <c r="L757" s="10">
        <f t="shared" si="138"/>
        <v>1716047.7463073959</v>
      </c>
      <c r="M757" s="10"/>
      <c r="N757" s="10">
        <f t="shared" ref="N757:N820" si="139">L757+M757</f>
        <v>1716047.7463073959</v>
      </c>
      <c r="O757" s="196"/>
      <c r="P757" s="196"/>
      <c r="Q757" s="196"/>
      <c r="R757" s="196"/>
      <c r="S757" s="196"/>
    </row>
    <row r="758" spans="1:19" x14ac:dyDescent="0.25">
      <c r="A758" s="35"/>
      <c r="B758" s="51" t="s">
        <v>398</v>
      </c>
      <c r="C758" s="35">
        <v>4</v>
      </c>
      <c r="D758" s="55">
        <v>75.002099999999999</v>
      </c>
      <c r="E758" s="181">
        <v>3560</v>
      </c>
      <c r="F758" s="145">
        <v>3824800</v>
      </c>
      <c r="G758" s="41">
        <v>100</v>
      </c>
      <c r="H758" s="50">
        <f t="shared" si="135"/>
        <v>3824800</v>
      </c>
      <c r="I758" s="10">
        <f t="shared" si="134"/>
        <v>0</v>
      </c>
      <c r="J758" s="10">
        <f t="shared" si="136"/>
        <v>1074.3820224719102</v>
      </c>
      <c r="K758" s="10">
        <f t="shared" si="137"/>
        <v>86.641976623976689</v>
      </c>
      <c r="L758" s="10">
        <f t="shared" si="138"/>
        <v>1009880.2672839357</v>
      </c>
      <c r="M758" s="10"/>
      <c r="N758" s="10">
        <f t="shared" si="139"/>
        <v>1009880.2672839357</v>
      </c>
      <c r="O758" s="196"/>
      <c r="P758" s="196"/>
      <c r="Q758" s="196"/>
      <c r="R758" s="196"/>
      <c r="S758" s="196"/>
    </row>
    <row r="759" spans="1:19" x14ac:dyDescent="0.25">
      <c r="A759" s="35"/>
      <c r="B759" s="51" t="s">
        <v>522</v>
      </c>
      <c r="C759" s="35">
        <v>4</v>
      </c>
      <c r="D759" s="55">
        <v>13.497699999999998</v>
      </c>
      <c r="E759" s="181">
        <v>814</v>
      </c>
      <c r="F759" s="145">
        <v>196950</v>
      </c>
      <c r="G759" s="41">
        <v>100</v>
      </c>
      <c r="H759" s="50">
        <f t="shared" si="135"/>
        <v>196950</v>
      </c>
      <c r="I759" s="10">
        <f t="shared" si="134"/>
        <v>0</v>
      </c>
      <c r="J759" s="10">
        <f t="shared" si="136"/>
        <v>241.95331695331694</v>
      </c>
      <c r="K759" s="10">
        <f t="shared" si="137"/>
        <v>919.07068214256992</v>
      </c>
      <c r="L759" s="10">
        <f t="shared" si="138"/>
        <v>1305971.2176781967</v>
      </c>
      <c r="M759" s="10"/>
      <c r="N759" s="10">
        <f t="shared" si="139"/>
        <v>1305971.2176781967</v>
      </c>
      <c r="O759" s="196"/>
      <c r="P759" s="196"/>
      <c r="Q759" s="196"/>
      <c r="R759" s="196"/>
      <c r="S759" s="196"/>
    </row>
    <row r="760" spans="1:19" x14ac:dyDescent="0.25">
      <c r="A760" s="35"/>
      <c r="B760" s="51" t="s">
        <v>523</v>
      </c>
      <c r="C760" s="35">
        <v>4</v>
      </c>
      <c r="D760" s="55">
        <v>33.961999999999996</v>
      </c>
      <c r="E760" s="181">
        <v>1501</v>
      </c>
      <c r="F760" s="145">
        <v>478050</v>
      </c>
      <c r="G760" s="41">
        <v>100</v>
      </c>
      <c r="H760" s="50">
        <f t="shared" si="135"/>
        <v>478050</v>
      </c>
      <c r="I760" s="10">
        <f t="shared" si="134"/>
        <v>0</v>
      </c>
      <c r="J760" s="10">
        <f t="shared" si="136"/>
        <v>318.48767488341105</v>
      </c>
      <c r="K760" s="10">
        <f t="shared" si="137"/>
        <v>842.53632421247585</v>
      </c>
      <c r="L760" s="10">
        <f t="shared" si="138"/>
        <v>1414168.1567835526</v>
      </c>
      <c r="M760" s="10"/>
      <c r="N760" s="10">
        <f t="shared" si="139"/>
        <v>1414168.1567835526</v>
      </c>
      <c r="O760" s="196"/>
      <c r="P760" s="196"/>
      <c r="Q760" s="196"/>
      <c r="R760" s="196"/>
      <c r="S760" s="196"/>
    </row>
    <row r="761" spans="1:19" x14ac:dyDescent="0.25">
      <c r="A761" s="35"/>
      <c r="B761" s="51" t="s">
        <v>524</v>
      </c>
      <c r="C761" s="35">
        <v>4</v>
      </c>
      <c r="D761" s="55">
        <v>19.2516</v>
      </c>
      <c r="E761" s="181">
        <v>1009</v>
      </c>
      <c r="F761" s="145">
        <v>285090</v>
      </c>
      <c r="G761" s="41">
        <v>100</v>
      </c>
      <c r="H761" s="50">
        <f t="shared" si="135"/>
        <v>285090</v>
      </c>
      <c r="I761" s="10">
        <f t="shared" si="134"/>
        <v>0</v>
      </c>
      <c r="J761" s="10">
        <f t="shared" si="136"/>
        <v>282.54707631318138</v>
      </c>
      <c r="K761" s="10">
        <f t="shared" si="137"/>
        <v>878.47692278270551</v>
      </c>
      <c r="L761" s="10">
        <f t="shared" si="138"/>
        <v>1313542.6169411687</v>
      </c>
      <c r="M761" s="10"/>
      <c r="N761" s="10">
        <f t="shared" si="139"/>
        <v>1313542.6169411687</v>
      </c>
      <c r="O761" s="196"/>
      <c r="P761" s="196"/>
      <c r="Q761" s="196"/>
      <c r="R761" s="196"/>
      <c r="S761" s="196"/>
    </row>
    <row r="762" spans="1:19" x14ac:dyDescent="0.25">
      <c r="A762" s="35"/>
      <c r="B762" s="51" t="s">
        <v>297</v>
      </c>
      <c r="C762" s="35">
        <v>4</v>
      </c>
      <c r="D762" s="55">
        <v>32.711999999999996</v>
      </c>
      <c r="E762" s="181">
        <v>2018</v>
      </c>
      <c r="F762" s="145">
        <v>957850</v>
      </c>
      <c r="G762" s="41">
        <v>100</v>
      </c>
      <c r="H762" s="50">
        <f t="shared" si="135"/>
        <v>957850</v>
      </c>
      <c r="I762" s="10">
        <f t="shared" si="134"/>
        <v>0</v>
      </c>
      <c r="J762" s="10">
        <f t="shared" si="136"/>
        <v>474.65312190287415</v>
      </c>
      <c r="K762" s="10">
        <f t="shared" si="137"/>
        <v>686.3708771930128</v>
      </c>
      <c r="L762" s="10">
        <f t="shared" si="138"/>
        <v>1302408.8584147682</v>
      </c>
      <c r="M762" s="10"/>
      <c r="N762" s="10">
        <f t="shared" si="139"/>
        <v>1302408.8584147682</v>
      </c>
      <c r="O762" s="196"/>
      <c r="P762" s="196"/>
      <c r="Q762" s="196"/>
      <c r="R762" s="196"/>
      <c r="S762" s="196"/>
    </row>
    <row r="763" spans="1:19" x14ac:dyDescent="0.25">
      <c r="A763" s="35"/>
      <c r="B763" s="51" t="s">
        <v>132</v>
      </c>
      <c r="C763" s="35">
        <v>4</v>
      </c>
      <c r="D763" s="55">
        <v>16.431900000000002</v>
      </c>
      <c r="E763" s="181">
        <v>736</v>
      </c>
      <c r="F763" s="145">
        <v>424640</v>
      </c>
      <c r="G763" s="41">
        <v>100</v>
      </c>
      <c r="H763" s="50">
        <f t="shared" si="135"/>
        <v>424640</v>
      </c>
      <c r="I763" s="10">
        <f t="shared" si="134"/>
        <v>0</v>
      </c>
      <c r="J763" s="10">
        <f t="shared" si="136"/>
        <v>576.95652173913038</v>
      </c>
      <c r="K763" s="10">
        <f t="shared" si="137"/>
        <v>584.06747735675651</v>
      </c>
      <c r="L763" s="10">
        <f t="shared" si="138"/>
        <v>899869.45470236568</v>
      </c>
      <c r="M763" s="10"/>
      <c r="N763" s="10">
        <f t="shared" si="139"/>
        <v>899869.45470236568</v>
      </c>
      <c r="O763" s="196"/>
      <c r="P763" s="196"/>
      <c r="Q763" s="196"/>
      <c r="R763" s="196"/>
      <c r="S763" s="196"/>
    </row>
    <row r="764" spans="1:19" x14ac:dyDescent="0.25">
      <c r="A764" s="35"/>
      <c r="B764" s="51" t="s">
        <v>525</v>
      </c>
      <c r="C764" s="35">
        <v>4</v>
      </c>
      <c r="D764" s="55">
        <v>39.871500000000005</v>
      </c>
      <c r="E764" s="181">
        <v>1005</v>
      </c>
      <c r="F764" s="145">
        <v>561840</v>
      </c>
      <c r="G764" s="41">
        <v>100</v>
      </c>
      <c r="H764" s="50">
        <f t="shared" si="135"/>
        <v>561840</v>
      </c>
      <c r="I764" s="10">
        <f t="shared" si="134"/>
        <v>0</v>
      </c>
      <c r="J764" s="10">
        <f t="shared" si="136"/>
        <v>559.04477611940297</v>
      </c>
      <c r="K764" s="10">
        <f t="shared" si="137"/>
        <v>601.97922297648392</v>
      </c>
      <c r="L764" s="10">
        <f t="shared" si="138"/>
        <v>1068500.4666484841</v>
      </c>
      <c r="M764" s="10"/>
      <c r="N764" s="10">
        <f t="shared" si="139"/>
        <v>1068500.4666484841</v>
      </c>
      <c r="O764" s="196"/>
      <c r="P764" s="196"/>
      <c r="Q764" s="196"/>
      <c r="R764" s="196"/>
      <c r="S764" s="196"/>
    </row>
    <row r="765" spans="1:19" x14ac:dyDescent="0.25">
      <c r="A765" s="35"/>
      <c r="B765" s="51" t="s">
        <v>70</v>
      </c>
      <c r="C765" s="35">
        <v>4</v>
      </c>
      <c r="D765" s="55">
        <v>61.625299999999996</v>
      </c>
      <c r="E765" s="181">
        <v>4015</v>
      </c>
      <c r="F765" s="145">
        <v>1566130</v>
      </c>
      <c r="G765" s="41">
        <v>100</v>
      </c>
      <c r="H765" s="50">
        <f t="shared" si="135"/>
        <v>1566130</v>
      </c>
      <c r="I765" s="10">
        <f t="shared" si="134"/>
        <v>0</v>
      </c>
      <c r="J765" s="10">
        <f t="shared" si="136"/>
        <v>390.06973848069737</v>
      </c>
      <c r="K765" s="10">
        <f t="shared" si="137"/>
        <v>770.95426061518947</v>
      </c>
      <c r="L765" s="10">
        <f t="shared" si="138"/>
        <v>1854418.1361561129</v>
      </c>
      <c r="M765" s="10"/>
      <c r="N765" s="10">
        <f t="shared" si="139"/>
        <v>1854418.1361561129</v>
      </c>
      <c r="O765" s="196"/>
      <c r="P765" s="196"/>
      <c r="Q765" s="196"/>
      <c r="R765" s="196"/>
      <c r="S765" s="196"/>
    </row>
    <row r="766" spans="1:19" x14ac:dyDescent="0.25">
      <c r="A766" s="35"/>
      <c r="B766" s="51" t="s">
        <v>526</v>
      </c>
      <c r="C766" s="35">
        <v>4</v>
      </c>
      <c r="D766" s="55">
        <v>43.096600000000002</v>
      </c>
      <c r="E766" s="181">
        <v>2921</v>
      </c>
      <c r="F766" s="145">
        <v>914880</v>
      </c>
      <c r="G766" s="41">
        <v>100</v>
      </c>
      <c r="H766" s="50">
        <f t="shared" si="135"/>
        <v>914880</v>
      </c>
      <c r="I766" s="10">
        <f t="shared" si="134"/>
        <v>0</v>
      </c>
      <c r="J766" s="10">
        <f t="shared" si="136"/>
        <v>313.20780554604585</v>
      </c>
      <c r="K766" s="10">
        <f t="shared" si="137"/>
        <v>847.81619354984105</v>
      </c>
      <c r="L766" s="10">
        <f t="shared" si="138"/>
        <v>1689625.5547997234</v>
      </c>
      <c r="M766" s="10"/>
      <c r="N766" s="10">
        <f t="shared" si="139"/>
        <v>1689625.5547997234</v>
      </c>
      <c r="O766" s="196"/>
      <c r="P766" s="196"/>
      <c r="Q766" s="196"/>
      <c r="R766" s="196"/>
      <c r="S766" s="196"/>
    </row>
    <row r="767" spans="1:19" x14ac:dyDescent="0.25">
      <c r="A767" s="35"/>
      <c r="B767" s="51" t="s">
        <v>527</v>
      </c>
      <c r="C767" s="35">
        <v>4</v>
      </c>
      <c r="D767" s="55">
        <v>19.396799999999999</v>
      </c>
      <c r="E767" s="181">
        <v>985</v>
      </c>
      <c r="F767" s="145">
        <v>344820</v>
      </c>
      <c r="G767" s="41">
        <v>100</v>
      </c>
      <c r="H767" s="50">
        <f t="shared" si="135"/>
        <v>344820</v>
      </c>
      <c r="I767" s="10">
        <f t="shared" si="134"/>
        <v>0</v>
      </c>
      <c r="J767" s="10">
        <f t="shared" si="136"/>
        <v>350.07106598984774</v>
      </c>
      <c r="K767" s="10">
        <f t="shared" si="137"/>
        <v>810.95293310603915</v>
      </c>
      <c r="L767" s="10">
        <f t="shared" si="138"/>
        <v>1228382.9055782149</v>
      </c>
      <c r="M767" s="10"/>
      <c r="N767" s="10">
        <f t="shared" si="139"/>
        <v>1228382.9055782149</v>
      </c>
      <c r="O767" s="196"/>
      <c r="P767" s="196"/>
      <c r="Q767" s="196"/>
      <c r="R767" s="196"/>
      <c r="S767" s="196"/>
    </row>
    <row r="768" spans="1:19" x14ac:dyDescent="0.25">
      <c r="A768" s="35"/>
      <c r="B768" s="51" t="s">
        <v>528</v>
      </c>
      <c r="C768" s="35">
        <v>4</v>
      </c>
      <c r="D768" s="55">
        <v>14.632000000000001</v>
      </c>
      <c r="E768" s="181">
        <v>558</v>
      </c>
      <c r="F768" s="145">
        <v>280720</v>
      </c>
      <c r="G768" s="41">
        <v>100</v>
      </c>
      <c r="H768" s="50">
        <f t="shared" si="135"/>
        <v>280720</v>
      </c>
      <c r="I768" s="10">
        <f t="shared" si="134"/>
        <v>0</v>
      </c>
      <c r="J768" s="10">
        <f t="shared" si="136"/>
        <v>503.08243727598568</v>
      </c>
      <c r="K768" s="10">
        <f t="shared" si="137"/>
        <v>657.94156181990115</v>
      </c>
      <c r="L768" s="10">
        <f t="shared" si="138"/>
        <v>952891.35193320597</v>
      </c>
      <c r="M768" s="10"/>
      <c r="N768" s="10">
        <f t="shared" si="139"/>
        <v>952891.35193320597</v>
      </c>
      <c r="O768" s="196"/>
      <c r="P768" s="196"/>
      <c r="Q768" s="196"/>
      <c r="R768" s="196"/>
      <c r="S768" s="196"/>
    </row>
    <row r="769" spans="1:19" x14ac:dyDescent="0.25">
      <c r="A769" s="35"/>
      <c r="B769" s="51" t="s">
        <v>529</v>
      </c>
      <c r="C769" s="35">
        <v>4</v>
      </c>
      <c r="D769" s="55">
        <v>26.194400000000002</v>
      </c>
      <c r="E769" s="181">
        <v>1089</v>
      </c>
      <c r="F769" s="145">
        <v>505900</v>
      </c>
      <c r="G769" s="41">
        <v>100</v>
      </c>
      <c r="H769" s="50">
        <f t="shared" si="135"/>
        <v>505900</v>
      </c>
      <c r="I769" s="10">
        <f t="shared" si="134"/>
        <v>0</v>
      </c>
      <c r="J769" s="10">
        <f t="shared" si="136"/>
        <v>464.55463728191</v>
      </c>
      <c r="K769" s="10">
        <f t="shared" si="137"/>
        <v>696.46936181397689</v>
      </c>
      <c r="L769" s="10">
        <f t="shared" si="138"/>
        <v>1136250.1901512961</v>
      </c>
      <c r="M769" s="10"/>
      <c r="N769" s="10">
        <f t="shared" si="139"/>
        <v>1136250.1901512961</v>
      </c>
      <c r="O769" s="196"/>
      <c r="P769" s="196"/>
      <c r="Q769" s="196"/>
      <c r="R769" s="196"/>
      <c r="S769" s="196"/>
    </row>
    <row r="770" spans="1:19" x14ac:dyDescent="0.25">
      <c r="A770" s="35"/>
      <c r="B770" s="51" t="s">
        <v>530</v>
      </c>
      <c r="C770" s="35">
        <v>4</v>
      </c>
      <c r="D770" s="55">
        <v>27.970300000000002</v>
      </c>
      <c r="E770" s="181">
        <v>1458</v>
      </c>
      <c r="F770" s="145">
        <v>584210</v>
      </c>
      <c r="G770" s="41">
        <v>100</v>
      </c>
      <c r="H770" s="50">
        <f t="shared" si="135"/>
        <v>584210</v>
      </c>
      <c r="I770" s="10">
        <f t="shared" si="134"/>
        <v>0</v>
      </c>
      <c r="J770" s="10">
        <f t="shared" si="136"/>
        <v>400.69272976680384</v>
      </c>
      <c r="K770" s="10">
        <f t="shared" si="137"/>
        <v>760.33126932908306</v>
      </c>
      <c r="L770" s="10">
        <f t="shared" si="138"/>
        <v>1281016.3407928518</v>
      </c>
      <c r="M770" s="10"/>
      <c r="N770" s="10">
        <f t="shared" si="139"/>
        <v>1281016.3407928518</v>
      </c>
      <c r="O770" s="196"/>
      <c r="P770" s="196"/>
      <c r="Q770" s="196"/>
      <c r="R770" s="196"/>
      <c r="S770" s="196"/>
    </row>
    <row r="771" spans="1:19" x14ac:dyDescent="0.25">
      <c r="A771" s="35"/>
      <c r="B771" s="51" t="s">
        <v>531</v>
      </c>
      <c r="C771" s="35">
        <v>4</v>
      </c>
      <c r="D771" s="55">
        <v>32.350300000000004</v>
      </c>
      <c r="E771" s="181">
        <v>1507</v>
      </c>
      <c r="F771" s="145">
        <v>549880</v>
      </c>
      <c r="G771" s="41">
        <v>100</v>
      </c>
      <c r="H771" s="50">
        <f t="shared" si="135"/>
        <v>549880</v>
      </c>
      <c r="I771" s="10">
        <f t="shared" si="134"/>
        <v>0</v>
      </c>
      <c r="J771" s="10">
        <f t="shared" si="136"/>
        <v>364.88387524883876</v>
      </c>
      <c r="K771" s="10">
        <f t="shared" si="137"/>
        <v>796.14012384704813</v>
      </c>
      <c r="L771" s="10">
        <f t="shared" si="138"/>
        <v>1351713.7587554716</v>
      </c>
      <c r="M771" s="10"/>
      <c r="N771" s="10">
        <f t="shared" si="139"/>
        <v>1351713.7587554716</v>
      </c>
      <c r="O771" s="196"/>
      <c r="P771" s="196"/>
      <c r="Q771" s="196"/>
      <c r="R771" s="196"/>
      <c r="S771" s="196"/>
    </row>
    <row r="772" spans="1:19" x14ac:dyDescent="0.25">
      <c r="A772" s="35"/>
      <c r="B772" s="51" t="s">
        <v>532</v>
      </c>
      <c r="C772" s="35">
        <v>4</v>
      </c>
      <c r="D772" s="55">
        <v>49.196099999999994</v>
      </c>
      <c r="E772" s="181">
        <v>2857</v>
      </c>
      <c r="F772" s="145">
        <v>2063870</v>
      </c>
      <c r="G772" s="41">
        <v>100</v>
      </c>
      <c r="H772" s="50">
        <f t="shared" si="135"/>
        <v>2063870</v>
      </c>
      <c r="I772" s="10">
        <f t="shared" si="134"/>
        <v>0</v>
      </c>
      <c r="J772" s="10">
        <f t="shared" si="136"/>
        <v>722.39061953097655</v>
      </c>
      <c r="K772" s="10">
        <f t="shared" si="137"/>
        <v>438.63337956491034</v>
      </c>
      <c r="L772" s="10">
        <f t="shared" si="138"/>
        <v>1209752.8583742266</v>
      </c>
      <c r="M772" s="10"/>
      <c r="N772" s="10">
        <f t="shared" si="139"/>
        <v>1209752.8583742266</v>
      </c>
      <c r="O772" s="196"/>
      <c r="P772" s="196"/>
      <c r="Q772" s="196"/>
      <c r="R772" s="196"/>
      <c r="S772" s="196"/>
    </row>
    <row r="773" spans="1:19" x14ac:dyDescent="0.25">
      <c r="A773" s="35"/>
      <c r="B773" s="51" t="s">
        <v>895</v>
      </c>
      <c r="C773" s="35">
        <v>3</v>
      </c>
      <c r="D773" s="55">
        <v>52.1601</v>
      </c>
      <c r="E773" s="181">
        <v>10894</v>
      </c>
      <c r="F773" s="145">
        <v>23999060</v>
      </c>
      <c r="G773" s="41">
        <v>50</v>
      </c>
      <c r="H773" s="50">
        <f t="shared" si="135"/>
        <v>11999530</v>
      </c>
      <c r="I773" s="10">
        <f t="shared" si="134"/>
        <v>11999530</v>
      </c>
      <c r="J773" s="10">
        <f t="shared" si="136"/>
        <v>2202.961263080595</v>
      </c>
      <c r="K773" s="10">
        <f t="shared" si="137"/>
        <v>-1041.9372639847081</v>
      </c>
      <c r="L773" s="10">
        <f t="shared" si="138"/>
        <v>1984930.4986050413</v>
      </c>
      <c r="M773" s="10"/>
      <c r="N773" s="10">
        <f t="shared" si="139"/>
        <v>1984930.4986050413</v>
      </c>
      <c r="O773" s="196"/>
      <c r="P773" s="196"/>
      <c r="Q773" s="196"/>
      <c r="R773" s="196"/>
      <c r="S773" s="196"/>
    </row>
    <row r="774" spans="1:19" x14ac:dyDescent="0.25">
      <c r="A774" s="35"/>
      <c r="B774" s="51" t="s">
        <v>533</v>
      </c>
      <c r="C774" s="35">
        <v>4</v>
      </c>
      <c r="D774" s="55">
        <v>25.946999999999999</v>
      </c>
      <c r="E774" s="181">
        <v>1776</v>
      </c>
      <c r="F774" s="145">
        <v>791950</v>
      </c>
      <c r="G774" s="41">
        <v>100</v>
      </c>
      <c r="H774" s="50">
        <f t="shared" si="135"/>
        <v>791950</v>
      </c>
      <c r="I774" s="10">
        <f t="shared" si="134"/>
        <v>0</v>
      </c>
      <c r="J774" s="10">
        <f t="shared" si="136"/>
        <v>445.9177927927928</v>
      </c>
      <c r="K774" s="10">
        <f t="shared" si="137"/>
        <v>715.10620630309404</v>
      </c>
      <c r="L774" s="10">
        <f t="shared" si="138"/>
        <v>1268410.9425924544</v>
      </c>
      <c r="M774" s="10"/>
      <c r="N774" s="10">
        <f t="shared" si="139"/>
        <v>1268410.9425924544</v>
      </c>
      <c r="O774" s="196"/>
      <c r="P774" s="196"/>
      <c r="Q774" s="196"/>
      <c r="R774" s="196"/>
      <c r="S774" s="196"/>
    </row>
    <row r="775" spans="1:19" x14ac:dyDescent="0.25">
      <c r="A775" s="35"/>
      <c r="B775" s="51" t="s">
        <v>534</v>
      </c>
      <c r="C775" s="35">
        <v>4</v>
      </c>
      <c r="D775" s="55">
        <v>24.24</v>
      </c>
      <c r="E775" s="181">
        <v>1017</v>
      </c>
      <c r="F775" s="145">
        <v>504190</v>
      </c>
      <c r="G775" s="41">
        <v>100</v>
      </c>
      <c r="H775" s="50">
        <f t="shared" si="135"/>
        <v>504190</v>
      </c>
      <c r="I775" s="10">
        <f t="shared" si="134"/>
        <v>0</v>
      </c>
      <c r="J775" s="10">
        <f t="shared" si="136"/>
        <v>495.7620452310718</v>
      </c>
      <c r="K775" s="10">
        <f t="shared" si="137"/>
        <v>665.26195386481504</v>
      </c>
      <c r="L775" s="10">
        <f t="shared" si="138"/>
        <v>1078150.468409972</v>
      </c>
      <c r="M775" s="10"/>
      <c r="N775" s="10">
        <f t="shared" si="139"/>
        <v>1078150.468409972</v>
      </c>
      <c r="O775" s="196"/>
      <c r="P775" s="196"/>
      <c r="Q775" s="196"/>
      <c r="R775" s="196"/>
      <c r="S775" s="196"/>
    </row>
    <row r="776" spans="1:19" x14ac:dyDescent="0.25">
      <c r="A776" s="35"/>
      <c r="B776" s="51" t="s">
        <v>824</v>
      </c>
      <c r="C776" s="35">
        <v>4</v>
      </c>
      <c r="D776" s="55">
        <v>16.225899999999999</v>
      </c>
      <c r="E776" s="181">
        <v>445</v>
      </c>
      <c r="F776" s="145">
        <v>82350</v>
      </c>
      <c r="G776" s="41">
        <v>100</v>
      </c>
      <c r="H776" s="50">
        <f t="shared" si="135"/>
        <v>82350</v>
      </c>
      <c r="I776" s="10">
        <f t="shared" si="134"/>
        <v>0</v>
      </c>
      <c r="J776" s="10">
        <f t="shared" si="136"/>
        <v>185.0561797752809</v>
      </c>
      <c r="K776" s="10">
        <f t="shared" si="137"/>
        <v>975.96781932060594</v>
      </c>
      <c r="L776" s="10">
        <f t="shared" si="138"/>
        <v>1327641.3610420015</v>
      </c>
      <c r="M776" s="10"/>
      <c r="N776" s="10">
        <f t="shared" si="139"/>
        <v>1327641.3610420015</v>
      </c>
      <c r="O776" s="196"/>
      <c r="P776" s="196"/>
      <c r="Q776" s="196"/>
      <c r="R776" s="196"/>
      <c r="S776" s="196"/>
    </row>
    <row r="777" spans="1:19" x14ac:dyDescent="0.25">
      <c r="A777" s="35"/>
      <c r="B777" s="51" t="s">
        <v>535</v>
      </c>
      <c r="C777" s="35">
        <v>4</v>
      </c>
      <c r="D777" s="55">
        <v>31.949000000000002</v>
      </c>
      <c r="E777" s="181">
        <v>1434</v>
      </c>
      <c r="F777" s="145">
        <v>1075970</v>
      </c>
      <c r="G777" s="41">
        <v>100</v>
      </c>
      <c r="H777" s="50">
        <f t="shared" si="135"/>
        <v>1075970</v>
      </c>
      <c r="I777" s="10">
        <f t="shared" si="134"/>
        <v>0</v>
      </c>
      <c r="J777" s="10">
        <f t="shared" si="136"/>
        <v>750.32775453277543</v>
      </c>
      <c r="K777" s="10">
        <f t="shared" si="137"/>
        <v>410.69624456311146</v>
      </c>
      <c r="L777" s="10">
        <f t="shared" si="138"/>
        <v>870471.72853292897</v>
      </c>
      <c r="M777" s="10"/>
      <c r="N777" s="10">
        <f t="shared" si="139"/>
        <v>870471.72853292897</v>
      </c>
      <c r="O777" s="196"/>
      <c r="P777" s="196"/>
      <c r="Q777" s="196"/>
      <c r="R777" s="196"/>
      <c r="S777" s="196"/>
    </row>
    <row r="778" spans="1:19" x14ac:dyDescent="0.25">
      <c r="A778" s="35"/>
      <c r="B778" s="51" t="s">
        <v>536</v>
      </c>
      <c r="C778" s="35">
        <v>4</v>
      </c>
      <c r="D778" s="55">
        <v>48.289499999999997</v>
      </c>
      <c r="E778" s="181">
        <v>2739</v>
      </c>
      <c r="F778" s="145">
        <v>906730</v>
      </c>
      <c r="G778" s="41">
        <v>100</v>
      </c>
      <c r="H778" s="50">
        <f t="shared" si="135"/>
        <v>906730</v>
      </c>
      <c r="I778" s="10">
        <f t="shared" si="134"/>
        <v>0</v>
      </c>
      <c r="J778" s="10">
        <f t="shared" si="136"/>
        <v>331.04417670682733</v>
      </c>
      <c r="K778" s="10">
        <f t="shared" si="137"/>
        <v>829.97982238905956</v>
      </c>
      <c r="L778" s="10">
        <f t="shared" si="138"/>
        <v>1661617.9749777941</v>
      </c>
      <c r="M778" s="10"/>
      <c r="N778" s="10">
        <f t="shared" si="139"/>
        <v>1661617.9749777941</v>
      </c>
      <c r="O778" s="196"/>
      <c r="P778" s="196"/>
      <c r="Q778" s="196"/>
      <c r="R778" s="196"/>
      <c r="S778" s="196"/>
    </row>
    <row r="779" spans="1:19" x14ac:dyDescent="0.25">
      <c r="A779" s="35"/>
      <c r="B779" s="51" t="s">
        <v>414</v>
      </c>
      <c r="C779" s="35">
        <v>4</v>
      </c>
      <c r="D779" s="55">
        <v>24.758200000000002</v>
      </c>
      <c r="E779" s="181">
        <v>2004</v>
      </c>
      <c r="F779" s="145">
        <v>855470</v>
      </c>
      <c r="G779" s="41">
        <v>100</v>
      </c>
      <c r="H779" s="50">
        <f t="shared" si="135"/>
        <v>855470</v>
      </c>
      <c r="I779" s="10">
        <f t="shared" si="134"/>
        <v>0</v>
      </c>
      <c r="J779" s="10">
        <f t="shared" si="136"/>
        <v>426.88123752495011</v>
      </c>
      <c r="K779" s="10">
        <f t="shared" si="137"/>
        <v>734.14276157093673</v>
      </c>
      <c r="L779" s="10">
        <f t="shared" si="138"/>
        <v>1322976.2939817284</v>
      </c>
      <c r="M779" s="10"/>
      <c r="N779" s="10">
        <f t="shared" si="139"/>
        <v>1322976.2939817284</v>
      </c>
      <c r="O779" s="196"/>
      <c r="P779" s="196"/>
      <c r="Q779" s="196"/>
      <c r="R779" s="196"/>
      <c r="S779" s="196"/>
    </row>
    <row r="780" spans="1:19" x14ac:dyDescent="0.25">
      <c r="A780" s="35"/>
      <c r="B780" s="51" t="s">
        <v>537</v>
      </c>
      <c r="C780" s="35">
        <v>4</v>
      </c>
      <c r="D780" s="55">
        <v>45.129399999999997</v>
      </c>
      <c r="E780" s="181">
        <v>2615</v>
      </c>
      <c r="F780" s="145">
        <v>1254530</v>
      </c>
      <c r="G780" s="41">
        <v>100</v>
      </c>
      <c r="H780" s="50">
        <f t="shared" si="135"/>
        <v>1254530</v>
      </c>
      <c r="I780" s="10">
        <f t="shared" si="134"/>
        <v>0</v>
      </c>
      <c r="J780" s="10">
        <f t="shared" si="136"/>
        <v>479.74378585086043</v>
      </c>
      <c r="K780" s="10">
        <f t="shared" si="137"/>
        <v>681.28021324502652</v>
      </c>
      <c r="L780" s="10">
        <f t="shared" si="138"/>
        <v>1447246.5496761398</v>
      </c>
      <c r="M780" s="10"/>
      <c r="N780" s="10">
        <f t="shared" si="139"/>
        <v>1447246.5496761398</v>
      </c>
      <c r="O780" s="196"/>
      <c r="P780" s="196"/>
      <c r="Q780" s="196"/>
      <c r="R780" s="196"/>
      <c r="S780" s="196"/>
    </row>
    <row r="781" spans="1:19" x14ac:dyDescent="0.25">
      <c r="A781" s="35"/>
      <c r="B781" s="4"/>
      <c r="C781" s="4"/>
      <c r="D781" s="55">
        <v>0</v>
      </c>
      <c r="E781" s="183"/>
      <c r="F781" s="65"/>
      <c r="G781" s="41"/>
      <c r="H781" s="65"/>
      <c r="I781" s="66"/>
      <c r="J781" s="66"/>
      <c r="K781" s="10"/>
      <c r="L781" s="10"/>
      <c r="M781" s="10"/>
      <c r="N781" s="10"/>
      <c r="O781" s="196"/>
      <c r="P781" s="196"/>
      <c r="Q781" s="196"/>
      <c r="R781" s="196"/>
      <c r="S781" s="196"/>
    </row>
    <row r="782" spans="1:19" x14ac:dyDescent="0.25">
      <c r="A782" s="30" t="s">
        <v>538</v>
      </c>
      <c r="B782" s="43" t="s">
        <v>2</v>
      </c>
      <c r="C782" s="44"/>
      <c r="D782" s="3">
        <v>1033.7047000000002</v>
      </c>
      <c r="E782" s="184">
        <f>E783</f>
        <v>80542</v>
      </c>
      <c r="F782" s="37">
        <v>0</v>
      </c>
      <c r="G782" s="41"/>
      <c r="H782" s="37">
        <f>H784</f>
        <v>5593650</v>
      </c>
      <c r="I782" s="8">
        <f>I784</f>
        <v>-5593650</v>
      </c>
      <c r="J782" s="8"/>
      <c r="K782" s="10"/>
      <c r="L782" s="10"/>
      <c r="M782" s="9">
        <f>M784</f>
        <v>21286601.81066376</v>
      </c>
      <c r="N782" s="8">
        <f t="shared" si="139"/>
        <v>21286601.81066376</v>
      </c>
      <c r="O782" s="196"/>
      <c r="P782" s="196"/>
      <c r="Q782" s="196"/>
      <c r="R782" s="196"/>
      <c r="S782" s="196"/>
    </row>
    <row r="783" spans="1:19" x14ac:dyDescent="0.25">
      <c r="A783" s="30" t="s">
        <v>538</v>
      </c>
      <c r="B783" s="43" t="s">
        <v>3</v>
      </c>
      <c r="C783" s="44"/>
      <c r="D783" s="3">
        <v>1033.7047000000002</v>
      </c>
      <c r="E783" s="184">
        <f>SUM(E785:E810)</f>
        <v>80542</v>
      </c>
      <c r="F783" s="37">
        <f>SUM(F785:F810)</f>
        <v>47011980</v>
      </c>
      <c r="G783" s="41"/>
      <c r="H783" s="37">
        <f>SUM(H785:H810)</f>
        <v>35824680</v>
      </c>
      <c r="I783" s="8">
        <f>SUM(I785:I810)</f>
        <v>11187300</v>
      </c>
      <c r="J783" s="8"/>
      <c r="K783" s="10"/>
      <c r="L783" s="8">
        <f>SUM(L785:L810)</f>
        <v>41833058.951376162</v>
      </c>
      <c r="M783" s="10"/>
      <c r="N783" s="8">
        <f t="shared" si="139"/>
        <v>41833058.951376162</v>
      </c>
      <c r="O783" s="196"/>
      <c r="P783" s="196"/>
      <c r="Q783" s="196"/>
      <c r="R783" s="196"/>
      <c r="S783" s="196"/>
    </row>
    <row r="784" spans="1:19" x14ac:dyDescent="0.25">
      <c r="A784" s="35"/>
      <c r="B784" s="51" t="s">
        <v>26</v>
      </c>
      <c r="C784" s="35">
        <v>2</v>
      </c>
      <c r="D784" s="55">
        <v>0</v>
      </c>
      <c r="E784" s="187"/>
      <c r="F784" s="50">
        <v>0</v>
      </c>
      <c r="G784" s="41">
        <v>25</v>
      </c>
      <c r="H784" s="50">
        <f>F807*G784/100</f>
        <v>5593650</v>
      </c>
      <c r="I784" s="10">
        <f t="shared" ref="I784:I810" si="140">F784-H784</f>
        <v>-5593650</v>
      </c>
      <c r="J784" s="10"/>
      <c r="K784" s="10"/>
      <c r="L784" s="10"/>
      <c r="M784" s="10">
        <f>($L$7*$L$8*E782/$L$10)+($L$7*$L$9*D782/$L$11)</f>
        <v>21286601.81066376</v>
      </c>
      <c r="N784" s="10">
        <f t="shared" si="139"/>
        <v>21286601.81066376</v>
      </c>
      <c r="O784" s="196"/>
      <c r="P784" s="196"/>
      <c r="Q784" s="196"/>
      <c r="R784" s="196"/>
      <c r="S784" s="196"/>
    </row>
    <row r="785" spans="1:19" x14ac:dyDescent="0.25">
      <c r="A785" s="35"/>
      <c r="B785" s="51" t="s">
        <v>539</v>
      </c>
      <c r="C785" s="35">
        <v>4</v>
      </c>
      <c r="D785" s="55">
        <v>68.235900000000001</v>
      </c>
      <c r="E785" s="181">
        <v>5510</v>
      </c>
      <c r="F785" s="145">
        <v>2171870</v>
      </c>
      <c r="G785" s="41">
        <v>100</v>
      </c>
      <c r="H785" s="50">
        <f t="shared" ref="H785:H810" si="141">F785*G785/100</f>
        <v>2171870</v>
      </c>
      <c r="I785" s="10">
        <f t="shared" si="140"/>
        <v>0</v>
      </c>
      <c r="J785" s="10">
        <f t="shared" ref="J785:J810" si="142">F785/E785</f>
        <v>394.16878402903814</v>
      </c>
      <c r="K785" s="10">
        <f t="shared" ref="K785:K810" si="143">$J$11*$J$19-J785</f>
        <v>766.85521506684881</v>
      </c>
      <c r="L785" s="10">
        <f t="shared" ref="L785:L810" si="144">IF(K785&gt;0,$J$7*$J$8*(K785/$K$19),0)+$J$7*$J$9*(E785/$E$19)+$J$7*$J$10*(D785/$D$19)</f>
        <v>2119420.3115998828</v>
      </c>
      <c r="M785" s="10"/>
      <c r="N785" s="10">
        <f t="shared" si="139"/>
        <v>2119420.3115998828</v>
      </c>
      <c r="O785" s="196"/>
      <c r="P785" s="196"/>
      <c r="Q785" s="196"/>
      <c r="R785" s="196"/>
      <c r="S785" s="196"/>
    </row>
    <row r="786" spans="1:19" x14ac:dyDescent="0.25">
      <c r="A786" s="35"/>
      <c r="B786" s="51" t="s">
        <v>540</v>
      </c>
      <c r="C786" s="35">
        <v>4</v>
      </c>
      <c r="D786" s="55">
        <v>23.710999999999999</v>
      </c>
      <c r="E786" s="181">
        <v>2299</v>
      </c>
      <c r="F786" s="145">
        <v>616520</v>
      </c>
      <c r="G786" s="41">
        <v>100</v>
      </c>
      <c r="H786" s="50">
        <f t="shared" si="141"/>
        <v>616520</v>
      </c>
      <c r="I786" s="10">
        <f t="shared" si="140"/>
        <v>0</v>
      </c>
      <c r="J786" s="10">
        <f t="shared" si="142"/>
        <v>268.16876903001304</v>
      </c>
      <c r="K786" s="10">
        <f t="shared" si="143"/>
        <v>892.85523006587391</v>
      </c>
      <c r="L786" s="10">
        <f t="shared" si="144"/>
        <v>1558445.5886987837</v>
      </c>
      <c r="M786" s="10"/>
      <c r="N786" s="10">
        <f t="shared" si="139"/>
        <v>1558445.5886987837</v>
      </c>
      <c r="O786" s="196"/>
      <c r="P786" s="196"/>
      <c r="Q786" s="196"/>
      <c r="R786" s="196"/>
      <c r="S786" s="196"/>
    </row>
    <row r="787" spans="1:19" x14ac:dyDescent="0.25">
      <c r="A787" s="35"/>
      <c r="B787" s="51" t="s">
        <v>541</v>
      </c>
      <c r="C787" s="35">
        <v>4</v>
      </c>
      <c r="D787" s="55">
        <v>30.564899999999998</v>
      </c>
      <c r="E787" s="181">
        <v>1733</v>
      </c>
      <c r="F787" s="145">
        <v>603100</v>
      </c>
      <c r="G787" s="41">
        <v>100</v>
      </c>
      <c r="H787" s="50">
        <f t="shared" si="141"/>
        <v>603100</v>
      </c>
      <c r="I787" s="10">
        <f t="shared" si="140"/>
        <v>0</v>
      </c>
      <c r="J787" s="10">
        <f t="shared" si="142"/>
        <v>348.00923254472013</v>
      </c>
      <c r="K787" s="10">
        <f t="shared" si="143"/>
        <v>813.01476655116676</v>
      </c>
      <c r="L787" s="10">
        <f t="shared" si="144"/>
        <v>1400697.4212485584</v>
      </c>
      <c r="M787" s="10"/>
      <c r="N787" s="10">
        <f t="shared" si="139"/>
        <v>1400697.4212485584</v>
      </c>
      <c r="O787" s="196"/>
      <c r="P787" s="196"/>
      <c r="Q787" s="196"/>
      <c r="R787" s="196"/>
      <c r="S787" s="196"/>
    </row>
    <row r="788" spans="1:19" x14ac:dyDescent="0.25">
      <c r="A788" s="35"/>
      <c r="B788" s="51" t="s">
        <v>542</v>
      </c>
      <c r="C788" s="35">
        <v>4</v>
      </c>
      <c r="D788" s="55">
        <v>44.598300000000002</v>
      </c>
      <c r="E788" s="181">
        <v>3178</v>
      </c>
      <c r="F788" s="145">
        <v>1203800</v>
      </c>
      <c r="G788" s="41">
        <v>100</v>
      </c>
      <c r="H788" s="50">
        <f t="shared" si="141"/>
        <v>1203800</v>
      </c>
      <c r="I788" s="10">
        <f t="shared" si="140"/>
        <v>0</v>
      </c>
      <c r="J788" s="10">
        <f t="shared" si="142"/>
        <v>378.79169288860919</v>
      </c>
      <c r="K788" s="10">
        <f t="shared" si="143"/>
        <v>782.2323062072777</v>
      </c>
      <c r="L788" s="10">
        <f t="shared" si="144"/>
        <v>1658068.332139425</v>
      </c>
      <c r="M788" s="10"/>
      <c r="N788" s="10">
        <f t="shared" si="139"/>
        <v>1658068.332139425</v>
      </c>
      <c r="O788" s="196"/>
      <c r="P788" s="196"/>
      <c r="Q788" s="196"/>
      <c r="R788" s="196"/>
      <c r="S788" s="196"/>
    </row>
    <row r="789" spans="1:19" x14ac:dyDescent="0.25">
      <c r="A789" s="35"/>
      <c r="B789" s="51" t="s">
        <v>543</v>
      </c>
      <c r="C789" s="35">
        <v>4</v>
      </c>
      <c r="D789" s="55">
        <v>2.4043999999999999</v>
      </c>
      <c r="E789" s="181">
        <v>3010</v>
      </c>
      <c r="F789" s="145">
        <v>2689930</v>
      </c>
      <c r="G789" s="41">
        <v>100</v>
      </c>
      <c r="H789" s="50">
        <f t="shared" si="141"/>
        <v>2689930</v>
      </c>
      <c r="I789" s="10">
        <f t="shared" si="140"/>
        <v>0</v>
      </c>
      <c r="J789" s="10">
        <f t="shared" si="142"/>
        <v>893.66445182724249</v>
      </c>
      <c r="K789" s="10">
        <f t="shared" si="143"/>
        <v>267.35954726864441</v>
      </c>
      <c r="L789" s="10">
        <f t="shared" si="144"/>
        <v>819800.34432160889</v>
      </c>
      <c r="M789" s="10"/>
      <c r="N789" s="10">
        <f t="shared" si="139"/>
        <v>819800.34432160889</v>
      </c>
      <c r="O789" s="196"/>
      <c r="P789" s="196"/>
      <c r="Q789" s="196"/>
      <c r="R789" s="196"/>
      <c r="S789" s="196"/>
    </row>
    <row r="790" spans="1:19" x14ac:dyDescent="0.25">
      <c r="A790" s="35"/>
      <c r="B790" s="51" t="s">
        <v>544</v>
      </c>
      <c r="C790" s="35">
        <v>4</v>
      </c>
      <c r="D790" s="55">
        <v>28.414400000000001</v>
      </c>
      <c r="E790" s="181">
        <v>1259</v>
      </c>
      <c r="F790" s="145">
        <v>262190</v>
      </c>
      <c r="G790" s="41">
        <v>100</v>
      </c>
      <c r="H790" s="50">
        <f t="shared" si="141"/>
        <v>262190</v>
      </c>
      <c r="I790" s="10">
        <f t="shared" si="140"/>
        <v>0</v>
      </c>
      <c r="J790" s="10">
        <f t="shared" si="142"/>
        <v>208.25258141382048</v>
      </c>
      <c r="K790" s="10">
        <f t="shared" si="143"/>
        <v>952.77141768206639</v>
      </c>
      <c r="L790" s="10">
        <f t="shared" si="144"/>
        <v>1484444.6005397595</v>
      </c>
      <c r="M790" s="10"/>
      <c r="N790" s="10">
        <f t="shared" si="139"/>
        <v>1484444.6005397595</v>
      </c>
      <c r="O790" s="196"/>
      <c r="P790" s="196"/>
      <c r="Q790" s="196"/>
      <c r="R790" s="196"/>
      <c r="S790" s="196"/>
    </row>
    <row r="791" spans="1:19" x14ac:dyDescent="0.25">
      <c r="A791" s="35"/>
      <c r="B791" s="51" t="s">
        <v>545</v>
      </c>
      <c r="C791" s="35">
        <v>4</v>
      </c>
      <c r="D791" s="55">
        <v>84.373400000000004</v>
      </c>
      <c r="E791" s="181">
        <v>5134</v>
      </c>
      <c r="F791" s="145">
        <v>2262450</v>
      </c>
      <c r="G791" s="41">
        <v>100</v>
      </c>
      <c r="H791" s="50">
        <f t="shared" si="141"/>
        <v>2262450</v>
      </c>
      <c r="I791" s="10">
        <f t="shared" si="140"/>
        <v>0</v>
      </c>
      <c r="J791" s="10">
        <f t="shared" si="142"/>
        <v>440.67978184651344</v>
      </c>
      <c r="K791" s="10">
        <f t="shared" si="143"/>
        <v>720.34421724937351</v>
      </c>
      <c r="L791" s="10">
        <f t="shared" si="144"/>
        <v>2073736.5634566271</v>
      </c>
      <c r="M791" s="10"/>
      <c r="N791" s="10">
        <f t="shared" si="139"/>
        <v>2073736.5634566271</v>
      </c>
      <c r="O791" s="196"/>
      <c r="P791" s="196"/>
      <c r="Q791" s="196"/>
      <c r="R791" s="196"/>
      <c r="S791" s="196"/>
    </row>
    <row r="792" spans="1:19" x14ac:dyDescent="0.25">
      <c r="A792" s="35"/>
      <c r="B792" s="51" t="s">
        <v>546</v>
      </c>
      <c r="C792" s="35">
        <v>4</v>
      </c>
      <c r="D792" s="55">
        <v>23.024000000000001</v>
      </c>
      <c r="E792" s="181">
        <v>1164</v>
      </c>
      <c r="F792" s="145">
        <v>347270</v>
      </c>
      <c r="G792" s="41">
        <v>100</v>
      </c>
      <c r="H792" s="50">
        <f t="shared" si="141"/>
        <v>347270</v>
      </c>
      <c r="I792" s="10">
        <f t="shared" si="140"/>
        <v>0</v>
      </c>
      <c r="J792" s="10">
        <f t="shared" si="142"/>
        <v>298.34192439862545</v>
      </c>
      <c r="K792" s="10">
        <f t="shared" si="143"/>
        <v>862.68207469726144</v>
      </c>
      <c r="L792" s="10">
        <f t="shared" si="144"/>
        <v>1336008.2588715251</v>
      </c>
      <c r="M792" s="10"/>
      <c r="N792" s="10">
        <f t="shared" si="139"/>
        <v>1336008.2588715251</v>
      </c>
      <c r="O792" s="196"/>
      <c r="P792" s="196"/>
      <c r="Q792" s="196"/>
      <c r="R792" s="196"/>
      <c r="S792" s="196"/>
    </row>
    <row r="793" spans="1:19" x14ac:dyDescent="0.25">
      <c r="A793" s="35"/>
      <c r="B793" s="51" t="s">
        <v>547</v>
      </c>
      <c r="C793" s="35">
        <v>4</v>
      </c>
      <c r="D793" s="55">
        <v>45.585900000000009</v>
      </c>
      <c r="E793" s="181">
        <v>2726</v>
      </c>
      <c r="F793" s="145">
        <v>1093350</v>
      </c>
      <c r="G793" s="41">
        <v>100</v>
      </c>
      <c r="H793" s="50">
        <f t="shared" si="141"/>
        <v>1093350</v>
      </c>
      <c r="I793" s="10">
        <f t="shared" si="140"/>
        <v>0</v>
      </c>
      <c r="J793" s="10">
        <f t="shared" si="142"/>
        <v>401.08217168011737</v>
      </c>
      <c r="K793" s="10">
        <f t="shared" si="143"/>
        <v>759.94182741576947</v>
      </c>
      <c r="L793" s="10">
        <f t="shared" si="144"/>
        <v>1562590.9541642007</v>
      </c>
      <c r="M793" s="10"/>
      <c r="N793" s="10">
        <f t="shared" si="139"/>
        <v>1562590.9541642007</v>
      </c>
      <c r="O793" s="196"/>
      <c r="P793" s="196"/>
      <c r="Q793" s="196"/>
      <c r="R793" s="196"/>
      <c r="S793" s="196"/>
    </row>
    <row r="794" spans="1:19" x14ac:dyDescent="0.25">
      <c r="A794" s="35"/>
      <c r="B794" s="51" t="s">
        <v>548</v>
      </c>
      <c r="C794" s="35">
        <v>4</v>
      </c>
      <c r="D794" s="55">
        <v>48.709899999999998</v>
      </c>
      <c r="E794" s="181">
        <v>2506</v>
      </c>
      <c r="F794" s="145">
        <v>897180</v>
      </c>
      <c r="G794" s="41">
        <v>100</v>
      </c>
      <c r="H794" s="50">
        <f t="shared" si="141"/>
        <v>897180</v>
      </c>
      <c r="I794" s="10">
        <f t="shared" si="140"/>
        <v>0</v>
      </c>
      <c r="J794" s="10">
        <f t="shared" si="142"/>
        <v>358.01276935355145</v>
      </c>
      <c r="K794" s="10">
        <f t="shared" si="143"/>
        <v>803.01122974233544</v>
      </c>
      <c r="L794" s="10">
        <f t="shared" si="144"/>
        <v>1593226.9562190627</v>
      </c>
      <c r="M794" s="10"/>
      <c r="N794" s="10">
        <f t="shared" si="139"/>
        <v>1593226.9562190627</v>
      </c>
      <c r="O794" s="196"/>
      <c r="P794" s="196"/>
      <c r="Q794" s="196"/>
      <c r="R794" s="196"/>
      <c r="S794" s="196"/>
    </row>
    <row r="795" spans="1:19" x14ac:dyDescent="0.25">
      <c r="A795" s="35"/>
      <c r="B795" s="51" t="s">
        <v>549</v>
      </c>
      <c r="C795" s="35">
        <v>4</v>
      </c>
      <c r="D795" s="55">
        <v>26.36</v>
      </c>
      <c r="E795" s="181">
        <v>1633</v>
      </c>
      <c r="F795" s="145">
        <v>514250</v>
      </c>
      <c r="G795" s="41">
        <v>100</v>
      </c>
      <c r="H795" s="50">
        <f t="shared" si="141"/>
        <v>514250</v>
      </c>
      <c r="I795" s="10">
        <f t="shared" si="140"/>
        <v>0</v>
      </c>
      <c r="J795" s="10">
        <f t="shared" si="142"/>
        <v>314.91120636864667</v>
      </c>
      <c r="K795" s="10">
        <f t="shared" si="143"/>
        <v>846.11279272724028</v>
      </c>
      <c r="L795" s="10">
        <f t="shared" si="144"/>
        <v>1406174.5782732416</v>
      </c>
      <c r="M795" s="10"/>
      <c r="N795" s="10">
        <f t="shared" si="139"/>
        <v>1406174.5782732416</v>
      </c>
      <c r="O795" s="196"/>
      <c r="P795" s="196"/>
      <c r="Q795" s="196"/>
      <c r="R795" s="196"/>
      <c r="S795" s="196"/>
    </row>
    <row r="796" spans="1:19" x14ac:dyDescent="0.25">
      <c r="A796" s="35"/>
      <c r="B796" s="51" t="s">
        <v>550</v>
      </c>
      <c r="C796" s="35">
        <v>4</v>
      </c>
      <c r="D796" s="55">
        <v>39.213899999999995</v>
      </c>
      <c r="E796" s="181">
        <v>1758</v>
      </c>
      <c r="F796" s="145">
        <v>757990</v>
      </c>
      <c r="G796" s="41">
        <v>100</v>
      </c>
      <c r="H796" s="50">
        <f t="shared" si="141"/>
        <v>757990</v>
      </c>
      <c r="I796" s="10">
        <f t="shared" si="140"/>
        <v>0</v>
      </c>
      <c r="J796" s="10">
        <f t="shared" si="142"/>
        <v>431.1660978384528</v>
      </c>
      <c r="K796" s="10">
        <f t="shared" si="143"/>
        <v>729.85790125743415</v>
      </c>
      <c r="L796" s="10">
        <f t="shared" si="144"/>
        <v>1342035.9539557195</v>
      </c>
      <c r="M796" s="10"/>
      <c r="N796" s="10">
        <f t="shared" si="139"/>
        <v>1342035.9539557195</v>
      </c>
      <c r="O796" s="196"/>
      <c r="P796" s="196"/>
      <c r="Q796" s="196"/>
      <c r="R796" s="196"/>
      <c r="S796" s="196"/>
    </row>
    <row r="797" spans="1:19" x14ac:dyDescent="0.25">
      <c r="A797" s="35"/>
      <c r="B797" s="51" t="s">
        <v>551</v>
      </c>
      <c r="C797" s="35">
        <v>4</v>
      </c>
      <c r="D797" s="55">
        <v>36.037700000000001</v>
      </c>
      <c r="E797" s="181">
        <v>1600</v>
      </c>
      <c r="F797" s="145">
        <v>690830</v>
      </c>
      <c r="G797" s="41">
        <v>100</v>
      </c>
      <c r="H797" s="50">
        <f t="shared" si="141"/>
        <v>690830</v>
      </c>
      <c r="I797" s="10">
        <f t="shared" si="140"/>
        <v>0</v>
      </c>
      <c r="J797" s="10">
        <f t="shared" si="142"/>
        <v>431.76875000000001</v>
      </c>
      <c r="K797" s="10">
        <f t="shared" si="143"/>
        <v>729.25524909588694</v>
      </c>
      <c r="L797" s="10">
        <f t="shared" si="144"/>
        <v>1301824.2972599408</v>
      </c>
      <c r="M797" s="10"/>
      <c r="N797" s="10">
        <f t="shared" si="139"/>
        <v>1301824.2972599408</v>
      </c>
      <c r="O797" s="196"/>
      <c r="P797" s="196"/>
      <c r="Q797" s="196"/>
      <c r="R797" s="196"/>
      <c r="S797" s="196"/>
    </row>
    <row r="798" spans="1:19" x14ac:dyDescent="0.25">
      <c r="A798" s="35"/>
      <c r="B798" s="51" t="s">
        <v>552</v>
      </c>
      <c r="C798" s="35">
        <v>4</v>
      </c>
      <c r="D798" s="55">
        <v>42.591999999999999</v>
      </c>
      <c r="E798" s="181">
        <v>2859</v>
      </c>
      <c r="F798" s="145">
        <v>1337080</v>
      </c>
      <c r="G798" s="41">
        <v>100</v>
      </c>
      <c r="H798" s="50">
        <f t="shared" si="141"/>
        <v>1337080</v>
      </c>
      <c r="I798" s="10">
        <f t="shared" si="140"/>
        <v>0</v>
      </c>
      <c r="J798" s="10">
        <f t="shared" si="142"/>
        <v>467.67401189227002</v>
      </c>
      <c r="K798" s="10">
        <f t="shared" si="143"/>
        <v>693.34998720361682</v>
      </c>
      <c r="L798" s="10">
        <f t="shared" si="144"/>
        <v>1489975.7202421124</v>
      </c>
      <c r="M798" s="10"/>
      <c r="N798" s="10">
        <f t="shared" si="139"/>
        <v>1489975.7202421124</v>
      </c>
      <c r="O798" s="196"/>
      <c r="P798" s="196"/>
      <c r="Q798" s="196"/>
      <c r="R798" s="196"/>
      <c r="S798" s="196"/>
    </row>
    <row r="799" spans="1:19" x14ac:dyDescent="0.25">
      <c r="A799" s="35"/>
      <c r="B799" s="51" t="s">
        <v>553</v>
      </c>
      <c r="C799" s="35">
        <v>4</v>
      </c>
      <c r="D799" s="55">
        <v>34.957999999999998</v>
      </c>
      <c r="E799" s="181">
        <v>2218</v>
      </c>
      <c r="F799" s="145">
        <v>459420</v>
      </c>
      <c r="G799" s="41">
        <v>100</v>
      </c>
      <c r="H799" s="50">
        <f t="shared" si="141"/>
        <v>459420</v>
      </c>
      <c r="I799" s="10">
        <f t="shared" si="140"/>
        <v>0</v>
      </c>
      <c r="J799" s="10">
        <f t="shared" si="142"/>
        <v>207.13255184851218</v>
      </c>
      <c r="K799" s="10">
        <f t="shared" si="143"/>
        <v>953.89144724737469</v>
      </c>
      <c r="L799" s="10">
        <f t="shared" si="144"/>
        <v>1669162.5417442757</v>
      </c>
      <c r="M799" s="10"/>
      <c r="N799" s="10">
        <f t="shared" si="139"/>
        <v>1669162.5417442757</v>
      </c>
      <c r="O799" s="196"/>
      <c r="P799" s="196"/>
      <c r="Q799" s="196"/>
      <c r="R799" s="196"/>
      <c r="S799" s="196"/>
    </row>
    <row r="800" spans="1:19" x14ac:dyDescent="0.25">
      <c r="A800" s="35"/>
      <c r="B800" s="51" t="s">
        <v>825</v>
      </c>
      <c r="C800" s="35">
        <v>4</v>
      </c>
      <c r="D800" s="55">
        <v>35.174499999999995</v>
      </c>
      <c r="E800" s="181">
        <v>2359</v>
      </c>
      <c r="F800" s="145">
        <v>786680</v>
      </c>
      <c r="G800" s="41">
        <v>100</v>
      </c>
      <c r="H800" s="50">
        <f t="shared" si="141"/>
        <v>786680</v>
      </c>
      <c r="I800" s="10">
        <f t="shared" si="140"/>
        <v>0</v>
      </c>
      <c r="J800" s="10">
        <f t="shared" si="142"/>
        <v>333.48028825773633</v>
      </c>
      <c r="K800" s="10">
        <f t="shared" si="143"/>
        <v>827.54371083815056</v>
      </c>
      <c r="L800" s="10">
        <f t="shared" si="144"/>
        <v>1539511.6643062285</v>
      </c>
      <c r="M800" s="10"/>
      <c r="N800" s="10">
        <f t="shared" si="139"/>
        <v>1539511.6643062285</v>
      </c>
      <c r="O800" s="196"/>
      <c r="P800" s="196"/>
      <c r="Q800" s="196"/>
      <c r="R800" s="196"/>
      <c r="S800" s="196"/>
    </row>
    <row r="801" spans="1:19" x14ac:dyDescent="0.25">
      <c r="A801" s="35"/>
      <c r="B801" s="51" t="s">
        <v>554</v>
      </c>
      <c r="C801" s="35">
        <v>4</v>
      </c>
      <c r="D801" s="55">
        <v>48.100899999999996</v>
      </c>
      <c r="E801" s="181">
        <v>2497</v>
      </c>
      <c r="F801" s="145">
        <v>655430</v>
      </c>
      <c r="G801" s="41">
        <v>100</v>
      </c>
      <c r="H801" s="50">
        <f t="shared" si="141"/>
        <v>655430</v>
      </c>
      <c r="I801" s="10">
        <f t="shared" si="140"/>
        <v>0</v>
      </c>
      <c r="J801" s="10">
        <f t="shared" si="142"/>
        <v>262.48698438125751</v>
      </c>
      <c r="K801" s="10">
        <f t="shared" si="143"/>
        <v>898.53701471462932</v>
      </c>
      <c r="L801" s="10">
        <f t="shared" si="144"/>
        <v>1705001.1322331461</v>
      </c>
      <c r="M801" s="10"/>
      <c r="N801" s="10">
        <f t="shared" si="139"/>
        <v>1705001.1322331461</v>
      </c>
      <c r="O801" s="196"/>
      <c r="P801" s="196"/>
      <c r="Q801" s="196"/>
      <c r="R801" s="196"/>
      <c r="S801" s="196"/>
    </row>
    <row r="802" spans="1:19" x14ac:dyDescent="0.25">
      <c r="A802" s="35"/>
      <c r="B802" s="51" t="s">
        <v>555</v>
      </c>
      <c r="C802" s="35">
        <v>4</v>
      </c>
      <c r="D802" s="55">
        <v>32.626199999999997</v>
      </c>
      <c r="E802" s="181">
        <v>1753</v>
      </c>
      <c r="F802" s="145">
        <v>373200</v>
      </c>
      <c r="G802" s="41">
        <v>100</v>
      </c>
      <c r="H802" s="50">
        <f t="shared" si="141"/>
        <v>373200</v>
      </c>
      <c r="I802" s="10">
        <f t="shared" si="140"/>
        <v>0</v>
      </c>
      <c r="J802" s="10">
        <f t="shared" si="142"/>
        <v>212.89218482601254</v>
      </c>
      <c r="K802" s="10">
        <f t="shared" si="143"/>
        <v>948.13181426987433</v>
      </c>
      <c r="L802" s="10">
        <f t="shared" si="144"/>
        <v>1576982.9958620982</v>
      </c>
      <c r="M802" s="10"/>
      <c r="N802" s="10">
        <f t="shared" si="139"/>
        <v>1576982.9958620982</v>
      </c>
      <c r="O802" s="196"/>
      <c r="P802" s="196"/>
      <c r="Q802" s="196"/>
      <c r="R802" s="196"/>
      <c r="S802" s="196"/>
    </row>
    <row r="803" spans="1:19" x14ac:dyDescent="0.25">
      <c r="A803" s="35"/>
      <c r="B803" s="51" t="s">
        <v>301</v>
      </c>
      <c r="C803" s="35">
        <v>4</v>
      </c>
      <c r="D803" s="55">
        <v>23.6755</v>
      </c>
      <c r="E803" s="181">
        <v>707</v>
      </c>
      <c r="F803" s="145">
        <v>386240</v>
      </c>
      <c r="G803" s="41">
        <v>100</v>
      </c>
      <c r="H803" s="50">
        <f t="shared" si="141"/>
        <v>386240</v>
      </c>
      <c r="I803" s="10">
        <f t="shared" si="140"/>
        <v>0</v>
      </c>
      <c r="J803" s="10">
        <f t="shared" si="142"/>
        <v>546.30834512022636</v>
      </c>
      <c r="K803" s="10">
        <f t="shared" si="143"/>
        <v>614.71565397566053</v>
      </c>
      <c r="L803" s="10">
        <f t="shared" si="144"/>
        <v>964396.67602619971</v>
      </c>
      <c r="M803" s="10"/>
      <c r="N803" s="10">
        <f t="shared" si="139"/>
        <v>964396.67602619971</v>
      </c>
      <c r="O803" s="196"/>
      <c r="P803" s="196"/>
      <c r="Q803" s="196"/>
      <c r="R803" s="196"/>
      <c r="S803" s="196"/>
    </row>
    <row r="804" spans="1:19" x14ac:dyDescent="0.25">
      <c r="A804" s="35"/>
      <c r="B804" s="51" t="s">
        <v>556</v>
      </c>
      <c r="C804" s="35">
        <v>4</v>
      </c>
      <c r="D804" s="55">
        <v>47.437800000000003</v>
      </c>
      <c r="E804" s="181">
        <v>5660</v>
      </c>
      <c r="F804" s="145">
        <v>1746520</v>
      </c>
      <c r="G804" s="41">
        <v>100</v>
      </c>
      <c r="H804" s="50">
        <f t="shared" si="141"/>
        <v>1746520</v>
      </c>
      <c r="I804" s="10">
        <f t="shared" si="140"/>
        <v>0</v>
      </c>
      <c r="J804" s="10">
        <f t="shared" si="142"/>
        <v>308.57243816254419</v>
      </c>
      <c r="K804" s="10">
        <f t="shared" si="143"/>
        <v>852.45156093334276</v>
      </c>
      <c r="L804" s="10">
        <f t="shared" si="144"/>
        <v>2155540.8973374707</v>
      </c>
      <c r="M804" s="10"/>
      <c r="N804" s="10">
        <f t="shared" si="139"/>
        <v>2155540.8973374707</v>
      </c>
      <c r="O804" s="196"/>
      <c r="P804" s="196"/>
      <c r="Q804" s="196"/>
      <c r="R804" s="196"/>
      <c r="S804" s="196"/>
    </row>
    <row r="805" spans="1:19" x14ac:dyDescent="0.25">
      <c r="A805" s="35"/>
      <c r="B805" s="51" t="s">
        <v>557</v>
      </c>
      <c r="C805" s="35">
        <v>4</v>
      </c>
      <c r="D805" s="55">
        <v>51.628</v>
      </c>
      <c r="E805" s="181">
        <v>3313</v>
      </c>
      <c r="F805" s="145">
        <v>892640</v>
      </c>
      <c r="G805" s="41">
        <v>100</v>
      </c>
      <c r="H805" s="50">
        <f t="shared" si="141"/>
        <v>892640</v>
      </c>
      <c r="I805" s="10">
        <f t="shared" si="140"/>
        <v>0</v>
      </c>
      <c r="J805" s="10">
        <f t="shared" si="142"/>
        <v>269.43555689707216</v>
      </c>
      <c r="K805" s="10">
        <f t="shared" si="143"/>
        <v>891.58844219881473</v>
      </c>
      <c r="L805" s="10">
        <f t="shared" si="144"/>
        <v>1843569.3329856247</v>
      </c>
      <c r="M805" s="10"/>
      <c r="N805" s="10">
        <f t="shared" si="139"/>
        <v>1843569.3329856247</v>
      </c>
      <c r="O805" s="196"/>
      <c r="P805" s="196"/>
      <c r="Q805" s="196"/>
      <c r="R805" s="196"/>
      <c r="S805" s="196"/>
    </row>
    <row r="806" spans="1:19" x14ac:dyDescent="0.25">
      <c r="A806" s="35"/>
      <c r="B806" s="51" t="s">
        <v>558</v>
      </c>
      <c r="C806" s="35">
        <v>4</v>
      </c>
      <c r="D806" s="55">
        <v>40.825899999999997</v>
      </c>
      <c r="E806" s="181">
        <v>5310</v>
      </c>
      <c r="F806" s="145">
        <v>1474960</v>
      </c>
      <c r="G806" s="41">
        <v>100</v>
      </c>
      <c r="H806" s="50">
        <f t="shared" si="141"/>
        <v>1474960</v>
      </c>
      <c r="I806" s="10">
        <f t="shared" si="140"/>
        <v>0</v>
      </c>
      <c r="J806" s="10">
        <f t="shared" si="142"/>
        <v>277.77024482109226</v>
      </c>
      <c r="K806" s="10">
        <f t="shared" si="143"/>
        <v>883.25375427479457</v>
      </c>
      <c r="L806" s="10">
        <f t="shared" si="144"/>
        <v>2107334.4318835502</v>
      </c>
      <c r="M806" s="10"/>
      <c r="N806" s="10">
        <f t="shared" si="139"/>
        <v>2107334.4318835502</v>
      </c>
      <c r="O806" s="196"/>
      <c r="P806" s="196"/>
      <c r="Q806" s="196"/>
      <c r="R806" s="196"/>
      <c r="S806" s="196"/>
    </row>
    <row r="807" spans="1:19" x14ac:dyDescent="0.25">
      <c r="A807" s="35"/>
      <c r="B807" s="51" t="s">
        <v>538</v>
      </c>
      <c r="C807" s="35">
        <v>3</v>
      </c>
      <c r="D807" s="55">
        <v>82.852499999999992</v>
      </c>
      <c r="E807" s="181">
        <v>13114</v>
      </c>
      <c r="F807" s="145">
        <v>22374600</v>
      </c>
      <c r="G807" s="41">
        <v>50</v>
      </c>
      <c r="H807" s="50">
        <f t="shared" si="141"/>
        <v>11187300</v>
      </c>
      <c r="I807" s="10">
        <f t="shared" si="140"/>
        <v>11187300</v>
      </c>
      <c r="J807" s="10">
        <f t="shared" si="142"/>
        <v>1706.1613542778709</v>
      </c>
      <c r="K807" s="10">
        <f t="shared" si="143"/>
        <v>-545.13735518198405</v>
      </c>
      <c r="L807" s="10">
        <f t="shared" si="144"/>
        <v>2478078.0113272378</v>
      </c>
      <c r="M807" s="10"/>
      <c r="N807" s="10">
        <f t="shared" si="139"/>
        <v>2478078.0113272378</v>
      </c>
      <c r="O807" s="196"/>
      <c r="P807" s="196"/>
      <c r="Q807" s="196"/>
      <c r="R807" s="196"/>
      <c r="S807" s="196"/>
    </row>
    <row r="808" spans="1:19" x14ac:dyDescent="0.25">
      <c r="A808" s="35"/>
      <c r="B808" s="51" t="s">
        <v>559</v>
      </c>
      <c r="C808" s="35">
        <v>4</v>
      </c>
      <c r="D808" s="55">
        <v>39.7181</v>
      </c>
      <c r="E808" s="181">
        <v>5139</v>
      </c>
      <c r="F808" s="145">
        <v>1593920</v>
      </c>
      <c r="G808" s="41">
        <v>100</v>
      </c>
      <c r="H808" s="50">
        <f t="shared" si="141"/>
        <v>1593920</v>
      </c>
      <c r="I808" s="10">
        <f t="shared" si="140"/>
        <v>0</v>
      </c>
      <c r="J808" s="10">
        <f t="shared" si="142"/>
        <v>310.16151002140492</v>
      </c>
      <c r="K808" s="10">
        <f t="shared" si="143"/>
        <v>850.86248907448203</v>
      </c>
      <c r="L808" s="10">
        <f t="shared" si="144"/>
        <v>2035595.4617633948</v>
      </c>
      <c r="M808" s="10"/>
      <c r="N808" s="10">
        <f t="shared" si="139"/>
        <v>2035595.4617633948</v>
      </c>
      <c r="O808" s="196"/>
      <c r="P808" s="196"/>
      <c r="Q808" s="196"/>
      <c r="R808" s="196"/>
      <c r="S808" s="196"/>
    </row>
    <row r="809" spans="1:19" x14ac:dyDescent="0.25">
      <c r="A809" s="35"/>
      <c r="B809" s="51" t="s">
        <v>826</v>
      </c>
      <c r="C809" s="35">
        <v>4</v>
      </c>
      <c r="D809" s="55">
        <v>28.17</v>
      </c>
      <c r="E809" s="181">
        <v>1502</v>
      </c>
      <c r="F809" s="145">
        <v>725060.00000000012</v>
      </c>
      <c r="G809" s="41">
        <v>100</v>
      </c>
      <c r="H809" s="50">
        <f t="shared" si="141"/>
        <v>725060.00000000012</v>
      </c>
      <c r="I809" s="10">
        <f t="shared" si="140"/>
        <v>0</v>
      </c>
      <c r="J809" s="10">
        <f t="shared" si="142"/>
        <v>482.72969374167786</v>
      </c>
      <c r="K809" s="10">
        <f t="shared" si="143"/>
        <v>678.29430535420897</v>
      </c>
      <c r="L809" s="10">
        <f t="shared" si="144"/>
        <v>1189438.0525022992</v>
      </c>
      <c r="M809" s="10"/>
      <c r="N809" s="10">
        <f t="shared" si="139"/>
        <v>1189438.0525022992</v>
      </c>
      <c r="O809" s="196"/>
      <c r="P809" s="196"/>
      <c r="Q809" s="196"/>
      <c r="R809" s="196"/>
      <c r="S809" s="196"/>
    </row>
    <row r="810" spans="1:19" x14ac:dyDescent="0.25">
      <c r="A810" s="35"/>
      <c r="B810" s="51" t="s">
        <v>827</v>
      </c>
      <c r="C810" s="35">
        <v>4</v>
      </c>
      <c r="D810" s="55">
        <v>24.711599999999997</v>
      </c>
      <c r="E810" s="181">
        <v>601</v>
      </c>
      <c r="F810" s="145">
        <v>95500</v>
      </c>
      <c r="G810" s="41">
        <v>100</v>
      </c>
      <c r="H810" s="50">
        <f t="shared" si="141"/>
        <v>95500</v>
      </c>
      <c r="I810" s="10">
        <f t="shared" si="140"/>
        <v>0</v>
      </c>
      <c r="J810" s="10">
        <f t="shared" si="142"/>
        <v>158.90183028286191</v>
      </c>
      <c r="K810" s="10">
        <f t="shared" si="143"/>
        <v>1002.1221688130249</v>
      </c>
      <c r="L810" s="10">
        <f t="shared" si="144"/>
        <v>1421997.8724141906</v>
      </c>
      <c r="M810" s="10"/>
      <c r="N810" s="10">
        <f t="shared" si="139"/>
        <v>1421997.8724141906</v>
      </c>
      <c r="O810" s="196"/>
      <c r="P810" s="196"/>
      <c r="Q810" s="196"/>
      <c r="R810" s="196"/>
      <c r="S810" s="196"/>
    </row>
    <row r="811" spans="1:19" x14ac:dyDescent="0.25">
      <c r="A811" s="35"/>
      <c r="B811" s="4"/>
      <c r="C811" s="4"/>
      <c r="D811" s="55">
        <v>0</v>
      </c>
      <c r="E811" s="183"/>
      <c r="F811" s="65"/>
      <c r="G811" s="41"/>
      <c r="H811" s="65"/>
      <c r="I811" s="66"/>
      <c r="J811" s="66"/>
      <c r="K811" s="10"/>
      <c r="L811" s="10"/>
      <c r="M811" s="10"/>
      <c r="N811" s="10"/>
      <c r="O811" s="196"/>
      <c r="P811" s="196"/>
      <c r="Q811" s="196"/>
      <c r="R811" s="196"/>
      <c r="S811" s="196"/>
    </row>
    <row r="812" spans="1:19" x14ac:dyDescent="0.25">
      <c r="A812" s="30" t="s">
        <v>560</v>
      </c>
      <c r="B812" s="43" t="s">
        <v>2</v>
      </c>
      <c r="C812" s="44"/>
      <c r="D812" s="3">
        <v>1042.992</v>
      </c>
      <c r="E812" s="184">
        <f>E813</f>
        <v>89225</v>
      </c>
      <c r="F812" s="37">
        <v>0</v>
      </c>
      <c r="G812" s="41"/>
      <c r="H812" s="37">
        <f>H814</f>
        <v>14272020</v>
      </c>
      <c r="I812" s="8">
        <f>I814</f>
        <v>-14272020</v>
      </c>
      <c r="J812" s="8"/>
      <c r="K812" s="10"/>
      <c r="L812" s="10"/>
      <c r="M812" s="9">
        <f>M814</f>
        <v>22736676.642861493</v>
      </c>
      <c r="N812" s="8">
        <f t="shared" si="139"/>
        <v>22736676.642861493</v>
      </c>
      <c r="O812" s="196"/>
      <c r="P812" s="196"/>
      <c r="Q812" s="196"/>
      <c r="R812" s="196"/>
      <c r="S812" s="196"/>
    </row>
    <row r="813" spans="1:19" x14ac:dyDescent="0.25">
      <c r="A813" s="30" t="s">
        <v>560</v>
      </c>
      <c r="B813" s="43" t="s">
        <v>3</v>
      </c>
      <c r="C813" s="44"/>
      <c r="D813" s="3">
        <v>1042.992</v>
      </c>
      <c r="E813" s="184">
        <f>SUM(E815:E849)</f>
        <v>89225</v>
      </c>
      <c r="F813" s="37">
        <f>SUM(F815:F849)</f>
        <v>79753240</v>
      </c>
      <c r="G813" s="41"/>
      <c r="H813" s="37">
        <f>SUM(H815:H849)</f>
        <v>51209200</v>
      </c>
      <c r="I813" s="8">
        <f>SUM(I815:I849)</f>
        <v>28544040</v>
      </c>
      <c r="J813" s="8"/>
      <c r="K813" s="10"/>
      <c r="L813" s="8">
        <f>SUM(L815:L849)</f>
        <v>50319313.376131676</v>
      </c>
      <c r="M813" s="10"/>
      <c r="N813" s="8">
        <f t="shared" si="139"/>
        <v>50319313.376131676</v>
      </c>
      <c r="O813" s="196"/>
      <c r="P813" s="196"/>
      <c r="Q813" s="196"/>
      <c r="R813" s="196"/>
      <c r="S813" s="196"/>
    </row>
    <row r="814" spans="1:19" x14ac:dyDescent="0.25">
      <c r="A814" s="35"/>
      <c r="B814" s="51" t="s">
        <v>26</v>
      </c>
      <c r="C814" s="35">
        <v>2</v>
      </c>
      <c r="D814" s="55">
        <v>0</v>
      </c>
      <c r="E814" s="187"/>
      <c r="F814" s="50">
        <v>0</v>
      </c>
      <c r="G814" s="41">
        <v>25</v>
      </c>
      <c r="H814" s="50">
        <f>F839*G814/100</f>
        <v>14272020</v>
      </c>
      <c r="I814" s="10">
        <f t="shared" ref="I814:I849" si="145">F814-H814</f>
        <v>-14272020</v>
      </c>
      <c r="J814" s="10"/>
      <c r="K814" s="10"/>
      <c r="L814" s="10"/>
      <c r="M814" s="10">
        <f>($L$7*$L$8*E812/$L$10)+($L$7*$L$9*D812/$L$11)</f>
        <v>22736676.642861493</v>
      </c>
      <c r="N814" s="10">
        <f t="shared" si="139"/>
        <v>22736676.642861493</v>
      </c>
      <c r="O814" s="196"/>
      <c r="P814" s="196"/>
      <c r="Q814" s="196"/>
      <c r="R814" s="196"/>
      <c r="S814" s="196"/>
    </row>
    <row r="815" spans="1:19" x14ac:dyDescent="0.25">
      <c r="A815" s="35"/>
      <c r="B815" s="51" t="s">
        <v>828</v>
      </c>
      <c r="C815" s="35">
        <v>4</v>
      </c>
      <c r="D815" s="55">
        <v>25.906500000000001</v>
      </c>
      <c r="E815" s="181">
        <v>726</v>
      </c>
      <c r="F815" s="145">
        <v>264190</v>
      </c>
      <c r="G815" s="41">
        <v>100</v>
      </c>
      <c r="H815" s="50">
        <f t="shared" ref="H815:H849" si="146">F815*G815/100</f>
        <v>264190</v>
      </c>
      <c r="I815" s="10">
        <f t="shared" si="145"/>
        <v>0</v>
      </c>
      <c r="J815" s="10">
        <f t="shared" ref="J815:J849" si="147">F815/E815</f>
        <v>363.89807162534436</v>
      </c>
      <c r="K815" s="10">
        <f t="shared" ref="K815:K849" si="148">$J$11*$J$19-J815</f>
        <v>797.12592747054259</v>
      </c>
      <c r="L815" s="10">
        <f t="shared" ref="L815:L849" si="149">IF(K815&gt;0,$J$7*$J$8*(K815/$K$19),0)+$J$7*$J$9*(E815/$E$19)+$J$7*$J$10*(D815/$D$19)</f>
        <v>1198658.4798064618</v>
      </c>
      <c r="M815" s="10"/>
      <c r="N815" s="10">
        <f t="shared" si="139"/>
        <v>1198658.4798064618</v>
      </c>
      <c r="O815" s="196"/>
      <c r="P815" s="196"/>
      <c r="Q815" s="196"/>
      <c r="R815" s="196"/>
      <c r="S815" s="196"/>
    </row>
    <row r="816" spans="1:19" x14ac:dyDescent="0.25">
      <c r="A816" s="35"/>
      <c r="B816" s="51" t="s">
        <v>561</v>
      </c>
      <c r="C816" s="35">
        <v>4</v>
      </c>
      <c r="D816" s="55">
        <v>48.301099999999991</v>
      </c>
      <c r="E816" s="181">
        <v>2795</v>
      </c>
      <c r="F816" s="145">
        <v>2306660</v>
      </c>
      <c r="G816" s="41">
        <v>100</v>
      </c>
      <c r="H816" s="50">
        <f t="shared" si="146"/>
        <v>2306660</v>
      </c>
      <c r="I816" s="10">
        <f t="shared" si="145"/>
        <v>0</v>
      </c>
      <c r="J816" s="10">
        <f t="shared" si="147"/>
        <v>825.28085867620746</v>
      </c>
      <c r="K816" s="10">
        <f t="shared" si="148"/>
        <v>335.74314041967943</v>
      </c>
      <c r="L816" s="10">
        <f t="shared" si="149"/>
        <v>1070962.1803527011</v>
      </c>
      <c r="M816" s="10"/>
      <c r="N816" s="10">
        <f t="shared" si="139"/>
        <v>1070962.1803527011</v>
      </c>
      <c r="O816" s="196"/>
      <c r="P816" s="196"/>
      <c r="Q816" s="196"/>
      <c r="R816" s="196"/>
      <c r="S816" s="196"/>
    </row>
    <row r="817" spans="1:19" x14ac:dyDescent="0.25">
      <c r="A817" s="35"/>
      <c r="B817" s="51" t="s">
        <v>562</v>
      </c>
      <c r="C817" s="35">
        <v>4</v>
      </c>
      <c r="D817" s="55">
        <v>31.988000000000003</v>
      </c>
      <c r="E817" s="181">
        <v>1895</v>
      </c>
      <c r="F817" s="145">
        <v>297640</v>
      </c>
      <c r="G817" s="41">
        <v>100</v>
      </c>
      <c r="H817" s="50">
        <f t="shared" si="146"/>
        <v>297640</v>
      </c>
      <c r="I817" s="10">
        <f t="shared" si="145"/>
        <v>0</v>
      </c>
      <c r="J817" s="10">
        <f t="shared" si="147"/>
        <v>157.06596306068602</v>
      </c>
      <c r="K817" s="10">
        <f t="shared" si="148"/>
        <v>1003.9580360352008</v>
      </c>
      <c r="L817" s="10">
        <f t="shared" si="149"/>
        <v>1664773.2750559119</v>
      </c>
      <c r="M817" s="10"/>
      <c r="N817" s="10">
        <f t="shared" si="139"/>
        <v>1664773.2750559119</v>
      </c>
      <c r="O817" s="196"/>
      <c r="P817" s="196"/>
      <c r="Q817" s="196"/>
      <c r="R817" s="196"/>
      <c r="S817" s="196"/>
    </row>
    <row r="818" spans="1:19" x14ac:dyDescent="0.25">
      <c r="A818" s="35"/>
      <c r="B818" s="51" t="s">
        <v>563</v>
      </c>
      <c r="C818" s="35">
        <v>4</v>
      </c>
      <c r="D818" s="55">
        <v>65.251899999999992</v>
      </c>
      <c r="E818" s="181">
        <v>2582</v>
      </c>
      <c r="F818" s="145">
        <v>1042450</v>
      </c>
      <c r="G818" s="41">
        <v>100</v>
      </c>
      <c r="H818" s="50">
        <f t="shared" si="146"/>
        <v>1042450</v>
      </c>
      <c r="I818" s="10">
        <f t="shared" si="145"/>
        <v>0</v>
      </c>
      <c r="J818" s="10">
        <f t="shared" si="147"/>
        <v>403.7374128582494</v>
      </c>
      <c r="K818" s="10">
        <f t="shared" si="148"/>
        <v>757.28658623763749</v>
      </c>
      <c r="L818" s="10">
        <f t="shared" si="149"/>
        <v>1623078.0507366422</v>
      </c>
      <c r="M818" s="10"/>
      <c r="N818" s="10">
        <f t="shared" si="139"/>
        <v>1623078.0507366422</v>
      </c>
      <c r="O818" s="196"/>
      <c r="P818" s="196"/>
      <c r="Q818" s="196"/>
      <c r="R818" s="196"/>
      <c r="S818" s="196"/>
    </row>
    <row r="819" spans="1:19" x14ac:dyDescent="0.25">
      <c r="A819" s="35"/>
      <c r="B819" s="51" t="s">
        <v>829</v>
      </c>
      <c r="C819" s="35">
        <v>4</v>
      </c>
      <c r="D819" s="55">
        <v>54.275099999999995</v>
      </c>
      <c r="E819" s="181">
        <v>3131</v>
      </c>
      <c r="F819" s="145">
        <v>1941940</v>
      </c>
      <c r="G819" s="41">
        <v>100</v>
      </c>
      <c r="H819" s="50">
        <f t="shared" si="146"/>
        <v>1941940</v>
      </c>
      <c r="I819" s="10">
        <f t="shared" si="145"/>
        <v>0</v>
      </c>
      <c r="J819" s="10">
        <f t="shared" si="147"/>
        <v>620.2299584797189</v>
      </c>
      <c r="K819" s="10">
        <f t="shared" si="148"/>
        <v>540.79404061616799</v>
      </c>
      <c r="L819" s="10">
        <f t="shared" si="149"/>
        <v>1400288.4050142739</v>
      </c>
      <c r="M819" s="10"/>
      <c r="N819" s="10">
        <f t="shared" si="139"/>
        <v>1400288.4050142739</v>
      </c>
      <c r="O819" s="196"/>
      <c r="P819" s="196"/>
      <c r="Q819" s="196"/>
      <c r="R819" s="196"/>
      <c r="S819" s="196"/>
    </row>
    <row r="820" spans="1:19" x14ac:dyDescent="0.25">
      <c r="A820" s="35"/>
      <c r="B820" s="51" t="s">
        <v>564</v>
      </c>
      <c r="C820" s="35">
        <v>4</v>
      </c>
      <c r="D820" s="55">
        <v>29.217499999999998</v>
      </c>
      <c r="E820" s="181">
        <v>836</v>
      </c>
      <c r="F820" s="145">
        <v>346670</v>
      </c>
      <c r="G820" s="41">
        <v>100</v>
      </c>
      <c r="H820" s="50">
        <f t="shared" si="146"/>
        <v>346670</v>
      </c>
      <c r="I820" s="10">
        <f t="shared" si="145"/>
        <v>0</v>
      </c>
      <c r="J820" s="10">
        <f t="shared" si="147"/>
        <v>414.67703349282294</v>
      </c>
      <c r="K820" s="10">
        <f t="shared" si="148"/>
        <v>746.34696560306395</v>
      </c>
      <c r="L820" s="10">
        <f t="shared" si="149"/>
        <v>1169387.1171343054</v>
      </c>
      <c r="M820" s="10"/>
      <c r="N820" s="10">
        <f t="shared" si="139"/>
        <v>1169387.1171343054</v>
      </c>
      <c r="O820" s="196"/>
      <c r="P820" s="196"/>
      <c r="Q820" s="196"/>
      <c r="R820" s="196"/>
      <c r="S820" s="196"/>
    </row>
    <row r="821" spans="1:19" x14ac:dyDescent="0.25">
      <c r="A821" s="35"/>
      <c r="B821" s="51" t="s">
        <v>565</v>
      </c>
      <c r="C821" s="35">
        <v>4</v>
      </c>
      <c r="D821" s="55">
        <v>30.398</v>
      </c>
      <c r="E821" s="181">
        <v>1203</v>
      </c>
      <c r="F821" s="145">
        <v>297110</v>
      </c>
      <c r="G821" s="41">
        <v>100</v>
      </c>
      <c r="H821" s="50">
        <f t="shared" si="146"/>
        <v>297110</v>
      </c>
      <c r="I821" s="10">
        <f t="shared" si="145"/>
        <v>0</v>
      </c>
      <c r="J821" s="10">
        <f t="shared" si="147"/>
        <v>246.97423108894429</v>
      </c>
      <c r="K821" s="10">
        <f t="shared" si="148"/>
        <v>914.0497680069426</v>
      </c>
      <c r="L821" s="10">
        <f t="shared" si="149"/>
        <v>1437204.740664809</v>
      </c>
      <c r="M821" s="10"/>
      <c r="N821" s="10">
        <f t="shared" ref="N821:N884" si="150">L821+M821</f>
        <v>1437204.740664809</v>
      </c>
      <c r="O821" s="196"/>
      <c r="P821" s="196"/>
      <c r="Q821" s="196"/>
      <c r="R821" s="196"/>
      <c r="S821" s="196"/>
    </row>
    <row r="822" spans="1:19" x14ac:dyDescent="0.25">
      <c r="A822" s="35"/>
      <c r="B822" s="51" t="s">
        <v>566</v>
      </c>
      <c r="C822" s="35">
        <v>4</v>
      </c>
      <c r="D822" s="55">
        <v>20.7653</v>
      </c>
      <c r="E822" s="181">
        <v>664</v>
      </c>
      <c r="F822" s="145">
        <v>367540</v>
      </c>
      <c r="G822" s="41">
        <v>100</v>
      </c>
      <c r="H822" s="50">
        <f t="shared" si="146"/>
        <v>367540</v>
      </c>
      <c r="I822" s="10">
        <f t="shared" si="145"/>
        <v>0</v>
      </c>
      <c r="J822" s="10">
        <f t="shared" si="147"/>
        <v>553.52409638554218</v>
      </c>
      <c r="K822" s="10">
        <f t="shared" si="148"/>
        <v>607.49990271034471</v>
      </c>
      <c r="L822" s="10">
        <f t="shared" si="149"/>
        <v>935856.2359288279</v>
      </c>
      <c r="M822" s="10"/>
      <c r="N822" s="10">
        <f t="shared" si="150"/>
        <v>935856.2359288279</v>
      </c>
      <c r="O822" s="196"/>
      <c r="P822" s="196"/>
      <c r="Q822" s="196"/>
      <c r="R822" s="196"/>
      <c r="S822" s="196"/>
    </row>
    <row r="823" spans="1:19" x14ac:dyDescent="0.25">
      <c r="A823" s="35"/>
      <c r="B823" s="51" t="s">
        <v>567</v>
      </c>
      <c r="C823" s="35">
        <v>4</v>
      </c>
      <c r="D823" s="55">
        <v>20.0947</v>
      </c>
      <c r="E823" s="181">
        <v>918</v>
      </c>
      <c r="F823" s="145">
        <v>319860</v>
      </c>
      <c r="G823" s="41">
        <v>100</v>
      </c>
      <c r="H823" s="50">
        <f t="shared" si="146"/>
        <v>319860</v>
      </c>
      <c r="I823" s="10">
        <f t="shared" si="145"/>
        <v>0</v>
      </c>
      <c r="J823" s="10">
        <f t="shared" si="147"/>
        <v>348.43137254901961</v>
      </c>
      <c r="K823" s="10">
        <f t="shared" si="148"/>
        <v>812.59262654686722</v>
      </c>
      <c r="L823" s="10">
        <f t="shared" si="149"/>
        <v>1222666.2926660713</v>
      </c>
      <c r="M823" s="10"/>
      <c r="N823" s="10">
        <f t="shared" si="150"/>
        <v>1222666.2926660713</v>
      </c>
      <c r="O823" s="196"/>
      <c r="P823" s="196"/>
      <c r="Q823" s="196"/>
      <c r="R823" s="196"/>
      <c r="S823" s="196"/>
    </row>
    <row r="824" spans="1:19" x14ac:dyDescent="0.25">
      <c r="A824" s="35"/>
      <c r="B824" s="51" t="s">
        <v>568</v>
      </c>
      <c r="C824" s="35">
        <v>4</v>
      </c>
      <c r="D824" s="55">
        <v>32.6556</v>
      </c>
      <c r="E824" s="181">
        <v>1202</v>
      </c>
      <c r="F824" s="145">
        <v>330590</v>
      </c>
      <c r="G824" s="41">
        <v>100</v>
      </c>
      <c r="H824" s="50">
        <f t="shared" si="146"/>
        <v>330590</v>
      </c>
      <c r="I824" s="10">
        <f t="shared" si="145"/>
        <v>0</v>
      </c>
      <c r="J824" s="10">
        <f t="shared" si="147"/>
        <v>275.0332778702163</v>
      </c>
      <c r="K824" s="10">
        <f t="shared" si="148"/>
        <v>885.99072122567054</v>
      </c>
      <c r="L824" s="10">
        <f t="shared" si="149"/>
        <v>1412971.6239645735</v>
      </c>
      <c r="M824" s="10"/>
      <c r="N824" s="10">
        <f t="shared" si="150"/>
        <v>1412971.6239645735</v>
      </c>
      <c r="O824" s="196"/>
      <c r="P824" s="196"/>
      <c r="Q824" s="196"/>
      <c r="R824" s="196"/>
      <c r="S824" s="196"/>
    </row>
    <row r="825" spans="1:19" x14ac:dyDescent="0.25">
      <c r="A825" s="35"/>
      <c r="B825" s="51" t="s">
        <v>569</v>
      </c>
      <c r="C825" s="35">
        <v>4</v>
      </c>
      <c r="D825" s="55">
        <v>20.333000000000002</v>
      </c>
      <c r="E825" s="181">
        <v>1067</v>
      </c>
      <c r="F825" s="145">
        <v>208840</v>
      </c>
      <c r="G825" s="41">
        <v>100</v>
      </c>
      <c r="H825" s="50">
        <f t="shared" si="146"/>
        <v>208840</v>
      </c>
      <c r="I825" s="10">
        <f t="shared" si="145"/>
        <v>0</v>
      </c>
      <c r="J825" s="10">
        <f t="shared" si="147"/>
        <v>195.72633552014995</v>
      </c>
      <c r="K825" s="10">
        <f t="shared" si="148"/>
        <v>965.29766357573692</v>
      </c>
      <c r="L825" s="10">
        <f t="shared" si="149"/>
        <v>1433013.4248704712</v>
      </c>
      <c r="M825" s="10"/>
      <c r="N825" s="10">
        <f t="shared" si="150"/>
        <v>1433013.4248704712</v>
      </c>
      <c r="O825" s="196"/>
      <c r="P825" s="196"/>
      <c r="Q825" s="196"/>
      <c r="R825" s="196"/>
      <c r="S825" s="196"/>
    </row>
    <row r="826" spans="1:19" x14ac:dyDescent="0.25">
      <c r="A826" s="35"/>
      <c r="B826" s="51" t="s">
        <v>570</v>
      </c>
      <c r="C826" s="35">
        <v>4</v>
      </c>
      <c r="D826" s="55">
        <v>26.998699999999999</v>
      </c>
      <c r="E826" s="181">
        <v>745</v>
      </c>
      <c r="F826" s="145">
        <v>186960</v>
      </c>
      <c r="G826" s="41">
        <v>100</v>
      </c>
      <c r="H826" s="50">
        <f t="shared" si="146"/>
        <v>186960</v>
      </c>
      <c r="I826" s="10">
        <f t="shared" si="145"/>
        <v>0</v>
      </c>
      <c r="J826" s="10">
        <f t="shared" si="147"/>
        <v>250.95302013422818</v>
      </c>
      <c r="K826" s="10">
        <f t="shared" si="148"/>
        <v>910.07097896165874</v>
      </c>
      <c r="L826" s="10">
        <f t="shared" si="149"/>
        <v>1343596.4143552301</v>
      </c>
      <c r="M826" s="10"/>
      <c r="N826" s="10">
        <f t="shared" si="150"/>
        <v>1343596.4143552301</v>
      </c>
      <c r="O826" s="196"/>
      <c r="P826" s="196"/>
      <c r="Q826" s="196"/>
      <c r="R826" s="196"/>
      <c r="S826" s="196"/>
    </row>
    <row r="827" spans="1:19" x14ac:dyDescent="0.25">
      <c r="A827" s="35"/>
      <c r="B827" s="51" t="s">
        <v>571</v>
      </c>
      <c r="C827" s="35">
        <v>4</v>
      </c>
      <c r="D827" s="55">
        <v>43.112399999999994</v>
      </c>
      <c r="E827" s="181">
        <v>3077</v>
      </c>
      <c r="F827" s="145">
        <v>769980</v>
      </c>
      <c r="G827" s="41">
        <v>100</v>
      </c>
      <c r="H827" s="50">
        <f t="shared" si="146"/>
        <v>769980</v>
      </c>
      <c r="I827" s="10">
        <f t="shared" si="145"/>
        <v>0</v>
      </c>
      <c r="J827" s="10">
        <f t="shared" si="147"/>
        <v>250.23724406889826</v>
      </c>
      <c r="K827" s="10">
        <f t="shared" si="148"/>
        <v>910.78675502698866</v>
      </c>
      <c r="L827" s="10">
        <f t="shared" si="149"/>
        <v>1791229.5929721778</v>
      </c>
      <c r="M827" s="10"/>
      <c r="N827" s="10">
        <f t="shared" si="150"/>
        <v>1791229.5929721778</v>
      </c>
      <c r="O827" s="196"/>
      <c r="P827" s="196"/>
      <c r="Q827" s="196"/>
      <c r="R827" s="196"/>
      <c r="S827" s="196"/>
    </row>
    <row r="828" spans="1:19" x14ac:dyDescent="0.25">
      <c r="A828" s="35"/>
      <c r="B828" s="51" t="s">
        <v>572</v>
      </c>
      <c r="C828" s="35">
        <v>4</v>
      </c>
      <c r="D828" s="55">
        <v>13.8256</v>
      </c>
      <c r="E828" s="181">
        <v>496</v>
      </c>
      <c r="F828" s="145">
        <v>244640</v>
      </c>
      <c r="G828" s="41">
        <v>100</v>
      </c>
      <c r="H828" s="50">
        <f t="shared" si="146"/>
        <v>244640</v>
      </c>
      <c r="I828" s="10">
        <f t="shared" si="145"/>
        <v>0</v>
      </c>
      <c r="J828" s="10">
        <f t="shared" si="147"/>
        <v>493.22580645161293</v>
      </c>
      <c r="K828" s="10">
        <f t="shared" si="148"/>
        <v>667.79819264427397</v>
      </c>
      <c r="L828" s="10">
        <f t="shared" si="149"/>
        <v>951303.54085651168</v>
      </c>
      <c r="M828" s="10"/>
      <c r="N828" s="10">
        <f t="shared" si="150"/>
        <v>951303.54085651168</v>
      </c>
      <c r="O828" s="196"/>
      <c r="P828" s="196"/>
      <c r="Q828" s="196"/>
      <c r="R828" s="196"/>
      <c r="S828" s="196"/>
    </row>
    <row r="829" spans="1:19" x14ac:dyDescent="0.25">
      <c r="A829" s="35"/>
      <c r="B829" s="51" t="s">
        <v>573</v>
      </c>
      <c r="C829" s="35">
        <v>4</v>
      </c>
      <c r="D829" s="55">
        <v>29.2425</v>
      </c>
      <c r="E829" s="181">
        <v>1597</v>
      </c>
      <c r="F829" s="145">
        <v>271620</v>
      </c>
      <c r="G829" s="41">
        <v>100</v>
      </c>
      <c r="H829" s="50">
        <f t="shared" si="146"/>
        <v>271620</v>
      </c>
      <c r="I829" s="10">
        <f t="shared" si="145"/>
        <v>0</v>
      </c>
      <c r="J829" s="10">
        <f t="shared" si="147"/>
        <v>170.08140262993112</v>
      </c>
      <c r="K829" s="10">
        <f t="shared" si="148"/>
        <v>990.94259646595583</v>
      </c>
      <c r="L829" s="10">
        <f t="shared" si="149"/>
        <v>1588856.0562059414</v>
      </c>
      <c r="M829" s="10"/>
      <c r="N829" s="10">
        <f t="shared" si="150"/>
        <v>1588856.0562059414</v>
      </c>
      <c r="O829" s="196"/>
      <c r="P829" s="196"/>
      <c r="Q829" s="196"/>
      <c r="R829" s="196"/>
      <c r="S829" s="196"/>
    </row>
    <row r="830" spans="1:19" x14ac:dyDescent="0.25">
      <c r="A830" s="35"/>
      <c r="B830" s="51" t="s">
        <v>574</v>
      </c>
      <c r="C830" s="35">
        <v>4</v>
      </c>
      <c r="D830" s="55">
        <v>34.03</v>
      </c>
      <c r="E830" s="181">
        <v>1645</v>
      </c>
      <c r="F830" s="145">
        <v>397890</v>
      </c>
      <c r="G830" s="41">
        <v>100</v>
      </c>
      <c r="H830" s="50">
        <f t="shared" si="146"/>
        <v>397890</v>
      </c>
      <c r="I830" s="10">
        <f t="shared" si="145"/>
        <v>0</v>
      </c>
      <c r="J830" s="10">
        <f t="shared" si="147"/>
        <v>241.87841945288753</v>
      </c>
      <c r="K830" s="10">
        <f t="shared" si="148"/>
        <v>919.14557964299934</v>
      </c>
      <c r="L830" s="10">
        <f t="shared" si="149"/>
        <v>1530620.0040418974</v>
      </c>
      <c r="M830" s="10"/>
      <c r="N830" s="10">
        <f t="shared" si="150"/>
        <v>1530620.0040418974</v>
      </c>
      <c r="O830" s="196"/>
      <c r="P830" s="196"/>
      <c r="Q830" s="196"/>
      <c r="R830" s="196"/>
      <c r="S830" s="196"/>
    </row>
    <row r="831" spans="1:19" x14ac:dyDescent="0.25">
      <c r="A831" s="35"/>
      <c r="B831" s="51" t="s">
        <v>830</v>
      </c>
      <c r="C831" s="35">
        <v>4</v>
      </c>
      <c r="D831" s="55">
        <v>19.790199999999999</v>
      </c>
      <c r="E831" s="181">
        <v>659</v>
      </c>
      <c r="F831" s="145">
        <v>351520</v>
      </c>
      <c r="G831" s="41">
        <v>100</v>
      </c>
      <c r="H831" s="50">
        <f t="shared" si="146"/>
        <v>351520</v>
      </c>
      <c r="I831" s="10">
        <f t="shared" si="145"/>
        <v>0</v>
      </c>
      <c r="J831" s="10">
        <f t="shared" si="147"/>
        <v>533.41426403641879</v>
      </c>
      <c r="K831" s="10">
        <f t="shared" si="148"/>
        <v>627.60973505946811</v>
      </c>
      <c r="L831" s="10">
        <f t="shared" si="149"/>
        <v>955144.28238998726</v>
      </c>
      <c r="M831" s="10"/>
      <c r="N831" s="10">
        <f t="shared" si="150"/>
        <v>955144.28238998726</v>
      </c>
      <c r="O831" s="196"/>
      <c r="P831" s="196"/>
      <c r="Q831" s="196"/>
      <c r="R831" s="196"/>
      <c r="S831" s="196"/>
    </row>
    <row r="832" spans="1:19" x14ac:dyDescent="0.25">
      <c r="A832" s="35"/>
      <c r="B832" s="51" t="s">
        <v>575</v>
      </c>
      <c r="C832" s="35">
        <v>4</v>
      </c>
      <c r="D832" s="55">
        <v>35.491299999999995</v>
      </c>
      <c r="E832" s="181">
        <v>3246</v>
      </c>
      <c r="F832" s="145">
        <v>738610</v>
      </c>
      <c r="G832" s="41">
        <v>100</v>
      </c>
      <c r="H832" s="50">
        <f t="shared" si="146"/>
        <v>738610</v>
      </c>
      <c r="I832" s="10">
        <f t="shared" si="145"/>
        <v>0</v>
      </c>
      <c r="J832" s="10">
        <f t="shared" si="147"/>
        <v>227.54467036352435</v>
      </c>
      <c r="K832" s="10">
        <f t="shared" si="148"/>
        <v>933.47932873236255</v>
      </c>
      <c r="L832" s="10">
        <f t="shared" si="149"/>
        <v>1812306.5681510391</v>
      </c>
      <c r="M832" s="10"/>
      <c r="N832" s="10">
        <f t="shared" si="150"/>
        <v>1812306.5681510391</v>
      </c>
      <c r="O832" s="196"/>
      <c r="P832" s="196"/>
      <c r="Q832" s="196"/>
      <c r="R832" s="196"/>
      <c r="S832" s="196"/>
    </row>
    <row r="833" spans="1:19" x14ac:dyDescent="0.25">
      <c r="A833" s="35"/>
      <c r="B833" s="51" t="s">
        <v>576</v>
      </c>
      <c r="C833" s="35">
        <v>4</v>
      </c>
      <c r="D833" s="55">
        <v>14.1394</v>
      </c>
      <c r="E833" s="181">
        <v>651</v>
      </c>
      <c r="F833" s="145">
        <v>398100</v>
      </c>
      <c r="G833" s="41">
        <v>100</v>
      </c>
      <c r="H833" s="50">
        <f t="shared" si="146"/>
        <v>398100</v>
      </c>
      <c r="I833" s="10">
        <f t="shared" si="145"/>
        <v>0</v>
      </c>
      <c r="J833" s="10">
        <f t="shared" si="147"/>
        <v>611.52073732718895</v>
      </c>
      <c r="K833" s="10">
        <f t="shared" si="148"/>
        <v>549.50326176869794</v>
      </c>
      <c r="L833" s="10">
        <f t="shared" si="149"/>
        <v>834108.85159968457</v>
      </c>
      <c r="M833" s="10"/>
      <c r="N833" s="10">
        <f t="shared" si="150"/>
        <v>834108.85159968457</v>
      </c>
      <c r="O833" s="196"/>
      <c r="P833" s="196"/>
      <c r="Q833" s="196"/>
      <c r="R833" s="196"/>
      <c r="S833" s="196"/>
    </row>
    <row r="834" spans="1:19" x14ac:dyDescent="0.25">
      <c r="A834" s="35"/>
      <c r="B834" s="51" t="s">
        <v>831</v>
      </c>
      <c r="C834" s="35">
        <v>4</v>
      </c>
      <c r="D834" s="55">
        <v>16.197300000000002</v>
      </c>
      <c r="E834" s="181">
        <v>773</v>
      </c>
      <c r="F834" s="145">
        <v>175450</v>
      </c>
      <c r="G834" s="41">
        <v>100</v>
      </c>
      <c r="H834" s="50">
        <f t="shared" si="146"/>
        <v>175450</v>
      </c>
      <c r="I834" s="10">
        <f t="shared" si="145"/>
        <v>0</v>
      </c>
      <c r="J834" s="10">
        <f t="shared" si="147"/>
        <v>226.97283311772316</v>
      </c>
      <c r="K834" s="10">
        <f t="shared" si="148"/>
        <v>934.05116597816368</v>
      </c>
      <c r="L834" s="10">
        <f t="shared" si="149"/>
        <v>1329475.1354917102</v>
      </c>
      <c r="M834" s="10"/>
      <c r="N834" s="10">
        <f t="shared" si="150"/>
        <v>1329475.1354917102</v>
      </c>
      <c r="O834" s="196"/>
      <c r="P834" s="196"/>
      <c r="Q834" s="196"/>
      <c r="R834" s="196"/>
      <c r="S834" s="196"/>
    </row>
    <row r="835" spans="1:19" x14ac:dyDescent="0.25">
      <c r="A835" s="35"/>
      <c r="B835" s="51" t="s">
        <v>577</v>
      </c>
      <c r="C835" s="35">
        <v>4</v>
      </c>
      <c r="D835" s="55">
        <v>31.064299999999999</v>
      </c>
      <c r="E835" s="181">
        <v>3489</v>
      </c>
      <c r="F835" s="145">
        <v>1634180</v>
      </c>
      <c r="G835" s="41">
        <v>100</v>
      </c>
      <c r="H835" s="50">
        <f t="shared" si="146"/>
        <v>1634180</v>
      </c>
      <c r="I835" s="10">
        <f t="shared" si="145"/>
        <v>0</v>
      </c>
      <c r="J835" s="10">
        <f t="shared" si="147"/>
        <v>468.38062482086559</v>
      </c>
      <c r="K835" s="10">
        <f t="shared" si="148"/>
        <v>692.6433742750213</v>
      </c>
      <c r="L835" s="10">
        <f t="shared" si="149"/>
        <v>1539639.4744773677</v>
      </c>
      <c r="M835" s="10"/>
      <c r="N835" s="10">
        <f t="shared" si="150"/>
        <v>1539639.4744773677</v>
      </c>
      <c r="O835" s="196"/>
      <c r="P835" s="196"/>
      <c r="Q835" s="196"/>
      <c r="R835" s="196"/>
      <c r="S835" s="196"/>
    </row>
    <row r="836" spans="1:19" x14ac:dyDescent="0.25">
      <c r="A836" s="35"/>
      <c r="B836" s="51" t="s">
        <v>578</v>
      </c>
      <c r="C836" s="35">
        <v>4</v>
      </c>
      <c r="D836" s="55">
        <v>30.640700000000002</v>
      </c>
      <c r="E836" s="181">
        <v>956</v>
      </c>
      <c r="F836" s="145">
        <v>393060</v>
      </c>
      <c r="G836" s="41">
        <v>100</v>
      </c>
      <c r="H836" s="50">
        <f t="shared" si="146"/>
        <v>393060</v>
      </c>
      <c r="I836" s="10">
        <f t="shared" si="145"/>
        <v>0</v>
      </c>
      <c r="J836" s="10">
        <f t="shared" si="147"/>
        <v>411.15062761506277</v>
      </c>
      <c r="K836" s="10">
        <f t="shared" si="148"/>
        <v>749.87337148082406</v>
      </c>
      <c r="L836" s="10">
        <f t="shared" si="149"/>
        <v>1199280.6505380489</v>
      </c>
      <c r="M836" s="10"/>
      <c r="N836" s="10">
        <f t="shared" si="150"/>
        <v>1199280.6505380489</v>
      </c>
      <c r="O836" s="196"/>
      <c r="P836" s="196"/>
      <c r="Q836" s="196"/>
      <c r="R836" s="196"/>
      <c r="S836" s="196"/>
    </row>
    <row r="837" spans="1:19" x14ac:dyDescent="0.25">
      <c r="A837" s="35"/>
      <c r="B837" s="51" t="s">
        <v>579</v>
      </c>
      <c r="C837" s="35">
        <v>4</v>
      </c>
      <c r="D837" s="55">
        <v>22.068200000000001</v>
      </c>
      <c r="E837" s="181">
        <v>1384</v>
      </c>
      <c r="F837" s="145">
        <v>347570</v>
      </c>
      <c r="G837" s="41">
        <v>100</v>
      </c>
      <c r="H837" s="50">
        <f t="shared" si="146"/>
        <v>347570</v>
      </c>
      <c r="I837" s="10">
        <f t="shared" si="145"/>
        <v>0</v>
      </c>
      <c r="J837" s="10">
        <f t="shared" si="147"/>
        <v>251.13439306358381</v>
      </c>
      <c r="K837" s="10">
        <f t="shared" si="148"/>
        <v>909.88960603230305</v>
      </c>
      <c r="L837" s="10">
        <f t="shared" si="149"/>
        <v>1424498.5505665215</v>
      </c>
      <c r="M837" s="10"/>
      <c r="N837" s="10">
        <f t="shared" si="150"/>
        <v>1424498.5505665215</v>
      </c>
      <c r="O837" s="196"/>
      <c r="P837" s="196"/>
      <c r="Q837" s="196"/>
      <c r="R837" s="196"/>
      <c r="S837" s="196"/>
    </row>
    <row r="838" spans="1:19" x14ac:dyDescent="0.25">
      <c r="A838" s="35"/>
      <c r="B838" s="51" t="s">
        <v>832</v>
      </c>
      <c r="C838" s="35">
        <v>4</v>
      </c>
      <c r="D838" s="55">
        <v>28.941500000000001</v>
      </c>
      <c r="E838" s="181">
        <v>1164</v>
      </c>
      <c r="F838" s="145">
        <v>641210</v>
      </c>
      <c r="G838" s="41">
        <v>100</v>
      </c>
      <c r="H838" s="50">
        <f t="shared" si="146"/>
        <v>641210</v>
      </c>
      <c r="I838" s="10">
        <f t="shared" si="145"/>
        <v>0</v>
      </c>
      <c r="J838" s="10">
        <f t="shared" si="147"/>
        <v>550.86769759450169</v>
      </c>
      <c r="K838" s="10">
        <f t="shared" si="148"/>
        <v>610.1563015013852</v>
      </c>
      <c r="L838" s="10">
        <f t="shared" si="149"/>
        <v>1055731.9950985557</v>
      </c>
      <c r="M838" s="10"/>
      <c r="N838" s="10">
        <f t="shared" si="150"/>
        <v>1055731.9950985557</v>
      </c>
      <c r="O838" s="196"/>
      <c r="P838" s="196"/>
      <c r="Q838" s="196"/>
      <c r="R838" s="196"/>
      <c r="S838" s="196"/>
    </row>
    <row r="839" spans="1:19" x14ac:dyDescent="0.25">
      <c r="A839" s="35"/>
      <c r="B839" s="51" t="s">
        <v>883</v>
      </c>
      <c r="C839" s="35">
        <v>3</v>
      </c>
      <c r="D839" s="55">
        <v>13.119700000000002</v>
      </c>
      <c r="E839" s="181">
        <v>34275</v>
      </c>
      <c r="F839" s="145">
        <v>57088080</v>
      </c>
      <c r="G839" s="41">
        <v>50</v>
      </c>
      <c r="H839" s="50">
        <f t="shared" si="146"/>
        <v>28544040</v>
      </c>
      <c r="I839" s="10">
        <f t="shared" si="145"/>
        <v>28544040</v>
      </c>
      <c r="J839" s="10">
        <f t="shared" si="147"/>
        <v>1665.5894967177244</v>
      </c>
      <c r="K839" s="10">
        <f t="shared" si="148"/>
        <v>-504.56549762183749</v>
      </c>
      <c r="L839" s="10">
        <f t="shared" si="149"/>
        <v>5577859.6346105617</v>
      </c>
      <c r="M839" s="10"/>
      <c r="N839" s="10">
        <f t="shared" si="150"/>
        <v>5577859.6346105617</v>
      </c>
      <c r="O839" s="196"/>
      <c r="P839" s="196"/>
      <c r="Q839" s="196"/>
      <c r="R839" s="196"/>
      <c r="S839" s="196"/>
    </row>
    <row r="840" spans="1:19" x14ac:dyDescent="0.25">
      <c r="A840" s="35"/>
      <c r="B840" s="51" t="s">
        <v>833</v>
      </c>
      <c r="C840" s="35">
        <v>4</v>
      </c>
      <c r="D840" s="55">
        <v>19.7392</v>
      </c>
      <c r="E840" s="181">
        <v>1362</v>
      </c>
      <c r="F840" s="145">
        <v>670750</v>
      </c>
      <c r="G840" s="41">
        <v>100</v>
      </c>
      <c r="H840" s="50">
        <f t="shared" si="146"/>
        <v>670750</v>
      </c>
      <c r="I840" s="10">
        <f t="shared" si="145"/>
        <v>0</v>
      </c>
      <c r="J840" s="10">
        <f t="shared" si="147"/>
        <v>492.4743024963289</v>
      </c>
      <c r="K840" s="10">
        <f t="shared" si="148"/>
        <v>668.54969659955805</v>
      </c>
      <c r="L840" s="10">
        <f t="shared" si="149"/>
        <v>1117813.091511392</v>
      </c>
      <c r="M840" s="10"/>
      <c r="N840" s="10">
        <f t="shared" si="150"/>
        <v>1117813.091511392</v>
      </c>
      <c r="O840" s="196"/>
      <c r="P840" s="196"/>
      <c r="Q840" s="196"/>
      <c r="R840" s="196"/>
      <c r="S840" s="196"/>
    </row>
    <row r="841" spans="1:19" x14ac:dyDescent="0.25">
      <c r="A841" s="35"/>
      <c r="B841" s="51" t="s">
        <v>580</v>
      </c>
      <c r="C841" s="35">
        <v>4</v>
      </c>
      <c r="D841" s="55">
        <v>15.2705</v>
      </c>
      <c r="E841" s="181">
        <v>943</v>
      </c>
      <c r="F841" s="145">
        <v>574860</v>
      </c>
      <c r="G841" s="41">
        <v>100</v>
      </c>
      <c r="H841" s="50">
        <f t="shared" si="146"/>
        <v>574860</v>
      </c>
      <c r="I841" s="10">
        <f t="shared" si="145"/>
        <v>0</v>
      </c>
      <c r="J841" s="10">
        <f t="shared" si="147"/>
        <v>609.60763520678688</v>
      </c>
      <c r="K841" s="10">
        <f t="shared" si="148"/>
        <v>551.41636388910001</v>
      </c>
      <c r="L841" s="10">
        <f t="shared" si="149"/>
        <v>888454.1001129346</v>
      </c>
      <c r="M841" s="10"/>
      <c r="N841" s="10">
        <f t="shared" si="150"/>
        <v>888454.1001129346</v>
      </c>
      <c r="O841" s="196"/>
      <c r="P841" s="196"/>
      <c r="Q841" s="196"/>
      <c r="R841" s="196"/>
      <c r="S841" s="196"/>
    </row>
    <row r="842" spans="1:19" x14ac:dyDescent="0.25">
      <c r="A842" s="35"/>
      <c r="B842" s="51" t="s">
        <v>834</v>
      </c>
      <c r="C842" s="35">
        <v>4</v>
      </c>
      <c r="D842" s="55">
        <v>44.109200000000001</v>
      </c>
      <c r="E842" s="181">
        <v>1673</v>
      </c>
      <c r="F842" s="145">
        <v>494700</v>
      </c>
      <c r="G842" s="41">
        <v>100</v>
      </c>
      <c r="H842" s="50">
        <f t="shared" si="146"/>
        <v>494700</v>
      </c>
      <c r="I842" s="10">
        <f t="shared" si="145"/>
        <v>0</v>
      </c>
      <c r="J842" s="10">
        <f t="shared" si="147"/>
        <v>295.69635385534968</v>
      </c>
      <c r="K842" s="10">
        <f t="shared" si="148"/>
        <v>865.32764524053721</v>
      </c>
      <c r="L842" s="10">
        <f t="shared" si="149"/>
        <v>1514362.4054248668</v>
      </c>
      <c r="M842" s="10"/>
      <c r="N842" s="10">
        <f t="shared" si="150"/>
        <v>1514362.4054248668</v>
      </c>
      <c r="O842" s="196"/>
      <c r="P842" s="196"/>
      <c r="Q842" s="196"/>
      <c r="R842" s="196"/>
      <c r="S842" s="196"/>
    </row>
    <row r="843" spans="1:19" x14ac:dyDescent="0.25">
      <c r="A843" s="35"/>
      <c r="B843" s="51" t="s">
        <v>581</v>
      </c>
      <c r="C843" s="35">
        <v>4</v>
      </c>
      <c r="D843" s="55">
        <v>12.614799999999999</v>
      </c>
      <c r="E843" s="181">
        <v>887</v>
      </c>
      <c r="F843" s="145">
        <v>325280</v>
      </c>
      <c r="G843" s="41">
        <v>100</v>
      </c>
      <c r="H843" s="50">
        <f t="shared" si="146"/>
        <v>325280</v>
      </c>
      <c r="I843" s="10">
        <f t="shared" si="145"/>
        <v>0</v>
      </c>
      <c r="J843" s="10">
        <f t="shared" si="147"/>
        <v>366.7192784667418</v>
      </c>
      <c r="K843" s="10">
        <f t="shared" si="148"/>
        <v>794.30472062914509</v>
      </c>
      <c r="L843" s="10">
        <f t="shared" si="149"/>
        <v>1162430.5163291967</v>
      </c>
      <c r="M843" s="10"/>
      <c r="N843" s="10">
        <f t="shared" si="150"/>
        <v>1162430.5163291967</v>
      </c>
      <c r="O843" s="196"/>
      <c r="P843" s="196"/>
      <c r="Q843" s="196"/>
      <c r="R843" s="196"/>
      <c r="S843" s="196"/>
    </row>
    <row r="844" spans="1:19" x14ac:dyDescent="0.25">
      <c r="A844" s="35"/>
      <c r="B844" s="51" t="s">
        <v>582</v>
      </c>
      <c r="C844" s="35">
        <v>4</v>
      </c>
      <c r="D844" s="55">
        <v>34.076799999999999</v>
      </c>
      <c r="E844" s="181">
        <v>2386</v>
      </c>
      <c r="F844" s="145">
        <v>2004440</v>
      </c>
      <c r="G844" s="41">
        <v>100</v>
      </c>
      <c r="H844" s="50">
        <f t="shared" si="146"/>
        <v>2004440</v>
      </c>
      <c r="I844" s="10">
        <f t="shared" si="145"/>
        <v>0</v>
      </c>
      <c r="J844" s="10">
        <f t="shared" si="147"/>
        <v>840.08382229673089</v>
      </c>
      <c r="K844" s="10">
        <f t="shared" si="148"/>
        <v>320.94017679915601</v>
      </c>
      <c r="L844" s="10">
        <f t="shared" si="149"/>
        <v>924277.33619746857</v>
      </c>
      <c r="M844" s="10"/>
      <c r="N844" s="10">
        <f t="shared" si="150"/>
        <v>924277.33619746857</v>
      </c>
      <c r="O844" s="196"/>
      <c r="P844" s="196"/>
      <c r="Q844" s="196"/>
      <c r="R844" s="196"/>
      <c r="S844" s="196"/>
    </row>
    <row r="845" spans="1:19" x14ac:dyDescent="0.25">
      <c r="A845" s="35"/>
      <c r="B845" s="51" t="s">
        <v>583</v>
      </c>
      <c r="C845" s="35">
        <v>4</v>
      </c>
      <c r="D845" s="55">
        <v>44.233499999999999</v>
      </c>
      <c r="E845" s="181">
        <v>2184</v>
      </c>
      <c r="F845" s="145">
        <v>472120</v>
      </c>
      <c r="G845" s="41">
        <v>100</v>
      </c>
      <c r="H845" s="50">
        <f t="shared" si="146"/>
        <v>472120</v>
      </c>
      <c r="I845" s="10">
        <f t="shared" si="145"/>
        <v>0</v>
      </c>
      <c r="J845" s="10">
        <f t="shared" si="147"/>
        <v>216.17216117216117</v>
      </c>
      <c r="K845" s="10">
        <f t="shared" si="148"/>
        <v>944.85183792372572</v>
      </c>
      <c r="L845" s="10">
        <f t="shared" si="149"/>
        <v>1693704.3816997672</v>
      </c>
      <c r="M845" s="10"/>
      <c r="N845" s="10">
        <f t="shared" si="150"/>
        <v>1693704.3816997672</v>
      </c>
      <c r="O845" s="196"/>
      <c r="P845" s="196"/>
      <c r="Q845" s="196"/>
      <c r="R845" s="196"/>
      <c r="S845" s="196"/>
    </row>
    <row r="846" spans="1:19" x14ac:dyDescent="0.25">
      <c r="A846" s="35"/>
      <c r="B846" s="51" t="s">
        <v>584</v>
      </c>
      <c r="C846" s="35">
        <v>4</v>
      </c>
      <c r="D846" s="55">
        <v>59.642499999999998</v>
      </c>
      <c r="E846" s="181">
        <v>3095</v>
      </c>
      <c r="F846" s="145">
        <v>1717480</v>
      </c>
      <c r="G846" s="41">
        <v>100</v>
      </c>
      <c r="H846" s="50">
        <f t="shared" si="146"/>
        <v>1717480</v>
      </c>
      <c r="I846" s="10">
        <f t="shared" si="145"/>
        <v>0</v>
      </c>
      <c r="J846" s="10">
        <f t="shared" si="147"/>
        <v>554.92084006462039</v>
      </c>
      <c r="K846" s="10">
        <f t="shared" si="148"/>
        <v>606.1031590312665</v>
      </c>
      <c r="L846" s="10">
        <f t="shared" si="149"/>
        <v>1497456.6835570363</v>
      </c>
      <c r="M846" s="10"/>
      <c r="N846" s="10">
        <f t="shared" si="150"/>
        <v>1497456.6835570363</v>
      </c>
      <c r="O846" s="196"/>
      <c r="P846" s="196"/>
      <c r="Q846" s="196"/>
      <c r="R846" s="196"/>
      <c r="S846" s="196"/>
    </row>
    <row r="847" spans="1:19" x14ac:dyDescent="0.25">
      <c r="A847" s="35"/>
      <c r="B847" s="51" t="s">
        <v>585</v>
      </c>
      <c r="C847" s="35">
        <v>4</v>
      </c>
      <c r="D847" s="55">
        <v>41.119700000000002</v>
      </c>
      <c r="E847" s="181">
        <v>1700</v>
      </c>
      <c r="F847" s="145">
        <v>818230</v>
      </c>
      <c r="G847" s="41">
        <v>100</v>
      </c>
      <c r="H847" s="50">
        <f t="shared" si="146"/>
        <v>818230</v>
      </c>
      <c r="I847" s="10">
        <f t="shared" si="145"/>
        <v>0</v>
      </c>
      <c r="J847" s="10">
        <f t="shared" si="147"/>
        <v>481.31176470588235</v>
      </c>
      <c r="K847" s="10">
        <f t="shared" si="148"/>
        <v>679.7122343900046</v>
      </c>
      <c r="L847" s="10">
        <f t="shared" si="149"/>
        <v>1280267.879303908</v>
      </c>
      <c r="M847" s="10"/>
      <c r="N847" s="10">
        <f t="shared" si="150"/>
        <v>1280267.879303908</v>
      </c>
      <c r="O847" s="196"/>
      <c r="P847" s="196"/>
      <c r="Q847" s="196"/>
      <c r="R847" s="196"/>
      <c r="S847" s="196"/>
    </row>
    <row r="848" spans="1:19" x14ac:dyDescent="0.25">
      <c r="A848" s="35"/>
      <c r="B848" s="51" t="s">
        <v>586</v>
      </c>
      <c r="C848" s="35">
        <v>4</v>
      </c>
      <c r="D848" s="55">
        <v>15.3706</v>
      </c>
      <c r="E848" s="181">
        <v>1812</v>
      </c>
      <c r="F848" s="145">
        <v>807460</v>
      </c>
      <c r="G848" s="41">
        <v>100</v>
      </c>
      <c r="H848" s="50">
        <f t="shared" si="146"/>
        <v>807460</v>
      </c>
      <c r="I848" s="10">
        <f t="shared" si="145"/>
        <v>0</v>
      </c>
      <c r="J848" s="10">
        <f t="shared" si="147"/>
        <v>445.61810154525386</v>
      </c>
      <c r="K848" s="10">
        <f t="shared" si="148"/>
        <v>715.40589755063297</v>
      </c>
      <c r="L848" s="10">
        <f t="shared" si="149"/>
        <v>1227837.4477129388</v>
      </c>
      <c r="M848" s="10"/>
      <c r="N848" s="10">
        <f t="shared" si="150"/>
        <v>1227837.4477129388</v>
      </c>
      <c r="O848" s="196"/>
      <c r="P848" s="196"/>
      <c r="Q848" s="196"/>
      <c r="R848" s="196"/>
      <c r="S848" s="196"/>
    </row>
    <row r="849" spans="1:19" x14ac:dyDescent="0.25">
      <c r="A849" s="35"/>
      <c r="B849" s="51" t="s">
        <v>835</v>
      </c>
      <c r="C849" s="35">
        <v>4</v>
      </c>
      <c r="D849" s="55">
        <v>18.966699999999999</v>
      </c>
      <c r="E849" s="181">
        <v>2007</v>
      </c>
      <c r="F849" s="145">
        <v>505560</v>
      </c>
      <c r="G849" s="41">
        <v>100</v>
      </c>
      <c r="H849" s="50">
        <f t="shared" si="146"/>
        <v>505560</v>
      </c>
      <c r="I849" s="10">
        <f t="shared" si="145"/>
        <v>0</v>
      </c>
      <c r="J849" s="10">
        <f t="shared" si="147"/>
        <v>251.89835575485799</v>
      </c>
      <c r="K849" s="10">
        <f t="shared" si="148"/>
        <v>909.12564334102888</v>
      </c>
      <c r="L849" s="10">
        <f t="shared" si="149"/>
        <v>1510198.9567318785</v>
      </c>
      <c r="M849" s="10"/>
      <c r="N849" s="10">
        <f t="shared" si="150"/>
        <v>1510198.9567318785</v>
      </c>
      <c r="O849" s="196"/>
      <c r="P849" s="196"/>
      <c r="Q849" s="196"/>
      <c r="R849" s="196"/>
      <c r="S849" s="196"/>
    </row>
    <row r="850" spans="1:19" x14ac:dyDescent="0.25">
      <c r="A850" s="35"/>
      <c r="B850" s="4"/>
      <c r="C850" s="4"/>
      <c r="D850" s="55">
        <v>0</v>
      </c>
      <c r="E850" s="183"/>
      <c r="F850" s="65"/>
      <c r="G850" s="41"/>
      <c r="H850" s="65"/>
      <c r="I850" s="66"/>
      <c r="J850" s="66"/>
      <c r="K850" s="10"/>
      <c r="L850" s="10"/>
      <c r="M850" s="10"/>
      <c r="N850" s="10"/>
      <c r="O850" s="196"/>
      <c r="P850" s="196"/>
      <c r="Q850" s="196"/>
      <c r="R850" s="196"/>
      <c r="S850" s="196"/>
    </row>
    <row r="851" spans="1:19" x14ac:dyDescent="0.25">
      <c r="A851" s="30" t="s">
        <v>587</v>
      </c>
      <c r="B851" s="43" t="s">
        <v>2</v>
      </c>
      <c r="C851" s="44"/>
      <c r="D851" s="3">
        <v>729.1185999999999</v>
      </c>
      <c r="E851" s="184">
        <f>E852</f>
        <v>85789</v>
      </c>
      <c r="F851" s="37">
        <v>0</v>
      </c>
      <c r="G851" s="41"/>
      <c r="H851" s="37">
        <f>H853</f>
        <v>9493030</v>
      </c>
      <c r="I851" s="8">
        <f>I853</f>
        <v>-9493030</v>
      </c>
      <c r="J851" s="8"/>
      <c r="K851" s="10"/>
      <c r="L851" s="10"/>
      <c r="M851" s="9">
        <f>M853</f>
        <v>19597630.630835515</v>
      </c>
      <c r="N851" s="8">
        <f t="shared" si="150"/>
        <v>19597630.630835515</v>
      </c>
      <c r="O851" s="196"/>
      <c r="P851" s="196"/>
      <c r="Q851" s="196"/>
      <c r="R851" s="196"/>
      <c r="S851" s="196"/>
    </row>
    <row r="852" spans="1:19" x14ac:dyDescent="0.25">
      <c r="A852" s="30" t="s">
        <v>587</v>
      </c>
      <c r="B852" s="43" t="s">
        <v>3</v>
      </c>
      <c r="C852" s="44"/>
      <c r="D852" s="3">
        <v>729.1185999999999</v>
      </c>
      <c r="E852" s="184">
        <f>SUM(E854:E880)</f>
        <v>85789</v>
      </c>
      <c r="F852" s="37">
        <f>SUM(F854:F880)</f>
        <v>68913090</v>
      </c>
      <c r="G852" s="41"/>
      <c r="H852" s="37">
        <f>SUM(H854:H880)</f>
        <v>49927030</v>
      </c>
      <c r="I852" s="8">
        <f>SUM(I854:I880)</f>
        <v>18986060</v>
      </c>
      <c r="J852" s="8"/>
      <c r="K852" s="10"/>
      <c r="L852" s="8">
        <f>SUM(L854:L880)</f>
        <v>40088121.837213553</v>
      </c>
      <c r="M852" s="10"/>
      <c r="N852" s="8">
        <f t="shared" si="150"/>
        <v>40088121.837213553</v>
      </c>
      <c r="O852" s="196"/>
      <c r="P852" s="196"/>
      <c r="Q852" s="196"/>
      <c r="R852" s="196"/>
      <c r="S852" s="196"/>
    </row>
    <row r="853" spans="1:19" x14ac:dyDescent="0.25">
      <c r="A853" s="35"/>
      <c r="B853" s="51" t="s">
        <v>26</v>
      </c>
      <c r="C853" s="35">
        <v>2</v>
      </c>
      <c r="D853" s="55">
        <v>0</v>
      </c>
      <c r="E853" s="187"/>
      <c r="F853" s="50">
        <v>0</v>
      </c>
      <c r="G853" s="41">
        <v>25</v>
      </c>
      <c r="H853" s="50">
        <f>F874*G853/100</f>
        <v>9493030</v>
      </c>
      <c r="I853" s="10">
        <f t="shared" ref="I853:I880" si="151">F853-H853</f>
        <v>-9493030</v>
      </c>
      <c r="J853" s="10"/>
      <c r="K853" s="10"/>
      <c r="L853" s="10"/>
      <c r="M853" s="10">
        <f>($L$7*$L$8*E851/$L$10)+($L$7*$L$9*D851/$L$11)</f>
        <v>19597630.630835515</v>
      </c>
      <c r="N853" s="10">
        <f t="shared" si="150"/>
        <v>19597630.630835515</v>
      </c>
      <c r="O853" s="196"/>
      <c r="P853" s="196"/>
      <c r="Q853" s="196"/>
      <c r="R853" s="196"/>
      <c r="S853" s="196"/>
    </row>
    <row r="854" spans="1:19" x14ac:dyDescent="0.25">
      <c r="A854" s="35"/>
      <c r="B854" s="51" t="s">
        <v>588</v>
      </c>
      <c r="C854" s="35">
        <v>4</v>
      </c>
      <c r="D854" s="55">
        <v>6.8285999999999998</v>
      </c>
      <c r="E854" s="181">
        <v>1811</v>
      </c>
      <c r="F854" s="145">
        <v>942500</v>
      </c>
      <c r="G854" s="41">
        <v>100</v>
      </c>
      <c r="H854" s="50">
        <f t="shared" ref="H854:H880" si="152">F854*G854/100</f>
        <v>942500</v>
      </c>
      <c r="I854" s="10">
        <f t="shared" si="151"/>
        <v>0</v>
      </c>
      <c r="J854" s="10">
        <f t="shared" ref="J854:J880" si="153">F854/E854</f>
        <v>520.43070127001658</v>
      </c>
      <c r="K854" s="10">
        <f t="shared" ref="K854:K880" si="154">$J$11*$J$19-J854</f>
        <v>640.59329782587031</v>
      </c>
      <c r="L854" s="10">
        <f t="shared" ref="L854:L880" si="155">IF(K854&gt;0,$J$7*$J$8*(K854/$K$19),0)+$J$7*$J$9*(E854/$E$19)+$J$7*$J$10*(D854/$D$19)</f>
        <v>1099150.6651528475</v>
      </c>
      <c r="M854" s="10"/>
      <c r="N854" s="10">
        <f t="shared" si="150"/>
        <v>1099150.6651528475</v>
      </c>
      <c r="O854" s="196"/>
      <c r="P854" s="196"/>
      <c r="Q854" s="196"/>
      <c r="R854" s="196"/>
      <c r="S854" s="196"/>
    </row>
    <row r="855" spans="1:19" x14ac:dyDescent="0.25">
      <c r="A855" s="35"/>
      <c r="B855" s="51" t="s">
        <v>589</v>
      </c>
      <c r="C855" s="35">
        <v>4</v>
      </c>
      <c r="D855" s="55">
        <v>62.403199999999998</v>
      </c>
      <c r="E855" s="181">
        <v>2313</v>
      </c>
      <c r="F855" s="145">
        <v>988350</v>
      </c>
      <c r="G855" s="41">
        <v>100</v>
      </c>
      <c r="H855" s="50">
        <f t="shared" si="152"/>
        <v>988350</v>
      </c>
      <c r="I855" s="10">
        <f t="shared" si="151"/>
        <v>0</v>
      </c>
      <c r="J855" s="10">
        <f t="shared" si="153"/>
        <v>427.30220492866408</v>
      </c>
      <c r="K855" s="10">
        <f t="shared" si="154"/>
        <v>733.72179416722281</v>
      </c>
      <c r="L855" s="10">
        <f t="shared" si="155"/>
        <v>1538574.1890447335</v>
      </c>
      <c r="M855" s="10"/>
      <c r="N855" s="10">
        <f t="shared" si="150"/>
        <v>1538574.1890447335</v>
      </c>
      <c r="O855" s="196"/>
      <c r="P855" s="196"/>
      <c r="Q855" s="196"/>
      <c r="R855" s="196"/>
      <c r="S855" s="196"/>
    </row>
    <row r="856" spans="1:19" x14ac:dyDescent="0.25">
      <c r="A856" s="35"/>
      <c r="B856" s="51" t="s">
        <v>590</v>
      </c>
      <c r="C856" s="35">
        <v>4</v>
      </c>
      <c r="D856" s="55">
        <v>7.9661999999999997</v>
      </c>
      <c r="E856" s="181">
        <v>975</v>
      </c>
      <c r="F856" s="145">
        <v>99360</v>
      </c>
      <c r="G856" s="41">
        <v>100</v>
      </c>
      <c r="H856" s="50">
        <f t="shared" si="152"/>
        <v>99360</v>
      </c>
      <c r="I856" s="10">
        <f t="shared" si="151"/>
        <v>0</v>
      </c>
      <c r="J856" s="10">
        <f t="shared" si="153"/>
        <v>101.9076923076923</v>
      </c>
      <c r="K856" s="10">
        <f t="shared" si="154"/>
        <v>1059.1163067881946</v>
      </c>
      <c r="L856" s="10">
        <f t="shared" si="155"/>
        <v>1477393.9897991484</v>
      </c>
      <c r="M856" s="10"/>
      <c r="N856" s="10">
        <f t="shared" si="150"/>
        <v>1477393.9897991484</v>
      </c>
      <c r="O856" s="196"/>
      <c r="P856" s="196"/>
      <c r="Q856" s="196"/>
      <c r="R856" s="196"/>
      <c r="S856" s="196"/>
    </row>
    <row r="857" spans="1:19" x14ac:dyDescent="0.25">
      <c r="A857" s="35"/>
      <c r="B857" s="51" t="s">
        <v>591</v>
      </c>
      <c r="C857" s="35">
        <v>4</v>
      </c>
      <c r="D857" s="55">
        <v>47.315699999999993</v>
      </c>
      <c r="E857" s="181">
        <v>2246</v>
      </c>
      <c r="F857" s="145">
        <v>685240</v>
      </c>
      <c r="G857" s="41">
        <v>100</v>
      </c>
      <c r="H857" s="50">
        <f t="shared" si="152"/>
        <v>685240</v>
      </c>
      <c r="I857" s="10">
        <f t="shared" si="151"/>
        <v>0</v>
      </c>
      <c r="J857" s="10">
        <f t="shared" si="153"/>
        <v>305.09349955476404</v>
      </c>
      <c r="K857" s="10">
        <f t="shared" si="154"/>
        <v>855.9304995411228</v>
      </c>
      <c r="L857" s="10">
        <f t="shared" si="155"/>
        <v>1609408.3261655318</v>
      </c>
      <c r="M857" s="10"/>
      <c r="N857" s="10">
        <f t="shared" si="150"/>
        <v>1609408.3261655318</v>
      </c>
      <c r="O857" s="196"/>
      <c r="P857" s="196"/>
      <c r="Q857" s="196"/>
      <c r="R857" s="196"/>
      <c r="S857" s="196"/>
    </row>
    <row r="858" spans="1:19" x14ac:dyDescent="0.25">
      <c r="A858" s="35"/>
      <c r="B858" s="51" t="s">
        <v>836</v>
      </c>
      <c r="C858" s="35">
        <v>4</v>
      </c>
      <c r="D858" s="55">
        <v>29.9498</v>
      </c>
      <c r="E858" s="181">
        <v>6427</v>
      </c>
      <c r="F858" s="145">
        <v>7015170</v>
      </c>
      <c r="G858" s="41">
        <v>100</v>
      </c>
      <c r="H858" s="50">
        <f t="shared" si="152"/>
        <v>7015170</v>
      </c>
      <c r="I858" s="10">
        <f t="shared" si="151"/>
        <v>0</v>
      </c>
      <c r="J858" s="10">
        <f t="shared" si="153"/>
        <v>1091.5154815621597</v>
      </c>
      <c r="K858" s="10">
        <f t="shared" si="154"/>
        <v>69.508517533727172</v>
      </c>
      <c r="L858" s="10">
        <f t="shared" si="155"/>
        <v>1251735.2138259874</v>
      </c>
      <c r="M858" s="10"/>
      <c r="N858" s="10">
        <f t="shared" si="150"/>
        <v>1251735.2138259874</v>
      </c>
      <c r="O858" s="196"/>
      <c r="P858" s="196"/>
      <c r="Q858" s="196"/>
      <c r="R858" s="196"/>
      <c r="S858" s="196"/>
    </row>
    <row r="859" spans="1:19" x14ac:dyDescent="0.25">
      <c r="A859" s="35"/>
      <c r="B859" s="51" t="s">
        <v>592</v>
      </c>
      <c r="C859" s="35">
        <v>4</v>
      </c>
      <c r="D859" s="55">
        <v>18.782299999999999</v>
      </c>
      <c r="E859" s="181">
        <v>1038</v>
      </c>
      <c r="F859" s="145">
        <v>410770</v>
      </c>
      <c r="G859" s="41">
        <v>100</v>
      </c>
      <c r="H859" s="50">
        <f t="shared" si="152"/>
        <v>410770</v>
      </c>
      <c r="I859" s="10">
        <f t="shared" si="151"/>
        <v>0</v>
      </c>
      <c r="J859" s="10">
        <f t="shared" si="153"/>
        <v>395.73217726396916</v>
      </c>
      <c r="K859" s="10">
        <f t="shared" si="154"/>
        <v>765.29182183191779</v>
      </c>
      <c r="L859" s="10">
        <f t="shared" si="155"/>
        <v>1178796.1155620795</v>
      </c>
      <c r="M859" s="10"/>
      <c r="N859" s="10">
        <f t="shared" si="150"/>
        <v>1178796.1155620795</v>
      </c>
      <c r="O859" s="196"/>
      <c r="P859" s="196"/>
      <c r="Q859" s="196"/>
      <c r="R859" s="196"/>
      <c r="S859" s="196"/>
    </row>
    <row r="860" spans="1:19" x14ac:dyDescent="0.25">
      <c r="A860" s="35"/>
      <c r="B860" s="51" t="s">
        <v>593</v>
      </c>
      <c r="C860" s="35">
        <v>4</v>
      </c>
      <c r="D860" s="55">
        <v>19.1768</v>
      </c>
      <c r="E860" s="181">
        <v>2770</v>
      </c>
      <c r="F860" s="145">
        <v>545710</v>
      </c>
      <c r="G860" s="41">
        <v>100</v>
      </c>
      <c r="H860" s="50">
        <f t="shared" si="152"/>
        <v>545710</v>
      </c>
      <c r="I860" s="10">
        <f t="shared" si="151"/>
        <v>0</v>
      </c>
      <c r="J860" s="10">
        <f t="shared" si="153"/>
        <v>197.0072202166065</v>
      </c>
      <c r="K860" s="10">
        <f t="shared" si="154"/>
        <v>964.01677887928042</v>
      </c>
      <c r="L860" s="10">
        <f t="shared" si="155"/>
        <v>1700613.2196822653</v>
      </c>
      <c r="M860" s="10"/>
      <c r="N860" s="10">
        <f t="shared" si="150"/>
        <v>1700613.2196822653</v>
      </c>
      <c r="O860" s="196"/>
      <c r="P860" s="196"/>
      <c r="Q860" s="196"/>
      <c r="R860" s="196"/>
      <c r="S860" s="196"/>
    </row>
    <row r="861" spans="1:19" x14ac:dyDescent="0.25">
      <c r="A861" s="35"/>
      <c r="B861" s="51" t="s">
        <v>594</v>
      </c>
      <c r="C861" s="35">
        <v>4</v>
      </c>
      <c r="D861" s="55">
        <v>12.482899999999999</v>
      </c>
      <c r="E861" s="181">
        <v>1221</v>
      </c>
      <c r="F861" s="145">
        <v>176140</v>
      </c>
      <c r="G861" s="41">
        <v>100</v>
      </c>
      <c r="H861" s="50">
        <f t="shared" si="152"/>
        <v>176140</v>
      </c>
      <c r="I861" s="10">
        <f t="shared" si="151"/>
        <v>0</v>
      </c>
      <c r="J861" s="10">
        <f t="shared" si="153"/>
        <v>144.25880425880425</v>
      </c>
      <c r="K861" s="10">
        <f t="shared" si="154"/>
        <v>1016.7651948370826</v>
      </c>
      <c r="L861" s="10">
        <f t="shared" si="155"/>
        <v>1485579.4265097196</v>
      </c>
      <c r="M861" s="10"/>
      <c r="N861" s="10">
        <f t="shared" si="150"/>
        <v>1485579.4265097196</v>
      </c>
      <c r="O861" s="196"/>
      <c r="P861" s="196"/>
      <c r="Q861" s="196"/>
      <c r="R861" s="196"/>
      <c r="S861" s="196"/>
    </row>
    <row r="862" spans="1:19" x14ac:dyDescent="0.25">
      <c r="A862" s="35"/>
      <c r="B862" s="51" t="s">
        <v>595</v>
      </c>
      <c r="C862" s="35">
        <v>4</v>
      </c>
      <c r="D862" s="55">
        <v>7.8385999999999996</v>
      </c>
      <c r="E862" s="181">
        <v>699</v>
      </c>
      <c r="F862" s="145">
        <v>424830</v>
      </c>
      <c r="G862" s="41">
        <v>100</v>
      </c>
      <c r="H862" s="50">
        <f t="shared" si="152"/>
        <v>424830</v>
      </c>
      <c r="I862" s="10">
        <f t="shared" si="151"/>
        <v>0</v>
      </c>
      <c r="J862" s="10">
        <f t="shared" si="153"/>
        <v>607.76824034334766</v>
      </c>
      <c r="K862" s="10">
        <f t="shared" si="154"/>
        <v>553.25575875253924</v>
      </c>
      <c r="L862" s="10">
        <f t="shared" si="155"/>
        <v>818550.647228388</v>
      </c>
      <c r="M862" s="10"/>
      <c r="N862" s="10">
        <f t="shared" si="150"/>
        <v>818550.647228388</v>
      </c>
      <c r="O862" s="196"/>
      <c r="P862" s="196"/>
      <c r="Q862" s="196"/>
      <c r="R862" s="196"/>
      <c r="S862" s="196"/>
    </row>
    <row r="863" spans="1:19" x14ac:dyDescent="0.25">
      <c r="A863" s="35"/>
      <c r="B863" s="51" t="s">
        <v>596</v>
      </c>
      <c r="C863" s="35">
        <v>4</v>
      </c>
      <c r="D863" s="55">
        <v>92.682900000000004</v>
      </c>
      <c r="E863" s="181">
        <v>6249</v>
      </c>
      <c r="F863" s="145">
        <v>2604060</v>
      </c>
      <c r="G863" s="41">
        <v>100</v>
      </c>
      <c r="H863" s="50">
        <f t="shared" si="152"/>
        <v>2604060</v>
      </c>
      <c r="I863" s="10">
        <f t="shared" si="151"/>
        <v>0</v>
      </c>
      <c r="J863" s="10">
        <f t="shared" si="153"/>
        <v>416.71627460393665</v>
      </c>
      <c r="K863" s="10">
        <f t="shared" si="154"/>
        <v>744.30772449195024</v>
      </c>
      <c r="L863" s="10">
        <f t="shared" si="155"/>
        <v>2319100.1219434873</v>
      </c>
      <c r="M863" s="10"/>
      <c r="N863" s="10">
        <f t="shared" si="150"/>
        <v>2319100.1219434873</v>
      </c>
      <c r="O863" s="196"/>
      <c r="P863" s="196"/>
      <c r="Q863" s="196"/>
      <c r="R863" s="196"/>
      <c r="S863" s="196"/>
    </row>
    <row r="864" spans="1:19" x14ac:dyDescent="0.25">
      <c r="A864" s="35"/>
      <c r="B864" s="51" t="s">
        <v>597</v>
      </c>
      <c r="C864" s="35">
        <v>4</v>
      </c>
      <c r="D864" s="55">
        <v>22.4682</v>
      </c>
      <c r="E864" s="181">
        <v>2933</v>
      </c>
      <c r="F864" s="145">
        <v>613850</v>
      </c>
      <c r="G864" s="41">
        <v>100</v>
      </c>
      <c r="H864" s="50">
        <f t="shared" si="152"/>
        <v>613850</v>
      </c>
      <c r="I864" s="10">
        <f t="shared" si="151"/>
        <v>0</v>
      </c>
      <c r="J864" s="10">
        <f t="shared" si="153"/>
        <v>209.290828503239</v>
      </c>
      <c r="K864" s="10">
        <f t="shared" si="154"/>
        <v>951.73317059264787</v>
      </c>
      <c r="L864" s="10">
        <f t="shared" si="155"/>
        <v>1726502.4744720566</v>
      </c>
      <c r="M864" s="10"/>
      <c r="N864" s="10">
        <f t="shared" si="150"/>
        <v>1726502.4744720566</v>
      </c>
      <c r="O864" s="196"/>
      <c r="P864" s="196"/>
      <c r="Q864" s="196"/>
      <c r="R864" s="196"/>
      <c r="S864" s="196"/>
    </row>
    <row r="865" spans="1:19" x14ac:dyDescent="0.25">
      <c r="A865" s="35"/>
      <c r="B865" s="51" t="s">
        <v>598</v>
      </c>
      <c r="C865" s="35">
        <v>4</v>
      </c>
      <c r="D865" s="55">
        <v>20.2746</v>
      </c>
      <c r="E865" s="181">
        <v>2310</v>
      </c>
      <c r="F865" s="145">
        <v>514429.99999999994</v>
      </c>
      <c r="G865" s="41">
        <v>100</v>
      </c>
      <c r="H865" s="50">
        <f t="shared" si="152"/>
        <v>514429.99999999994</v>
      </c>
      <c r="I865" s="10">
        <f t="shared" si="151"/>
        <v>0</v>
      </c>
      <c r="J865" s="10">
        <f t="shared" si="153"/>
        <v>222.69696969696966</v>
      </c>
      <c r="K865" s="10">
        <f t="shared" si="154"/>
        <v>938.32702939891726</v>
      </c>
      <c r="L865" s="10">
        <f t="shared" si="155"/>
        <v>1600209.610736337</v>
      </c>
      <c r="M865" s="10"/>
      <c r="N865" s="10">
        <f t="shared" si="150"/>
        <v>1600209.610736337</v>
      </c>
      <c r="O865" s="196"/>
      <c r="P865" s="196"/>
      <c r="Q865" s="196"/>
      <c r="R865" s="196"/>
      <c r="S865" s="196"/>
    </row>
    <row r="866" spans="1:19" x14ac:dyDescent="0.25">
      <c r="A866" s="35"/>
      <c r="B866" s="51" t="s">
        <v>599</v>
      </c>
      <c r="C866" s="35">
        <v>4</v>
      </c>
      <c r="D866" s="55">
        <v>10.432699999999999</v>
      </c>
      <c r="E866" s="181">
        <v>1320</v>
      </c>
      <c r="F866" s="145">
        <v>919750</v>
      </c>
      <c r="G866" s="41">
        <v>100</v>
      </c>
      <c r="H866" s="50">
        <f t="shared" si="152"/>
        <v>919750</v>
      </c>
      <c r="I866" s="10">
        <f t="shared" si="151"/>
        <v>0</v>
      </c>
      <c r="J866" s="10">
        <f t="shared" si="153"/>
        <v>696.780303030303</v>
      </c>
      <c r="K866" s="10">
        <f t="shared" si="154"/>
        <v>464.24369606558389</v>
      </c>
      <c r="L866" s="10">
        <f t="shared" si="155"/>
        <v>822012.97635167919</v>
      </c>
      <c r="M866" s="10"/>
      <c r="N866" s="10">
        <f t="shared" si="150"/>
        <v>822012.97635167919</v>
      </c>
      <c r="O866" s="196"/>
      <c r="P866" s="196"/>
      <c r="Q866" s="196"/>
      <c r="R866" s="196"/>
      <c r="S866" s="196"/>
    </row>
    <row r="867" spans="1:19" x14ac:dyDescent="0.25">
      <c r="A867" s="35"/>
      <c r="B867" s="51" t="s">
        <v>390</v>
      </c>
      <c r="C867" s="35">
        <v>4</v>
      </c>
      <c r="D867" s="55">
        <v>14.2333</v>
      </c>
      <c r="E867" s="181">
        <v>791</v>
      </c>
      <c r="F867" s="145">
        <v>721790</v>
      </c>
      <c r="G867" s="41">
        <v>100</v>
      </c>
      <c r="H867" s="50">
        <f t="shared" si="152"/>
        <v>721790</v>
      </c>
      <c r="I867" s="10">
        <f t="shared" si="151"/>
        <v>0</v>
      </c>
      <c r="J867" s="10">
        <f t="shared" si="153"/>
        <v>912.50316055625785</v>
      </c>
      <c r="K867" s="10">
        <f t="shared" si="154"/>
        <v>248.52083853962904</v>
      </c>
      <c r="L867" s="10">
        <f t="shared" si="155"/>
        <v>491846.77843942866</v>
      </c>
      <c r="M867" s="10"/>
      <c r="N867" s="10">
        <f t="shared" si="150"/>
        <v>491846.77843942866</v>
      </c>
      <c r="O867" s="196"/>
      <c r="P867" s="196"/>
      <c r="Q867" s="196"/>
      <c r="R867" s="196"/>
      <c r="S867" s="196"/>
    </row>
    <row r="868" spans="1:19" x14ac:dyDescent="0.25">
      <c r="A868" s="35"/>
      <c r="B868" s="51" t="s">
        <v>600</v>
      </c>
      <c r="C868" s="35">
        <v>4</v>
      </c>
      <c r="D868" s="55">
        <v>18.4329</v>
      </c>
      <c r="E868" s="181">
        <v>3021</v>
      </c>
      <c r="F868" s="145">
        <v>1663760</v>
      </c>
      <c r="G868" s="41">
        <v>100</v>
      </c>
      <c r="H868" s="50">
        <f t="shared" si="152"/>
        <v>1663760</v>
      </c>
      <c r="I868" s="10">
        <f t="shared" si="151"/>
        <v>0</v>
      </c>
      <c r="J868" s="10">
        <f t="shared" si="153"/>
        <v>550.7315458457465</v>
      </c>
      <c r="K868" s="10">
        <f t="shared" si="154"/>
        <v>610.2924532501404</v>
      </c>
      <c r="L868" s="10">
        <f t="shared" si="155"/>
        <v>1308526.2659727945</v>
      </c>
      <c r="M868" s="10"/>
      <c r="N868" s="10">
        <f t="shared" si="150"/>
        <v>1308526.2659727945</v>
      </c>
      <c r="O868" s="196"/>
      <c r="P868" s="196"/>
      <c r="Q868" s="196"/>
      <c r="R868" s="196"/>
      <c r="S868" s="196"/>
    </row>
    <row r="869" spans="1:19" x14ac:dyDescent="0.25">
      <c r="A869" s="35"/>
      <c r="B869" s="51" t="s">
        <v>140</v>
      </c>
      <c r="C869" s="35">
        <v>4</v>
      </c>
      <c r="D869" s="55">
        <v>42.294499999999999</v>
      </c>
      <c r="E869" s="181">
        <v>3126</v>
      </c>
      <c r="F869" s="145">
        <v>1182590</v>
      </c>
      <c r="G869" s="41">
        <v>100</v>
      </c>
      <c r="H869" s="50">
        <f t="shared" si="152"/>
        <v>1182590</v>
      </c>
      <c r="I869" s="10">
        <f t="shared" si="151"/>
        <v>0</v>
      </c>
      <c r="J869" s="10">
        <f t="shared" si="153"/>
        <v>378.30774152271272</v>
      </c>
      <c r="K869" s="10">
        <f t="shared" si="154"/>
        <v>782.71625757317418</v>
      </c>
      <c r="L869" s="10">
        <f t="shared" si="155"/>
        <v>1640101.1340427815</v>
      </c>
      <c r="M869" s="10"/>
      <c r="N869" s="10">
        <f t="shared" si="150"/>
        <v>1640101.1340427815</v>
      </c>
      <c r="O869" s="196"/>
      <c r="P869" s="196"/>
      <c r="Q869" s="196"/>
      <c r="R869" s="196"/>
      <c r="S869" s="196"/>
    </row>
    <row r="870" spans="1:19" x14ac:dyDescent="0.25">
      <c r="A870" s="35"/>
      <c r="B870" s="51" t="s">
        <v>532</v>
      </c>
      <c r="C870" s="35">
        <v>4</v>
      </c>
      <c r="D870" s="55">
        <v>26.699400000000001</v>
      </c>
      <c r="E870" s="181">
        <v>2419</v>
      </c>
      <c r="F870" s="145">
        <v>832280</v>
      </c>
      <c r="G870" s="41">
        <v>100</v>
      </c>
      <c r="H870" s="50">
        <f t="shared" si="152"/>
        <v>832280</v>
      </c>
      <c r="I870" s="10">
        <f t="shared" si="151"/>
        <v>0</v>
      </c>
      <c r="J870" s="10">
        <f t="shared" si="153"/>
        <v>344.05952873088052</v>
      </c>
      <c r="K870" s="10">
        <f t="shared" si="154"/>
        <v>816.96447036500638</v>
      </c>
      <c r="L870" s="10">
        <f t="shared" si="155"/>
        <v>1498887.5803887965</v>
      </c>
      <c r="M870" s="10"/>
      <c r="N870" s="10">
        <f t="shared" si="150"/>
        <v>1498887.5803887965</v>
      </c>
      <c r="O870" s="196"/>
      <c r="P870" s="196"/>
      <c r="Q870" s="196"/>
      <c r="R870" s="196"/>
      <c r="S870" s="196"/>
    </row>
    <row r="871" spans="1:19" x14ac:dyDescent="0.25">
      <c r="A871" s="35"/>
      <c r="B871" s="51" t="s">
        <v>837</v>
      </c>
      <c r="C871" s="35">
        <v>4</v>
      </c>
      <c r="D871" s="55">
        <v>8.2538999999999998</v>
      </c>
      <c r="E871" s="181">
        <v>1286</v>
      </c>
      <c r="F871" s="145">
        <v>997610</v>
      </c>
      <c r="G871" s="41">
        <v>100</v>
      </c>
      <c r="H871" s="50">
        <f t="shared" si="152"/>
        <v>997610</v>
      </c>
      <c r="I871" s="10">
        <f t="shared" si="151"/>
        <v>0</v>
      </c>
      <c r="J871" s="10">
        <f t="shared" si="153"/>
        <v>775.74650077760498</v>
      </c>
      <c r="K871" s="10">
        <f t="shared" si="154"/>
        <v>385.27749831828191</v>
      </c>
      <c r="L871" s="10">
        <f t="shared" si="155"/>
        <v>711089.12429926766</v>
      </c>
      <c r="M871" s="10"/>
      <c r="N871" s="10">
        <f t="shared" si="150"/>
        <v>711089.12429926766</v>
      </c>
      <c r="O871" s="196"/>
      <c r="P871" s="196"/>
      <c r="Q871" s="196"/>
      <c r="R871" s="196"/>
      <c r="S871" s="196"/>
    </row>
    <row r="872" spans="1:19" x14ac:dyDescent="0.25">
      <c r="A872" s="35"/>
      <c r="B872" s="51" t="s">
        <v>42</v>
      </c>
      <c r="C872" s="35">
        <v>4</v>
      </c>
      <c r="D872" s="55">
        <v>11.6883</v>
      </c>
      <c r="E872" s="181">
        <v>1628</v>
      </c>
      <c r="F872" s="145">
        <v>476400</v>
      </c>
      <c r="G872" s="41">
        <v>100</v>
      </c>
      <c r="H872" s="50">
        <f t="shared" si="152"/>
        <v>476400</v>
      </c>
      <c r="I872" s="10">
        <f t="shared" si="151"/>
        <v>0</v>
      </c>
      <c r="J872" s="10">
        <f t="shared" si="153"/>
        <v>292.62899262899265</v>
      </c>
      <c r="K872" s="10">
        <f t="shared" si="154"/>
        <v>868.3950064668943</v>
      </c>
      <c r="L872" s="10">
        <f t="shared" si="155"/>
        <v>1367576.336164484</v>
      </c>
      <c r="M872" s="10"/>
      <c r="N872" s="10">
        <f t="shared" si="150"/>
        <v>1367576.336164484</v>
      </c>
      <c r="O872" s="196"/>
      <c r="P872" s="196"/>
      <c r="Q872" s="196"/>
      <c r="R872" s="196"/>
      <c r="S872" s="196"/>
    </row>
    <row r="873" spans="1:19" x14ac:dyDescent="0.25">
      <c r="A873" s="35"/>
      <c r="B873" s="51" t="s">
        <v>601</v>
      </c>
      <c r="C873" s="35">
        <v>4</v>
      </c>
      <c r="D873" s="55">
        <v>63.86</v>
      </c>
      <c r="E873" s="181">
        <v>3678</v>
      </c>
      <c r="F873" s="145">
        <v>1149630</v>
      </c>
      <c r="G873" s="41">
        <v>100</v>
      </c>
      <c r="H873" s="50">
        <f t="shared" si="152"/>
        <v>1149630</v>
      </c>
      <c r="I873" s="10">
        <f t="shared" si="151"/>
        <v>0</v>
      </c>
      <c r="J873" s="10">
        <f t="shared" si="153"/>
        <v>312.56933115823819</v>
      </c>
      <c r="K873" s="10">
        <f t="shared" si="154"/>
        <v>848.45466793764876</v>
      </c>
      <c r="L873" s="10">
        <f t="shared" si="155"/>
        <v>1904061.9090373137</v>
      </c>
      <c r="M873" s="10"/>
      <c r="N873" s="10">
        <f t="shared" si="150"/>
        <v>1904061.9090373137</v>
      </c>
      <c r="O873" s="196"/>
      <c r="P873" s="196"/>
      <c r="Q873" s="196"/>
      <c r="R873" s="196"/>
      <c r="S873" s="196"/>
    </row>
    <row r="874" spans="1:19" x14ac:dyDescent="0.25">
      <c r="A874" s="35"/>
      <c r="B874" s="51" t="s">
        <v>884</v>
      </c>
      <c r="C874" s="35">
        <v>3</v>
      </c>
      <c r="D874" s="55">
        <v>60.826599999999999</v>
      </c>
      <c r="E874" s="181">
        <v>19738</v>
      </c>
      <c r="F874" s="145">
        <v>37972120</v>
      </c>
      <c r="G874" s="41">
        <v>50</v>
      </c>
      <c r="H874" s="50">
        <f t="shared" si="152"/>
        <v>18986060</v>
      </c>
      <c r="I874" s="10">
        <f t="shared" si="151"/>
        <v>18986060</v>
      </c>
      <c r="J874" s="10">
        <f t="shared" si="153"/>
        <v>1923.8078832708482</v>
      </c>
      <c r="K874" s="10">
        <f t="shared" si="154"/>
        <v>-762.78388417496126</v>
      </c>
      <c r="L874" s="10">
        <f t="shared" si="155"/>
        <v>3447525.7187504163</v>
      </c>
      <c r="M874" s="10"/>
      <c r="N874" s="10">
        <f t="shared" si="150"/>
        <v>3447525.7187504163</v>
      </c>
      <c r="O874" s="196"/>
      <c r="P874" s="196"/>
      <c r="Q874" s="196"/>
      <c r="R874" s="196"/>
      <c r="S874" s="196"/>
    </row>
    <row r="875" spans="1:19" x14ac:dyDescent="0.25">
      <c r="A875" s="35"/>
      <c r="B875" s="51" t="s">
        <v>838</v>
      </c>
      <c r="C875" s="35">
        <v>4</v>
      </c>
      <c r="D875" s="55">
        <v>27.288999999999998</v>
      </c>
      <c r="E875" s="181">
        <v>5882</v>
      </c>
      <c r="F875" s="145">
        <v>2594230</v>
      </c>
      <c r="G875" s="41">
        <v>100</v>
      </c>
      <c r="H875" s="50">
        <f t="shared" si="152"/>
        <v>2594230</v>
      </c>
      <c r="I875" s="10">
        <f t="shared" si="151"/>
        <v>0</v>
      </c>
      <c r="J875" s="10">
        <f t="shared" si="153"/>
        <v>441.04556273376403</v>
      </c>
      <c r="K875" s="10">
        <f t="shared" si="154"/>
        <v>719.97843636212292</v>
      </c>
      <c r="L875" s="10">
        <f t="shared" si="155"/>
        <v>1941512.1531543981</v>
      </c>
      <c r="M875" s="10"/>
      <c r="N875" s="10">
        <f t="shared" si="150"/>
        <v>1941512.1531543981</v>
      </c>
      <c r="O875" s="196"/>
      <c r="P875" s="196"/>
      <c r="Q875" s="196"/>
      <c r="R875" s="196"/>
      <c r="S875" s="196"/>
    </row>
    <row r="876" spans="1:19" x14ac:dyDescent="0.25">
      <c r="A876" s="35"/>
      <c r="B876" s="51" t="s">
        <v>100</v>
      </c>
      <c r="C876" s="35">
        <v>4</v>
      </c>
      <c r="D876" s="55">
        <v>14.374500000000001</v>
      </c>
      <c r="E876" s="181">
        <v>1420</v>
      </c>
      <c r="F876" s="145">
        <v>332350</v>
      </c>
      <c r="G876" s="41">
        <v>100</v>
      </c>
      <c r="H876" s="50">
        <f t="shared" si="152"/>
        <v>332350</v>
      </c>
      <c r="I876" s="10">
        <f t="shared" si="151"/>
        <v>0</v>
      </c>
      <c r="J876" s="10">
        <f t="shared" si="153"/>
        <v>234.04929577464787</v>
      </c>
      <c r="K876" s="10">
        <f t="shared" si="154"/>
        <v>926.97470332123908</v>
      </c>
      <c r="L876" s="10">
        <f t="shared" si="155"/>
        <v>1417031.1424378341</v>
      </c>
      <c r="M876" s="10"/>
      <c r="N876" s="10">
        <f t="shared" si="150"/>
        <v>1417031.1424378341</v>
      </c>
      <c r="O876" s="196"/>
      <c r="P876" s="196"/>
      <c r="Q876" s="196"/>
      <c r="R876" s="196"/>
      <c r="S876" s="196"/>
    </row>
    <row r="877" spans="1:19" x14ac:dyDescent="0.25">
      <c r="A877" s="35"/>
      <c r="B877" s="51" t="s">
        <v>602</v>
      </c>
      <c r="C877" s="35">
        <v>4</v>
      </c>
      <c r="D877" s="55">
        <v>10.2719</v>
      </c>
      <c r="E877" s="181">
        <v>1177</v>
      </c>
      <c r="F877" s="145">
        <v>336590</v>
      </c>
      <c r="G877" s="41">
        <v>100</v>
      </c>
      <c r="H877" s="50">
        <f t="shared" si="152"/>
        <v>336590</v>
      </c>
      <c r="I877" s="10">
        <f t="shared" si="151"/>
        <v>0</v>
      </c>
      <c r="J877" s="10">
        <f t="shared" si="153"/>
        <v>285.97281223449448</v>
      </c>
      <c r="K877" s="10">
        <f t="shared" si="154"/>
        <v>875.05118686139235</v>
      </c>
      <c r="L877" s="10">
        <f t="shared" si="155"/>
        <v>1296762.2275008038</v>
      </c>
      <c r="M877" s="10"/>
      <c r="N877" s="10">
        <f t="shared" si="150"/>
        <v>1296762.2275008038</v>
      </c>
      <c r="O877" s="196"/>
      <c r="P877" s="196"/>
      <c r="Q877" s="196"/>
      <c r="R877" s="196"/>
      <c r="S877" s="196"/>
    </row>
    <row r="878" spans="1:19" x14ac:dyDescent="0.25">
      <c r="A878" s="35"/>
      <c r="B878" s="51" t="s">
        <v>603</v>
      </c>
      <c r="C878" s="35">
        <v>4</v>
      </c>
      <c r="D878" s="55">
        <v>15.514700000000001</v>
      </c>
      <c r="E878" s="181">
        <v>1501</v>
      </c>
      <c r="F878" s="145">
        <v>389160</v>
      </c>
      <c r="G878" s="41">
        <v>100</v>
      </c>
      <c r="H878" s="50">
        <f t="shared" si="152"/>
        <v>389160</v>
      </c>
      <c r="I878" s="10">
        <f t="shared" si="151"/>
        <v>0</v>
      </c>
      <c r="J878" s="10">
        <f t="shared" si="153"/>
        <v>259.26715522984676</v>
      </c>
      <c r="K878" s="10">
        <f t="shared" si="154"/>
        <v>901.75684386604007</v>
      </c>
      <c r="L878" s="10">
        <f t="shared" si="155"/>
        <v>1404513.9353629497</v>
      </c>
      <c r="M878" s="10"/>
      <c r="N878" s="10">
        <f t="shared" si="150"/>
        <v>1404513.9353629497</v>
      </c>
      <c r="O878" s="196"/>
      <c r="P878" s="196"/>
      <c r="Q878" s="196"/>
      <c r="R878" s="196"/>
      <c r="S878" s="196"/>
    </row>
    <row r="879" spans="1:19" x14ac:dyDescent="0.25">
      <c r="A879" s="35"/>
      <c r="B879" s="51" t="s">
        <v>604</v>
      </c>
      <c r="C879" s="35">
        <v>4</v>
      </c>
      <c r="D879" s="55">
        <v>32.592500000000001</v>
      </c>
      <c r="E879" s="181">
        <v>4904</v>
      </c>
      <c r="F879" s="145">
        <v>3000470</v>
      </c>
      <c r="G879" s="41">
        <v>100</v>
      </c>
      <c r="H879" s="50">
        <f t="shared" si="152"/>
        <v>3000470</v>
      </c>
      <c r="I879" s="10">
        <f t="shared" si="151"/>
        <v>0</v>
      </c>
      <c r="J879" s="10">
        <f t="shared" si="153"/>
        <v>611.84135399673733</v>
      </c>
      <c r="K879" s="10">
        <f t="shared" si="154"/>
        <v>549.18264509914957</v>
      </c>
      <c r="L879" s="10">
        <f t="shared" si="155"/>
        <v>1600193.0575673729</v>
      </c>
      <c r="M879" s="10"/>
      <c r="N879" s="10">
        <f t="shared" si="150"/>
        <v>1600193.0575673729</v>
      </c>
      <c r="O879" s="196"/>
      <c r="P879" s="196"/>
      <c r="Q879" s="196"/>
      <c r="R879" s="196"/>
      <c r="S879" s="196"/>
    </row>
    <row r="880" spans="1:19" x14ac:dyDescent="0.25">
      <c r="A880" s="35"/>
      <c r="B880" s="51" t="s">
        <v>605</v>
      </c>
      <c r="C880" s="35">
        <v>4</v>
      </c>
      <c r="D880" s="55">
        <v>24.1846</v>
      </c>
      <c r="E880" s="181">
        <v>2906</v>
      </c>
      <c r="F880" s="145">
        <v>1323950</v>
      </c>
      <c r="G880" s="41">
        <v>100</v>
      </c>
      <c r="H880" s="50">
        <f t="shared" si="152"/>
        <v>1323950</v>
      </c>
      <c r="I880" s="10">
        <f t="shared" si="151"/>
        <v>0</v>
      </c>
      <c r="J880" s="10">
        <f t="shared" si="153"/>
        <v>455.59187887130076</v>
      </c>
      <c r="K880" s="10">
        <f t="shared" si="154"/>
        <v>705.43212022458613</v>
      </c>
      <c r="L880" s="10">
        <f t="shared" si="155"/>
        <v>1430867.4976206529</v>
      </c>
      <c r="M880" s="10"/>
      <c r="N880" s="10">
        <f t="shared" si="150"/>
        <v>1430867.4976206529</v>
      </c>
      <c r="O880" s="196"/>
      <c r="P880" s="196"/>
      <c r="Q880" s="196"/>
      <c r="R880" s="196"/>
      <c r="S880" s="196"/>
    </row>
    <row r="881" spans="1:19" x14ac:dyDescent="0.25">
      <c r="A881" s="35"/>
      <c r="B881" s="4"/>
      <c r="C881" s="4"/>
      <c r="D881" s="55">
        <v>0</v>
      </c>
      <c r="E881" s="183"/>
      <c r="F881" s="65"/>
      <c r="G881" s="41"/>
      <c r="H881" s="65"/>
      <c r="I881" s="66"/>
      <c r="J881" s="66"/>
      <c r="K881" s="10"/>
      <c r="L881" s="10"/>
      <c r="M881" s="10"/>
      <c r="N881" s="10"/>
      <c r="O881" s="196"/>
      <c r="P881" s="196"/>
      <c r="Q881" s="196"/>
      <c r="R881" s="196"/>
      <c r="S881" s="196"/>
    </row>
    <row r="882" spans="1:19" x14ac:dyDescent="0.25">
      <c r="A882" s="30" t="s">
        <v>606</v>
      </c>
      <c r="B882" s="43" t="s">
        <v>2</v>
      </c>
      <c r="C882" s="44"/>
      <c r="D882" s="3">
        <v>598.36670000000004</v>
      </c>
      <c r="E882" s="184">
        <f>E883</f>
        <v>36415</v>
      </c>
      <c r="F882" s="37">
        <v>0</v>
      </c>
      <c r="G882" s="41"/>
      <c r="H882" s="37">
        <f>H884</f>
        <v>3427925</v>
      </c>
      <c r="I882" s="8">
        <f>I884</f>
        <v>-3427925</v>
      </c>
      <c r="J882" s="8"/>
      <c r="K882" s="10"/>
      <c r="L882" s="10"/>
      <c r="M882" s="9">
        <f>M884</f>
        <v>10707544.219878171</v>
      </c>
      <c r="N882" s="8">
        <f t="shared" si="150"/>
        <v>10707544.219878171</v>
      </c>
      <c r="O882" s="196"/>
      <c r="P882" s="196"/>
      <c r="Q882" s="196"/>
      <c r="R882" s="196"/>
      <c r="S882" s="196"/>
    </row>
    <row r="883" spans="1:19" x14ac:dyDescent="0.25">
      <c r="A883" s="30" t="s">
        <v>606</v>
      </c>
      <c r="B883" s="43" t="s">
        <v>3</v>
      </c>
      <c r="C883" s="44"/>
      <c r="D883" s="3">
        <v>598.36670000000004</v>
      </c>
      <c r="E883" s="184">
        <f>SUM(E885:E907)</f>
        <v>36415</v>
      </c>
      <c r="F883" s="37">
        <f>SUM(F885:F907)</f>
        <v>24930720</v>
      </c>
      <c r="G883" s="41"/>
      <c r="H883" s="37">
        <f>SUM(H885:H907)</f>
        <v>18074870</v>
      </c>
      <c r="I883" s="8">
        <f>SUM(I885:I907)</f>
        <v>6855850</v>
      </c>
      <c r="J883" s="8"/>
      <c r="K883" s="10"/>
      <c r="L883" s="8">
        <f>SUM(L885:L907)</f>
        <v>29534239.548103601</v>
      </c>
      <c r="M883" s="10"/>
      <c r="N883" s="8">
        <f t="shared" si="150"/>
        <v>29534239.548103601</v>
      </c>
      <c r="O883" s="196"/>
      <c r="P883" s="196"/>
      <c r="Q883" s="196"/>
      <c r="R883" s="196"/>
      <c r="S883" s="196"/>
    </row>
    <row r="884" spans="1:19" x14ac:dyDescent="0.25">
      <c r="A884" s="35"/>
      <c r="B884" s="51" t="s">
        <v>26</v>
      </c>
      <c r="C884" s="35">
        <v>2</v>
      </c>
      <c r="D884" s="55">
        <v>0</v>
      </c>
      <c r="E884" s="187"/>
      <c r="F884" s="50">
        <v>0</v>
      </c>
      <c r="G884" s="41">
        <v>25</v>
      </c>
      <c r="H884" s="50">
        <f>F906*G884/100</f>
        <v>3427925</v>
      </c>
      <c r="I884" s="10">
        <f t="shared" ref="I884:I907" si="156">F884-H884</f>
        <v>-3427925</v>
      </c>
      <c r="J884" s="10"/>
      <c r="K884" s="10"/>
      <c r="L884" s="10"/>
      <c r="M884" s="10">
        <f>($L$7*$L$8*E882/$L$10)+($L$7*$L$9*D882/$L$11)</f>
        <v>10707544.219878171</v>
      </c>
      <c r="N884" s="10">
        <f t="shared" si="150"/>
        <v>10707544.219878171</v>
      </c>
      <c r="O884" s="196"/>
      <c r="P884" s="196"/>
      <c r="Q884" s="196"/>
      <c r="R884" s="196"/>
      <c r="S884" s="196"/>
    </row>
    <row r="885" spans="1:19" x14ac:dyDescent="0.25">
      <c r="A885" s="35"/>
      <c r="B885" s="51" t="s">
        <v>607</v>
      </c>
      <c r="C885" s="35">
        <v>4</v>
      </c>
      <c r="D885" s="55">
        <v>26.591699999999999</v>
      </c>
      <c r="E885" s="181">
        <v>1224</v>
      </c>
      <c r="F885" s="145">
        <v>674270</v>
      </c>
      <c r="G885" s="41">
        <v>100</v>
      </c>
      <c r="H885" s="50">
        <f t="shared" ref="H885:H907" si="157">F885*G885/100</f>
        <v>674270</v>
      </c>
      <c r="I885" s="10">
        <f t="shared" si="156"/>
        <v>0</v>
      </c>
      <c r="J885" s="10">
        <f t="shared" ref="J885:J907" si="158">F885/E885</f>
        <v>550.87418300653599</v>
      </c>
      <c r="K885" s="10">
        <f t="shared" ref="K885:K907" si="159">$J$11*$J$19-J885</f>
        <v>610.14981608935091</v>
      </c>
      <c r="L885" s="10">
        <f t="shared" ref="L885:L907" si="160">IF(K885&gt;0,$J$7*$J$8*(K885/$K$19),0)+$J$7*$J$9*(E885/$E$19)+$J$7*$J$10*(D885/$D$19)</f>
        <v>1055003.6839820007</v>
      </c>
      <c r="M885" s="10"/>
      <c r="N885" s="10">
        <f t="shared" ref="N885:N948" si="161">L885+M885</f>
        <v>1055003.6839820007</v>
      </c>
      <c r="O885" s="196"/>
      <c r="P885" s="196"/>
      <c r="Q885" s="196"/>
      <c r="R885" s="196"/>
      <c r="S885" s="196"/>
    </row>
    <row r="886" spans="1:19" x14ac:dyDescent="0.25">
      <c r="A886" s="35"/>
      <c r="B886" s="51" t="s">
        <v>608</v>
      </c>
      <c r="C886" s="35">
        <v>4</v>
      </c>
      <c r="D886" s="55">
        <v>21.4466</v>
      </c>
      <c r="E886" s="181">
        <v>1198</v>
      </c>
      <c r="F886" s="145">
        <v>379040</v>
      </c>
      <c r="G886" s="41">
        <v>100</v>
      </c>
      <c r="H886" s="50">
        <f t="shared" si="157"/>
        <v>379040</v>
      </c>
      <c r="I886" s="10">
        <f t="shared" si="156"/>
        <v>0</v>
      </c>
      <c r="J886" s="10">
        <f t="shared" si="158"/>
        <v>316.39398998330552</v>
      </c>
      <c r="K886" s="10">
        <f t="shared" si="159"/>
        <v>844.63000911258132</v>
      </c>
      <c r="L886" s="10">
        <f t="shared" si="160"/>
        <v>1312608.5984449107</v>
      </c>
      <c r="M886" s="10"/>
      <c r="N886" s="10">
        <f t="shared" si="161"/>
        <v>1312608.5984449107</v>
      </c>
      <c r="O886" s="196"/>
      <c r="P886" s="196"/>
      <c r="Q886" s="196"/>
      <c r="R886" s="196"/>
      <c r="S886" s="196"/>
    </row>
    <row r="887" spans="1:19" x14ac:dyDescent="0.25">
      <c r="A887" s="35"/>
      <c r="B887" s="51" t="s">
        <v>839</v>
      </c>
      <c r="C887" s="35">
        <v>4</v>
      </c>
      <c r="D887" s="55">
        <v>20.6798</v>
      </c>
      <c r="E887" s="181">
        <v>1390</v>
      </c>
      <c r="F887" s="145">
        <v>1034920</v>
      </c>
      <c r="G887" s="41">
        <v>100</v>
      </c>
      <c r="H887" s="50">
        <f t="shared" si="157"/>
        <v>1034920</v>
      </c>
      <c r="I887" s="10">
        <f t="shared" si="156"/>
        <v>0</v>
      </c>
      <c r="J887" s="10">
        <f t="shared" si="158"/>
        <v>744.54676258992811</v>
      </c>
      <c r="K887" s="10">
        <f t="shared" si="159"/>
        <v>416.47723650595879</v>
      </c>
      <c r="L887" s="10">
        <f t="shared" si="160"/>
        <v>820604.35747020051</v>
      </c>
      <c r="M887" s="10"/>
      <c r="N887" s="10">
        <f t="shared" si="161"/>
        <v>820604.35747020051</v>
      </c>
      <c r="O887" s="196"/>
      <c r="P887" s="196"/>
      <c r="Q887" s="196"/>
      <c r="R887" s="196"/>
      <c r="S887" s="196"/>
    </row>
    <row r="888" spans="1:19" x14ac:dyDescent="0.25">
      <c r="A888" s="35"/>
      <c r="B888" s="51" t="s">
        <v>840</v>
      </c>
      <c r="C888" s="35">
        <v>4</v>
      </c>
      <c r="D888" s="55">
        <v>48.986699999999999</v>
      </c>
      <c r="E888" s="181">
        <v>2397</v>
      </c>
      <c r="F888" s="145">
        <v>537680</v>
      </c>
      <c r="G888" s="41">
        <v>100</v>
      </c>
      <c r="H888" s="50">
        <f t="shared" si="157"/>
        <v>537680</v>
      </c>
      <c r="I888" s="10">
        <f t="shared" si="156"/>
        <v>0</v>
      </c>
      <c r="J888" s="10">
        <f t="shared" si="158"/>
        <v>224.31372549019608</v>
      </c>
      <c r="K888" s="10">
        <f t="shared" si="159"/>
        <v>936.71027360569087</v>
      </c>
      <c r="L888" s="10">
        <f t="shared" si="160"/>
        <v>1739131.4826551513</v>
      </c>
      <c r="M888" s="10"/>
      <c r="N888" s="10">
        <f t="shared" si="161"/>
        <v>1739131.4826551513</v>
      </c>
      <c r="O888" s="196"/>
      <c r="P888" s="196"/>
      <c r="Q888" s="196"/>
      <c r="R888" s="196"/>
      <c r="S888" s="196"/>
    </row>
    <row r="889" spans="1:19" x14ac:dyDescent="0.25">
      <c r="A889" s="35"/>
      <c r="B889" s="51" t="s">
        <v>609</v>
      </c>
      <c r="C889" s="35">
        <v>4</v>
      </c>
      <c r="D889" s="55">
        <v>62.897199999999998</v>
      </c>
      <c r="E889" s="181">
        <v>3103</v>
      </c>
      <c r="F889" s="145">
        <v>1541040</v>
      </c>
      <c r="G889" s="41">
        <v>100</v>
      </c>
      <c r="H889" s="50">
        <f t="shared" si="157"/>
        <v>1541040</v>
      </c>
      <c r="I889" s="10">
        <f t="shared" si="156"/>
        <v>0</v>
      </c>
      <c r="J889" s="10">
        <f t="shared" si="158"/>
        <v>496.62906864324844</v>
      </c>
      <c r="K889" s="10">
        <f t="shared" si="159"/>
        <v>664.39493045263839</v>
      </c>
      <c r="L889" s="10">
        <f t="shared" si="160"/>
        <v>1583860.3453088896</v>
      </c>
      <c r="M889" s="10"/>
      <c r="N889" s="10">
        <f t="shared" si="161"/>
        <v>1583860.3453088896</v>
      </c>
      <c r="O889" s="196"/>
      <c r="P889" s="196"/>
      <c r="Q889" s="196"/>
      <c r="R889" s="196"/>
      <c r="S889" s="196"/>
    </row>
    <row r="890" spans="1:19" x14ac:dyDescent="0.25">
      <c r="A890" s="35"/>
      <c r="B890" s="51" t="s">
        <v>610</v>
      </c>
      <c r="C890" s="35">
        <v>4</v>
      </c>
      <c r="D890" s="55">
        <v>33.687600000000003</v>
      </c>
      <c r="E890" s="181">
        <v>2034</v>
      </c>
      <c r="F890" s="145">
        <v>420770</v>
      </c>
      <c r="G890" s="41">
        <v>100</v>
      </c>
      <c r="H890" s="50">
        <f t="shared" si="157"/>
        <v>420770</v>
      </c>
      <c r="I890" s="10">
        <f t="shared" si="156"/>
        <v>0</v>
      </c>
      <c r="J890" s="10">
        <f t="shared" si="158"/>
        <v>206.86823992133728</v>
      </c>
      <c r="K890" s="10">
        <f t="shared" si="159"/>
        <v>954.15575917454964</v>
      </c>
      <c r="L890" s="10">
        <f t="shared" si="160"/>
        <v>1634236.9916343982</v>
      </c>
      <c r="M890" s="10"/>
      <c r="N890" s="10">
        <f t="shared" si="161"/>
        <v>1634236.9916343982</v>
      </c>
      <c r="O890" s="196"/>
      <c r="P890" s="196"/>
      <c r="Q890" s="196"/>
      <c r="R890" s="196"/>
      <c r="S890" s="196"/>
    </row>
    <row r="891" spans="1:19" x14ac:dyDescent="0.25">
      <c r="A891" s="35"/>
      <c r="B891" s="51" t="s">
        <v>611</v>
      </c>
      <c r="C891" s="35">
        <v>4</v>
      </c>
      <c r="D891" s="55">
        <v>36.413200000000003</v>
      </c>
      <c r="E891" s="181">
        <v>1278</v>
      </c>
      <c r="F891" s="145">
        <v>333700</v>
      </c>
      <c r="G891" s="41">
        <v>100</v>
      </c>
      <c r="H891" s="50">
        <f t="shared" si="157"/>
        <v>333700</v>
      </c>
      <c r="I891" s="10">
        <f t="shared" si="156"/>
        <v>0</v>
      </c>
      <c r="J891" s="10">
        <f t="shared" si="158"/>
        <v>261.11111111111109</v>
      </c>
      <c r="K891" s="10">
        <f t="shared" si="159"/>
        <v>899.91288798477581</v>
      </c>
      <c r="L891" s="10">
        <f t="shared" si="160"/>
        <v>1458708.915506606</v>
      </c>
      <c r="M891" s="10"/>
      <c r="N891" s="10">
        <f t="shared" si="161"/>
        <v>1458708.915506606</v>
      </c>
      <c r="O891" s="196"/>
      <c r="P891" s="196"/>
      <c r="Q891" s="196"/>
      <c r="R891" s="196"/>
      <c r="S891" s="196"/>
    </row>
    <row r="892" spans="1:19" x14ac:dyDescent="0.25">
      <c r="A892" s="35"/>
      <c r="B892" s="51" t="s">
        <v>612</v>
      </c>
      <c r="C892" s="35">
        <v>4</v>
      </c>
      <c r="D892" s="55">
        <v>17.424600000000002</v>
      </c>
      <c r="E892" s="181">
        <v>685</v>
      </c>
      <c r="F892" s="145">
        <v>107310</v>
      </c>
      <c r="G892" s="41">
        <v>100</v>
      </c>
      <c r="H892" s="50">
        <f t="shared" si="157"/>
        <v>107310</v>
      </c>
      <c r="I892" s="10">
        <f t="shared" si="156"/>
        <v>0</v>
      </c>
      <c r="J892" s="10">
        <f t="shared" si="158"/>
        <v>156.65693430656935</v>
      </c>
      <c r="K892" s="10">
        <f t="shared" si="159"/>
        <v>1004.3670647893175</v>
      </c>
      <c r="L892" s="10">
        <f t="shared" si="160"/>
        <v>1406050.1735541963</v>
      </c>
      <c r="M892" s="10"/>
      <c r="N892" s="10">
        <f t="shared" si="161"/>
        <v>1406050.1735541963</v>
      </c>
      <c r="O892" s="196"/>
      <c r="P892" s="196"/>
      <c r="Q892" s="196"/>
      <c r="R892" s="196"/>
      <c r="S892" s="196"/>
    </row>
    <row r="893" spans="1:19" x14ac:dyDescent="0.25">
      <c r="A893" s="35"/>
      <c r="B893" s="51" t="s">
        <v>613</v>
      </c>
      <c r="C893" s="35">
        <v>4</v>
      </c>
      <c r="D893" s="55">
        <v>18.459800000000001</v>
      </c>
      <c r="E893" s="181">
        <v>1282</v>
      </c>
      <c r="F893" s="145">
        <v>255840</v>
      </c>
      <c r="G893" s="41">
        <v>100</v>
      </c>
      <c r="H893" s="50">
        <f t="shared" si="157"/>
        <v>255840</v>
      </c>
      <c r="I893" s="10">
        <f t="shared" si="156"/>
        <v>0</v>
      </c>
      <c r="J893" s="10">
        <f t="shared" si="158"/>
        <v>199.56318252730108</v>
      </c>
      <c r="K893" s="10">
        <f t="shared" si="159"/>
        <v>961.46081656858587</v>
      </c>
      <c r="L893" s="10">
        <f t="shared" si="160"/>
        <v>1454705.4873499109</v>
      </c>
      <c r="M893" s="10"/>
      <c r="N893" s="10">
        <f t="shared" si="161"/>
        <v>1454705.4873499109</v>
      </c>
      <c r="O893" s="196"/>
      <c r="P893" s="196"/>
      <c r="Q893" s="196"/>
      <c r="R893" s="196"/>
      <c r="S893" s="196"/>
    </row>
    <row r="894" spans="1:19" x14ac:dyDescent="0.25">
      <c r="A894" s="35"/>
      <c r="B894" s="51" t="s">
        <v>296</v>
      </c>
      <c r="C894" s="35">
        <v>4</v>
      </c>
      <c r="D894" s="55">
        <v>17.335699999999999</v>
      </c>
      <c r="E894" s="181">
        <v>822</v>
      </c>
      <c r="F894" s="145">
        <v>219490</v>
      </c>
      <c r="G894" s="41">
        <v>100</v>
      </c>
      <c r="H894" s="50">
        <f t="shared" si="157"/>
        <v>219490</v>
      </c>
      <c r="I894" s="10">
        <f t="shared" si="156"/>
        <v>0</v>
      </c>
      <c r="J894" s="10">
        <f t="shared" si="158"/>
        <v>267.01946472019466</v>
      </c>
      <c r="K894" s="10">
        <f t="shared" si="159"/>
        <v>894.00453437569217</v>
      </c>
      <c r="L894" s="10">
        <f t="shared" si="160"/>
        <v>1293802.6710182084</v>
      </c>
      <c r="M894" s="10"/>
      <c r="N894" s="10">
        <f t="shared" si="161"/>
        <v>1293802.6710182084</v>
      </c>
      <c r="O894" s="196"/>
      <c r="P894" s="196"/>
      <c r="Q894" s="196"/>
      <c r="R894" s="196"/>
      <c r="S894" s="196"/>
    </row>
    <row r="895" spans="1:19" x14ac:dyDescent="0.25">
      <c r="A895" s="35"/>
      <c r="B895" s="51" t="s">
        <v>614</v>
      </c>
      <c r="C895" s="35">
        <v>4</v>
      </c>
      <c r="D895" s="55">
        <v>9.4989999999999988</v>
      </c>
      <c r="E895" s="181">
        <v>551</v>
      </c>
      <c r="F895" s="145">
        <v>95080</v>
      </c>
      <c r="G895" s="41">
        <v>100</v>
      </c>
      <c r="H895" s="50">
        <f t="shared" si="157"/>
        <v>95080</v>
      </c>
      <c r="I895" s="10">
        <f t="shared" si="156"/>
        <v>0</v>
      </c>
      <c r="J895" s="10">
        <f t="shared" si="158"/>
        <v>172.55898366606169</v>
      </c>
      <c r="K895" s="10">
        <f t="shared" si="159"/>
        <v>988.46501542982514</v>
      </c>
      <c r="L895" s="10">
        <f t="shared" si="160"/>
        <v>1330152.1913208463</v>
      </c>
      <c r="M895" s="10"/>
      <c r="N895" s="10">
        <f t="shared" si="161"/>
        <v>1330152.1913208463</v>
      </c>
      <c r="O895" s="196"/>
      <c r="P895" s="196"/>
      <c r="Q895" s="196"/>
      <c r="R895" s="196"/>
      <c r="S895" s="196"/>
    </row>
    <row r="896" spans="1:19" x14ac:dyDescent="0.25">
      <c r="A896" s="35"/>
      <c r="B896" s="51" t="s">
        <v>615</v>
      </c>
      <c r="C896" s="35">
        <v>4</v>
      </c>
      <c r="D896" s="55">
        <v>50.374799999999993</v>
      </c>
      <c r="E896" s="181">
        <v>2581</v>
      </c>
      <c r="F896" s="145">
        <v>1072350</v>
      </c>
      <c r="G896" s="41">
        <v>100</v>
      </c>
      <c r="H896" s="50">
        <f t="shared" si="157"/>
        <v>1072350</v>
      </c>
      <c r="I896" s="10">
        <f t="shared" si="156"/>
        <v>0</v>
      </c>
      <c r="J896" s="10">
        <f t="shared" si="158"/>
        <v>415.47849670670286</v>
      </c>
      <c r="K896" s="10">
        <f t="shared" si="159"/>
        <v>745.54550238918409</v>
      </c>
      <c r="L896" s="10">
        <f t="shared" si="160"/>
        <v>1542931.208060835</v>
      </c>
      <c r="M896" s="10"/>
      <c r="N896" s="10">
        <f t="shared" si="161"/>
        <v>1542931.208060835</v>
      </c>
      <c r="O896" s="196"/>
      <c r="P896" s="196"/>
      <c r="Q896" s="196"/>
      <c r="R896" s="196"/>
      <c r="S896" s="196"/>
    </row>
    <row r="897" spans="1:19" x14ac:dyDescent="0.25">
      <c r="A897" s="35"/>
      <c r="B897" s="51" t="s">
        <v>574</v>
      </c>
      <c r="C897" s="35">
        <v>4</v>
      </c>
      <c r="D897" s="55">
        <v>12.6898</v>
      </c>
      <c r="E897" s="181">
        <v>731</v>
      </c>
      <c r="F897" s="145">
        <v>167210</v>
      </c>
      <c r="G897" s="41">
        <v>100</v>
      </c>
      <c r="H897" s="50">
        <f t="shared" si="157"/>
        <v>167210</v>
      </c>
      <c r="I897" s="10">
        <f t="shared" si="156"/>
        <v>0</v>
      </c>
      <c r="J897" s="10">
        <f t="shared" si="158"/>
        <v>228.74145006839944</v>
      </c>
      <c r="K897" s="10">
        <f t="shared" si="159"/>
        <v>932.28254902748745</v>
      </c>
      <c r="L897" s="10">
        <f t="shared" si="160"/>
        <v>1305066.1627877792</v>
      </c>
      <c r="M897" s="10"/>
      <c r="N897" s="10">
        <f t="shared" si="161"/>
        <v>1305066.1627877792</v>
      </c>
      <c r="O897" s="196"/>
      <c r="P897" s="196"/>
      <c r="Q897" s="196"/>
      <c r="R897" s="196"/>
      <c r="S897" s="196"/>
    </row>
    <row r="898" spans="1:19" x14ac:dyDescent="0.25">
      <c r="A898" s="35"/>
      <c r="B898" s="51" t="s">
        <v>616</v>
      </c>
      <c r="C898" s="35">
        <v>4</v>
      </c>
      <c r="D898" s="55">
        <v>34.032299999999999</v>
      </c>
      <c r="E898" s="181">
        <v>1600</v>
      </c>
      <c r="F898" s="145">
        <v>626650</v>
      </c>
      <c r="G898" s="41">
        <v>100</v>
      </c>
      <c r="H898" s="50">
        <f t="shared" si="157"/>
        <v>626650</v>
      </c>
      <c r="I898" s="10">
        <f t="shared" si="156"/>
        <v>0</v>
      </c>
      <c r="J898" s="10">
        <f t="shared" si="158"/>
        <v>391.65625</v>
      </c>
      <c r="K898" s="10">
        <f t="shared" si="159"/>
        <v>769.36774909588689</v>
      </c>
      <c r="L898" s="10">
        <f t="shared" si="160"/>
        <v>1341636.9056394282</v>
      </c>
      <c r="M898" s="10"/>
      <c r="N898" s="10">
        <f t="shared" si="161"/>
        <v>1341636.9056394282</v>
      </c>
      <c r="O898" s="196"/>
      <c r="P898" s="196"/>
      <c r="Q898" s="196"/>
      <c r="R898" s="196"/>
      <c r="S898" s="196"/>
    </row>
    <row r="899" spans="1:19" x14ac:dyDescent="0.25">
      <c r="A899" s="35"/>
      <c r="B899" s="51" t="s">
        <v>617</v>
      </c>
      <c r="C899" s="35">
        <v>4</v>
      </c>
      <c r="D899" s="55">
        <v>17.230599999999999</v>
      </c>
      <c r="E899" s="181">
        <v>799</v>
      </c>
      <c r="F899" s="145">
        <v>291920</v>
      </c>
      <c r="G899" s="41">
        <v>100</v>
      </c>
      <c r="H899" s="50">
        <f t="shared" si="157"/>
        <v>291920</v>
      </c>
      <c r="I899" s="10">
        <f t="shared" si="156"/>
        <v>0</v>
      </c>
      <c r="J899" s="10">
        <f t="shared" si="158"/>
        <v>365.35669586983732</v>
      </c>
      <c r="K899" s="10">
        <f t="shared" si="159"/>
        <v>795.66730322604963</v>
      </c>
      <c r="L899" s="10">
        <f t="shared" si="160"/>
        <v>1170308.0193802679</v>
      </c>
      <c r="M899" s="10"/>
      <c r="N899" s="10">
        <f t="shared" si="161"/>
        <v>1170308.0193802679</v>
      </c>
      <c r="O899" s="196"/>
      <c r="P899" s="196"/>
      <c r="Q899" s="196"/>
      <c r="R899" s="196"/>
      <c r="S899" s="196"/>
    </row>
    <row r="900" spans="1:19" x14ac:dyDescent="0.25">
      <c r="A900" s="35"/>
      <c r="B900" s="51" t="s">
        <v>618</v>
      </c>
      <c r="C900" s="35">
        <v>4</v>
      </c>
      <c r="D900" s="55">
        <v>31.044899999999998</v>
      </c>
      <c r="E900" s="181">
        <v>2480</v>
      </c>
      <c r="F900" s="145">
        <v>746100</v>
      </c>
      <c r="G900" s="41">
        <v>100</v>
      </c>
      <c r="H900" s="50">
        <f t="shared" si="157"/>
        <v>746100</v>
      </c>
      <c r="I900" s="10">
        <f t="shared" si="156"/>
        <v>0</v>
      </c>
      <c r="J900" s="10">
        <f t="shared" si="158"/>
        <v>300.84677419354841</v>
      </c>
      <c r="K900" s="10">
        <f t="shared" si="159"/>
        <v>860.17722490233848</v>
      </c>
      <c r="L900" s="10">
        <f t="shared" si="160"/>
        <v>1580349.28979415</v>
      </c>
      <c r="M900" s="10"/>
      <c r="N900" s="10">
        <f t="shared" si="161"/>
        <v>1580349.28979415</v>
      </c>
      <c r="O900" s="196"/>
      <c r="P900" s="196"/>
      <c r="Q900" s="196"/>
      <c r="R900" s="196"/>
      <c r="S900" s="196"/>
    </row>
    <row r="901" spans="1:19" x14ac:dyDescent="0.25">
      <c r="A901" s="35"/>
      <c r="B901" s="51" t="s">
        <v>619</v>
      </c>
      <c r="C901" s="35">
        <v>4</v>
      </c>
      <c r="D901" s="55">
        <v>11.1501</v>
      </c>
      <c r="E901" s="181">
        <v>672</v>
      </c>
      <c r="F901" s="145">
        <v>764970</v>
      </c>
      <c r="G901" s="41">
        <v>100</v>
      </c>
      <c r="H901" s="50">
        <f t="shared" si="157"/>
        <v>764970</v>
      </c>
      <c r="I901" s="10">
        <f t="shared" si="156"/>
        <v>0</v>
      </c>
      <c r="J901" s="10">
        <f t="shared" si="158"/>
        <v>1138.3482142857142</v>
      </c>
      <c r="K901" s="10">
        <f t="shared" si="159"/>
        <v>22.675784810172672</v>
      </c>
      <c r="L901" s="10">
        <f t="shared" si="160"/>
        <v>185009.16096506565</v>
      </c>
      <c r="M901" s="10"/>
      <c r="N901" s="10">
        <f t="shared" si="161"/>
        <v>185009.16096506565</v>
      </c>
      <c r="O901" s="196"/>
      <c r="P901" s="196"/>
      <c r="Q901" s="196"/>
      <c r="R901" s="196"/>
      <c r="S901" s="196"/>
    </row>
    <row r="902" spans="1:19" x14ac:dyDescent="0.25">
      <c r="A902" s="35"/>
      <c r="B902" s="51" t="s">
        <v>620</v>
      </c>
      <c r="C902" s="35">
        <v>4</v>
      </c>
      <c r="D902" s="55">
        <v>10.266300000000001</v>
      </c>
      <c r="E902" s="181">
        <v>902</v>
      </c>
      <c r="F902" s="145">
        <v>253640</v>
      </c>
      <c r="G902" s="41">
        <v>100</v>
      </c>
      <c r="H902" s="50">
        <f t="shared" si="157"/>
        <v>253640</v>
      </c>
      <c r="I902" s="10">
        <f t="shared" si="156"/>
        <v>0</v>
      </c>
      <c r="J902" s="10">
        <f t="shared" si="158"/>
        <v>281.19733924611972</v>
      </c>
      <c r="K902" s="10">
        <f t="shared" si="159"/>
        <v>879.82665984976711</v>
      </c>
      <c r="L902" s="10">
        <f t="shared" si="160"/>
        <v>1258244.2942444517</v>
      </c>
      <c r="M902" s="10"/>
      <c r="N902" s="10">
        <f t="shared" si="161"/>
        <v>1258244.2942444517</v>
      </c>
      <c r="O902" s="196"/>
      <c r="P902" s="196"/>
      <c r="Q902" s="196"/>
      <c r="R902" s="196"/>
      <c r="S902" s="196"/>
    </row>
    <row r="903" spans="1:19" x14ac:dyDescent="0.25">
      <c r="A903" s="35"/>
      <c r="B903" s="51" t="s">
        <v>621</v>
      </c>
      <c r="C903" s="35">
        <v>4</v>
      </c>
      <c r="D903" s="55">
        <v>27.482099999999999</v>
      </c>
      <c r="E903" s="181">
        <v>1279</v>
      </c>
      <c r="F903" s="145">
        <v>333950</v>
      </c>
      <c r="G903" s="41">
        <v>100</v>
      </c>
      <c r="H903" s="50">
        <f t="shared" si="157"/>
        <v>333950</v>
      </c>
      <c r="I903" s="10">
        <f t="shared" si="156"/>
        <v>0</v>
      </c>
      <c r="J903" s="10">
        <f t="shared" si="158"/>
        <v>261.10242376856917</v>
      </c>
      <c r="K903" s="10">
        <f t="shared" si="159"/>
        <v>899.92157532731767</v>
      </c>
      <c r="L903" s="10">
        <f t="shared" si="160"/>
        <v>1419415.8877735548</v>
      </c>
      <c r="M903" s="10"/>
      <c r="N903" s="10">
        <f t="shared" si="161"/>
        <v>1419415.8877735548</v>
      </c>
      <c r="O903" s="196"/>
      <c r="P903" s="196"/>
      <c r="Q903" s="196"/>
      <c r="R903" s="196"/>
      <c r="S903" s="196"/>
    </row>
    <row r="904" spans="1:19" x14ac:dyDescent="0.25">
      <c r="A904" s="35"/>
      <c r="B904" s="51" t="s">
        <v>841</v>
      </c>
      <c r="C904" s="35">
        <v>4</v>
      </c>
      <c r="D904" s="55">
        <v>24.450700000000005</v>
      </c>
      <c r="E904" s="181">
        <v>1024</v>
      </c>
      <c r="F904" s="145">
        <v>570310</v>
      </c>
      <c r="G904" s="41">
        <v>100</v>
      </c>
      <c r="H904" s="50">
        <f t="shared" si="157"/>
        <v>570310</v>
      </c>
      <c r="I904" s="10">
        <f t="shared" si="156"/>
        <v>0</v>
      </c>
      <c r="J904" s="10">
        <f t="shared" si="158"/>
        <v>556.943359375</v>
      </c>
      <c r="K904" s="10">
        <f t="shared" si="159"/>
        <v>604.08063972088689</v>
      </c>
      <c r="L904" s="10">
        <f t="shared" si="160"/>
        <v>1005969.0900025006</v>
      </c>
      <c r="M904" s="10"/>
      <c r="N904" s="10">
        <f t="shared" si="161"/>
        <v>1005969.0900025006</v>
      </c>
      <c r="O904" s="196"/>
      <c r="P904" s="196"/>
      <c r="Q904" s="196"/>
      <c r="R904" s="196"/>
      <c r="S904" s="196"/>
    </row>
    <row r="905" spans="1:19" x14ac:dyDescent="0.25">
      <c r="A905" s="35"/>
      <c r="B905" s="51" t="s">
        <v>622</v>
      </c>
      <c r="C905" s="35">
        <v>4</v>
      </c>
      <c r="D905" s="55">
        <v>14.500899999999998</v>
      </c>
      <c r="E905" s="181">
        <v>662</v>
      </c>
      <c r="F905" s="145">
        <v>278740</v>
      </c>
      <c r="G905" s="41">
        <v>100</v>
      </c>
      <c r="H905" s="50">
        <f t="shared" si="157"/>
        <v>278740</v>
      </c>
      <c r="I905" s="10">
        <f t="shared" si="156"/>
        <v>0</v>
      </c>
      <c r="J905" s="10">
        <f t="shared" si="158"/>
        <v>421.05740181268879</v>
      </c>
      <c r="K905" s="10">
        <f t="shared" si="159"/>
        <v>739.9665972831981</v>
      </c>
      <c r="L905" s="10">
        <f t="shared" si="160"/>
        <v>1068593.2528576166</v>
      </c>
      <c r="M905" s="10"/>
      <c r="N905" s="10">
        <f t="shared" si="161"/>
        <v>1068593.2528576166</v>
      </c>
      <c r="O905" s="196"/>
      <c r="P905" s="196"/>
      <c r="Q905" s="196"/>
      <c r="R905" s="196"/>
      <c r="S905" s="196"/>
    </row>
    <row r="906" spans="1:19" x14ac:dyDescent="0.25">
      <c r="A906" s="35"/>
      <c r="B906" s="51" t="s">
        <v>896</v>
      </c>
      <c r="C906" s="35">
        <v>3</v>
      </c>
      <c r="D906" s="55">
        <v>19.206800000000001</v>
      </c>
      <c r="E906" s="181">
        <v>5728</v>
      </c>
      <c r="F906" s="145">
        <v>13711700</v>
      </c>
      <c r="G906" s="41">
        <v>50</v>
      </c>
      <c r="H906" s="50">
        <f t="shared" si="157"/>
        <v>6855850</v>
      </c>
      <c r="I906" s="10">
        <f t="shared" si="156"/>
        <v>6855850</v>
      </c>
      <c r="J906" s="10">
        <f t="shared" si="158"/>
        <v>2393.8023743016761</v>
      </c>
      <c r="K906" s="10">
        <f t="shared" si="159"/>
        <v>-1232.7783752057892</v>
      </c>
      <c r="L906" s="10">
        <f t="shared" si="160"/>
        <v>1007348.0426548568</v>
      </c>
      <c r="M906" s="10"/>
      <c r="N906" s="10">
        <f t="shared" si="161"/>
        <v>1007348.0426548568</v>
      </c>
      <c r="O906" s="196"/>
      <c r="P906" s="196"/>
      <c r="Q906" s="196"/>
      <c r="R906" s="196"/>
      <c r="S906" s="196"/>
    </row>
    <row r="907" spans="1:19" x14ac:dyDescent="0.25">
      <c r="A907" s="35"/>
      <c r="B907" s="51" t="s">
        <v>842</v>
      </c>
      <c r="C907" s="35">
        <v>4</v>
      </c>
      <c r="D907" s="55">
        <v>32.515500000000003</v>
      </c>
      <c r="E907" s="181">
        <v>1993</v>
      </c>
      <c r="F907" s="145">
        <v>514039.99999999994</v>
      </c>
      <c r="G907" s="41">
        <v>100</v>
      </c>
      <c r="H907" s="50">
        <f t="shared" si="157"/>
        <v>514039.99999999994</v>
      </c>
      <c r="I907" s="10">
        <f t="shared" si="156"/>
        <v>0</v>
      </c>
      <c r="J907" s="10">
        <f t="shared" si="158"/>
        <v>257.92272955343702</v>
      </c>
      <c r="K907" s="10">
        <f t="shared" si="159"/>
        <v>903.10126954244993</v>
      </c>
      <c r="L907" s="10">
        <f t="shared" si="160"/>
        <v>1560503.3356977738</v>
      </c>
      <c r="M907" s="10"/>
      <c r="N907" s="10">
        <f t="shared" si="161"/>
        <v>1560503.3356977738</v>
      </c>
      <c r="O907" s="196"/>
      <c r="P907" s="196"/>
      <c r="Q907" s="196"/>
      <c r="R907" s="196"/>
      <c r="S907" s="196"/>
    </row>
    <row r="908" spans="1:19" x14ac:dyDescent="0.25">
      <c r="A908" s="35"/>
      <c r="B908" s="4"/>
      <c r="C908" s="4"/>
      <c r="D908" s="55">
        <v>0</v>
      </c>
      <c r="E908" s="183"/>
      <c r="F908" s="65"/>
      <c r="G908" s="41"/>
      <c r="H908" s="65"/>
      <c r="I908" s="66"/>
      <c r="J908" s="66"/>
      <c r="K908" s="10"/>
      <c r="L908" s="10"/>
      <c r="M908" s="10"/>
      <c r="N908" s="10"/>
      <c r="O908" s="196"/>
      <c r="P908" s="196"/>
      <c r="Q908" s="196"/>
      <c r="R908" s="196"/>
      <c r="S908" s="196"/>
    </row>
    <row r="909" spans="1:19" x14ac:dyDescent="0.25">
      <c r="A909" s="30" t="s">
        <v>623</v>
      </c>
      <c r="B909" s="43" t="s">
        <v>2</v>
      </c>
      <c r="C909" s="44"/>
      <c r="D909" s="3">
        <v>998.38089999999977</v>
      </c>
      <c r="E909" s="184">
        <f>E910</f>
        <v>62566</v>
      </c>
      <c r="F909" s="37">
        <v>0</v>
      </c>
      <c r="G909" s="41"/>
      <c r="H909" s="37">
        <f>H911</f>
        <v>6163910</v>
      </c>
      <c r="I909" s="8">
        <f>I911</f>
        <v>-6163910</v>
      </c>
      <c r="J909" s="8"/>
      <c r="K909" s="10"/>
      <c r="L909" s="10"/>
      <c r="M909" s="9">
        <f>M911</f>
        <v>18151466.847826868</v>
      </c>
      <c r="N909" s="8">
        <f t="shared" si="161"/>
        <v>18151466.847826868</v>
      </c>
      <c r="O909" s="196"/>
      <c r="P909" s="196"/>
      <c r="Q909" s="196"/>
      <c r="R909" s="196"/>
      <c r="S909" s="196"/>
    </row>
    <row r="910" spans="1:19" x14ac:dyDescent="0.25">
      <c r="A910" s="30" t="s">
        <v>623</v>
      </c>
      <c r="B910" s="43" t="s">
        <v>3</v>
      </c>
      <c r="C910" s="44"/>
      <c r="D910" s="3">
        <v>998.38089999999977</v>
      </c>
      <c r="E910" s="184">
        <f>SUM(E912:E934)</f>
        <v>62566</v>
      </c>
      <c r="F910" s="37">
        <f>SUM(F912:F934)</f>
        <v>53346740</v>
      </c>
      <c r="G910" s="41"/>
      <c r="H910" s="37">
        <f>SUM(H912:H934)</f>
        <v>41018920</v>
      </c>
      <c r="I910" s="8">
        <f>SUM(I912:I934)</f>
        <v>12327820</v>
      </c>
      <c r="J910" s="8"/>
      <c r="K910" s="10"/>
      <c r="L910" s="8">
        <f>SUM(L912:L934)</f>
        <v>31327794.309932504</v>
      </c>
      <c r="M910" s="10"/>
      <c r="N910" s="8">
        <f t="shared" si="161"/>
        <v>31327794.309932504</v>
      </c>
      <c r="O910" s="196"/>
      <c r="P910" s="196"/>
      <c r="Q910" s="196"/>
      <c r="R910" s="196"/>
      <c r="S910" s="196"/>
    </row>
    <row r="911" spans="1:19" x14ac:dyDescent="0.25">
      <c r="A911" s="35"/>
      <c r="B911" s="51" t="s">
        <v>26</v>
      </c>
      <c r="C911" s="35">
        <v>2</v>
      </c>
      <c r="D911" s="55">
        <v>0</v>
      </c>
      <c r="E911" s="187"/>
      <c r="F911" s="50">
        <v>0</v>
      </c>
      <c r="G911" s="41">
        <v>25</v>
      </c>
      <c r="H911" s="50">
        <f>F930*G911/100</f>
        <v>6163910</v>
      </c>
      <c r="I911" s="10">
        <f t="shared" ref="I911:I934" si="162">F911-H911</f>
        <v>-6163910</v>
      </c>
      <c r="J911" s="10"/>
      <c r="K911" s="10"/>
      <c r="L911" s="10"/>
      <c r="M911" s="10">
        <f>($L$7*$L$8*E909/$L$10)+($L$7*$L$9*D909/$L$11)</f>
        <v>18151466.847826868</v>
      </c>
      <c r="N911" s="10">
        <f t="shared" si="161"/>
        <v>18151466.847826868</v>
      </c>
      <c r="O911" s="196"/>
      <c r="P911" s="196"/>
      <c r="Q911" s="196"/>
      <c r="R911" s="196"/>
      <c r="S911" s="196"/>
    </row>
    <row r="912" spans="1:19" x14ac:dyDescent="0.25">
      <c r="A912" s="35"/>
      <c r="B912" s="51" t="s">
        <v>624</v>
      </c>
      <c r="C912" s="35">
        <v>4</v>
      </c>
      <c r="D912" s="55">
        <v>17.226600000000001</v>
      </c>
      <c r="E912" s="181">
        <v>413</v>
      </c>
      <c r="F912" s="145">
        <v>260899.99999999997</v>
      </c>
      <c r="G912" s="41">
        <v>100</v>
      </c>
      <c r="H912" s="50">
        <f t="shared" ref="H912:H934" si="163">F912*G912/100</f>
        <v>260899.99999999997</v>
      </c>
      <c r="I912" s="10">
        <f t="shared" si="162"/>
        <v>0</v>
      </c>
      <c r="J912" s="10">
        <f t="shared" ref="J912:J934" si="164">F912/E912</f>
        <v>631.71912832929775</v>
      </c>
      <c r="K912" s="10">
        <f t="shared" ref="K912:K934" si="165">$J$11*$J$19-J912</f>
        <v>529.30487076658915</v>
      </c>
      <c r="L912" s="10">
        <f t="shared" ref="L912:L934" si="166">IF(K912&gt;0,$J$7*$J$8*(K912/$K$19),0)+$J$7*$J$9*(E912/$E$19)+$J$7*$J$10*(D912/$D$19)</f>
        <v>784911.8367778433</v>
      </c>
      <c r="M912" s="10"/>
      <c r="N912" s="10">
        <f t="shared" si="161"/>
        <v>784911.8367778433</v>
      </c>
      <c r="O912" s="196"/>
      <c r="P912" s="196"/>
      <c r="Q912" s="196"/>
      <c r="R912" s="196"/>
      <c r="S912" s="196"/>
    </row>
    <row r="913" spans="1:19" x14ac:dyDescent="0.25">
      <c r="A913" s="35"/>
      <c r="B913" s="51" t="s">
        <v>105</v>
      </c>
      <c r="C913" s="35">
        <v>4</v>
      </c>
      <c r="D913" s="55">
        <v>25.498499999999996</v>
      </c>
      <c r="E913" s="181">
        <v>2482</v>
      </c>
      <c r="F913" s="145">
        <v>652010</v>
      </c>
      <c r="G913" s="41">
        <v>100</v>
      </c>
      <c r="H913" s="50">
        <f t="shared" si="163"/>
        <v>652010</v>
      </c>
      <c r="I913" s="10">
        <f t="shared" si="162"/>
        <v>0</v>
      </c>
      <c r="J913" s="10">
        <f t="shared" si="164"/>
        <v>262.69540692989523</v>
      </c>
      <c r="K913" s="10">
        <f t="shared" si="165"/>
        <v>898.32859216599172</v>
      </c>
      <c r="L913" s="10">
        <f t="shared" si="166"/>
        <v>1602457.3588656292</v>
      </c>
      <c r="M913" s="10"/>
      <c r="N913" s="10">
        <f t="shared" si="161"/>
        <v>1602457.3588656292</v>
      </c>
      <c r="O913" s="196"/>
      <c r="P913" s="196"/>
      <c r="Q913" s="196"/>
      <c r="R913" s="196"/>
      <c r="S913" s="196"/>
    </row>
    <row r="914" spans="1:19" x14ac:dyDescent="0.25">
      <c r="A914" s="35"/>
      <c r="B914" s="51" t="s">
        <v>625</v>
      </c>
      <c r="C914" s="35">
        <v>4</v>
      </c>
      <c r="D914" s="55">
        <v>35.809699999999999</v>
      </c>
      <c r="E914" s="181">
        <v>880</v>
      </c>
      <c r="F914" s="145">
        <v>329590</v>
      </c>
      <c r="G914" s="41">
        <v>100</v>
      </c>
      <c r="H914" s="50">
        <f t="shared" si="163"/>
        <v>329590</v>
      </c>
      <c r="I914" s="10">
        <f t="shared" si="162"/>
        <v>0</v>
      </c>
      <c r="J914" s="10">
        <f t="shared" si="164"/>
        <v>374.53409090909093</v>
      </c>
      <c r="K914" s="10">
        <f t="shared" si="165"/>
        <v>786.4899081867959</v>
      </c>
      <c r="L914" s="10">
        <f t="shared" si="166"/>
        <v>1254313.685734682</v>
      </c>
      <c r="M914" s="10"/>
      <c r="N914" s="10">
        <f t="shared" si="161"/>
        <v>1254313.685734682</v>
      </c>
      <c r="O914" s="196"/>
      <c r="P914" s="196"/>
      <c r="Q914" s="196"/>
      <c r="R914" s="196"/>
      <c r="S914" s="196"/>
    </row>
    <row r="915" spans="1:19" x14ac:dyDescent="0.25">
      <c r="A915" s="35"/>
      <c r="B915" s="51" t="s">
        <v>843</v>
      </c>
      <c r="C915" s="35">
        <v>4</v>
      </c>
      <c r="D915" s="55">
        <v>39.009399999999999</v>
      </c>
      <c r="E915" s="181">
        <v>2545</v>
      </c>
      <c r="F915" s="145">
        <v>871450</v>
      </c>
      <c r="G915" s="41">
        <v>100</v>
      </c>
      <c r="H915" s="50">
        <f t="shared" si="163"/>
        <v>871450</v>
      </c>
      <c r="I915" s="10">
        <f t="shared" si="162"/>
        <v>0</v>
      </c>
      <c r="J915" s="10">
        <f t="shared" si="164"/>
        <v>342.41650294695484</v>
      </c>
      <c r="K915" s="10">
        <f t="shared" si="165"/>
        <v>818.60749614893211</v>
      </c>
      <c r="L915" s="10">
        <f t="shared" si="166"/>
        <v>1575568.4658327496</v>
      </c>
      <c r="M915" s="10"/>
      <c r="N915" s="10">
        <f t="shared" si="161"/>
        <v>1575568.4658327496</v>
      </c>
      <c r="O915" s="196"/>
      <c r="P915" s="196"/>
      <c r="Q915" s="196"/>
      <c r="R915" s="196"/>
      <c r="S915" s="196"/>
    </row>
    <row r="916" spans="1:19" x14ac:dyDescent="0.25">
      <c r="A916" s="35"/>
      <c r="B916" s="51" t="s">
        <v>626</v>
      </c>
      <c r="C916" s="35">
        <v>4</v>
      </c>
      <c r="D916" s="55">
        <v>53.113700000000001</v>
      </c>
      <c r="E916" s="181">
        <v>3176</v>
      </c>
      <c r="F916" s="145">
        <v>790940</v>
      </c>
      <c r="G916" s="41">
        <v>100</v>
      </c>
      <c r="H916" s="50">
        <f t="shared" si="163"/>
        <v>790940</v>
      </c>
      <c r="I916" s="10">
        <f t="shared" si="162"/>
        <v>0</v>
      </c>
      <c r="J916" s="10">
        <f t="shared" si="164"/>
        <v>249.03652392947103</v>
      </c>
      <c r="K916" s="10">
        <f t="shared" si="165"/>
        <v>911.98747516641583</v>
      </c>
      <c r="L916" s="10">
        <f t="shared" si="166"/>
        <v>1852823.8480151978</v>
      </c>
      <c r="M916" s="10"/>
      <c r="N916" s="10">
        <f t="shared" si="161"/>
        <v>1852823.8480151978</v>
      </c>
      <c r="O916" s="196"/>
      <c r="P916" s="196"/>
      <c r="Q916" s="196"/>
      <c r="R916" s="196"/>
      <c r="S916" s="196"/>
    </row>
    <row r="917" spans="1:19" x14ac:dyDescent="0.25">
      <c r="A917" s="35"/>
      <c r="B917" s="51" t="s">
        <v>627</v>
      </c>
      <c r="C917" s="35">
        <v>4</v>
      </c>
      <c r="D917" s="55">
        <v>54.958999999999996</v>
      </c>
      <c r="E917" s="181">
        <v>2525</v>
      </c>
      <c r="F917" s="145">
        <v>1127090</v>
      </c>
      <c r="G917" s="41">
        <v>100</v>
      </c>
      <c r="H917" s="50">
        <f t="shared" si="163"/>
        <v>1127090</v>
      </c>
      <c r="I917" s="10">
        <f t="shared" si="162"/>
        <v>0</v>
      </c>
      <c r="J917" s="10">
        <f t="shared" si="164"/>
        <v>446.37227722772275</v>
      </c>
      <c r="K917" s="10">
        <f t="shared" si="165"/>
        <v>714.65172186816415</v>
      </c>
      <c r="L917" s="10">
        <f t="shared" si="166"/>
        <v>1516681.4777897375</v>
      </c>
      <c r="M917" s="10"/>
      <c r="N917" s="10">
        <f t="shared" si="161"/>
        <v>1516681.4777897375</v>
      </c>
      <c r="O917" s="196"/>
      <c r="P917" s="196"/>
      <c r="Q917" s="196"/>
      <c r="R917" s="196"/>
      <c r="S917" s="196"/>
    </row>
    <row r="918" spans="1:19" x14ac:dyDescent="0.25">
      <c r="A918" s="35"/>
      <c r="B918" s="51" t="s">
        <v>171</v>
      </c>
      <c r="C918" s="35">
        <v>4</v>
      </c>
      <c r="D918" s="55">
        <v>50.674500000000002</v>
      </c>
      <c r="E918" s="181">
        <v>2230</v>
      </c>
      <c r="F918" s="145">
        <v>1301370</v>
      </c>
      <c r="G918" s="41">
        <v>100</v>
      </c>
      <c r="H918" s="50">
        <f t="shared" si="163"/>
        <v>1301370</v>
      </c>
      <c r="I918" s="10">
        <f t="shared" si="162"/>
        <v>0</v>
      </c>
      <c r="J918" s="10">
        <f t="shared" si="164"/>
        <v>583.57399103139016</v>
      </c>
      <c r="K918" s="10">
        <f t="shared" si="165"/>
        <v>577.45000806449673</v>
      </c>
      <c r="L918" s="10">
        <f t="shared" si="166"/>
        <v>1283754.5158887806</v>
      </c>
      <c r="M918" s="10"/>
      <c r="N918" s="10">
        <f t="shared" si="161"/>
        <v>1283754.5158887806</v>
      </c>
      <c r="O918" s="196"/>
      <c r="P918" s="196"/>
      <c r="Q918" s="196"/>
      <c r="R918" s="196"/>
      <c r="S918" s="196"/>
    </row>
    <row r="919" spans="1:19" x14ac:dyDescent="0.25">
      <c r="A919" s="35"/>
      <c r="B919" s="51" t="s">
        <v>628</v>
      </c>
      <c r="C919" s="35">
        <v>4</v>
      </c>
      <c r="D919" s="55">
        <v>47.912499999999994</v>
      </c>
      <c r="E919" s="181">
        <v>2534</v>
      </c>
      <c r="F919" s="145">
        <v>1268960</v>
      </c>
      <c r="G919" s="41">
        <v>100</v>
      </c>
      <c r="H919" s="50">
        <f t="shared" si="163"/>
        <v>1268960</v>
      </c>
      <c r="I919" s="10">
        <f t="shared" si="162"/>
        <v>0</v>
      </c>
      <c r="J919" s="10">
        <f t="shared" si="164"/>
        <v>500.77348066298345</v>
      </c>
      <c r="K919" s="10">
        <f t="shared" si="165"/>
        <v>660.25051843290339</v>
      </c>
      <c r="L919" s="10">
        <f t="shared" si="166"/>
        <v>1420981.427921172</v>
      </c>
      <c r="M919" s="10"/>
      <c r="N919" s="10">
        <f t="shared" si="161"/>
        <v>1420981.427921172</v>
      </c>
      <c r="O919" s="196"/>
      <c r="P919" s="196"/>
      <c r="Q919" s="196"/>
      <c r="R919" s="196"/>
      <c r="S919" s="196"/>
    </row>
    <row r="920" spans="1:19" x14ac:dyDescent="0.25">
      <c r="A920" s="35"/>
      <c r="B920" s="51" t="s">
        <v>629</v>
      </c>
      <c r="C920" s="35">
        <v>4</v>
      </c>
      <c r="D920" s="55">
        <v>55.839199999999998</v>
      </c>
      <c r="E920" s="181">
        <v>3790</v>
      </c>
      <c r="F920" s="145">
        <v>1684390</v>
      </c>
      <c r="G920" s="41">
        <v>100</v>
      </c>
      <c r="H920" s="50">
        <f t="shared" si="163"/>
        <v>1684390</v>
      </c>
      <c r="I920" s="10">
        <f t="shared" si="162"/>
        <v>0</v>
      </c>
      <c r="J920" s="10">
        <f t="shared" si="164"/>
        <v>444.43007915567284</v>
      </c>
      <c r="K920" s="10">
        <f t="shared" si="165"/>
        <v>716.59391994021405</v>
      </c>
      <c r="L920" s="10">
        <f t="shared" si="166"/>
        <v>1726652.1062492952</v>
      </c>
      <c r="M920" s="10"/>
      <c r="N920" s="10">
        <f t="shared" si="161"/>
        <v>1726652.1062492952</v>
      </c>
      <c r="O920" s="196"/>
      <c r="P920" s="196"/>
      <c r="Q920" s="196"/>
      <c r="R920" s="196"/>
      <c r="S920" s="196"/>
    </row>
    <row r="921" spans="1:19" x14ac:dyDescent="0.25">
      <c r="A921" s="35"/>
      <c r="B921" s="51" t="s">
        <v>630</v>
      </c>
      <c r="C921" s="35">
        <v>4</v>
      </c>
      <c r="D921" s="55">
        <v>30.313600000000001</v>
      </c>
      <c r="E921" s="181">
        <v>2834</v>
      </c>
      <c r="F921" s="145">
        <v>741030</v>
      </c>
      <c r="G921" s="41">
        <v>100</v>
      </c>
      <c r="H921" s="50">
        <f t="shared" si="163"/>
        <v>741030</v>
      </c>
      <c r="I921" s="10">
        <f t="shared" si="162"/>
        <v>0</v>
      </c>
      <c r="J921" s="10">
        <f t="shared" si="164"/>
        <v>261.47847565278755</v>
      </c>
      <c r="K921" s="10">
        <f t="shared" si="165"/>
        <v>899.54552344309934</v>
      </c>
      <c r="L921" s="10">
        <f t="shared" si="166"/>
        <v>1681899.4743014723</v>
      </c>
      <c r="M921" s="10"/>
      <c r="N921" s="10">
        <f t="shared" si="161"/>
        <v>1681899.4743014723</v>
      </c>
      <c r="O921" s="196"/>
      <c r="P921" s="196"/>
      <c r="Q921" s="196"/>
      <c r="R921" s="196"/>
      <c r="S921" s="196"/>
    </row>
    <row r="922" spans="1:19" x14ac:dyDescent="0.25">
      <c r="A922" s="35"/>
      <c r="B922" s="51" t="s">
        <v>631</v>
      </c>
      <c r="C922" s="35">
        <v>4</v>
      </c>
      <c r="D922" s="55">
        <v>12.9727</v>
      </c>
      <c r="E922" s="181">
        <v>526</v>
      </c>
      <c r="F922" s="145">
        <v>299990</v>
      </c>
      <c r="G922" s="41">
        <v>100</v>
      </c>
      <c r="H922" s="50">
        <f t="shared" si="163"/>
        <v>299990</v>
      </c>
      <c r="I922" s="10">
        <f t="shared" si="162"/>
        <v>0</v>
      </c>
      <c r="J922" s="10">
        <f t="shared" si="164"/>
        <v>570.32319391634985</v>
      </c>
      <c r="K922" s="10">
        <f t="shared" si="165"/>
        <v>590.70080517953704</v>
      </c>
      <c r="L922" s="10">
        <f t="shared" si="166"/>
        <v>858813.25157059846</v>
      </c>
      <c r="M922" s="10"/>
      <c r="N922" s="10">
        <f t="shared" si="161"/>
        <v>858813.25157059846</v>
      </c>
      <c r="O922" s="196"/>
      <c r="P922" s="196"/>
      <c r="Q922" s="196"/>
      <c r="R922" s="196"/>
      <c r="S922" s="196"/>
    </row>
    <row r="923" spans="1:19" x14ac:dyDescent="0.25">
      <c r="A923" s="35"/>
      <c r="B923" s="51" t="s">
        <v>632</v>
      </c>
      <c r="C923" s="35">
        <v>4</v>
      </c>
      <c r="D923" s="55">
        <v>53.3904</v>
      </c>
      <c r="E923" s="181">
        <v>4703</v>
      </c>
      <c r="F923" s="145">
        <v>2615390</v>
      </c>
      <c r="G923" s="41">
        <v>100</v>
      </c>
      <c r="H923" s="50">
        <f t="shared" si="163"/>
        <v>2615390</v>
      </c>
      <c r="I923" s="10">
        <f t="shared" si="162"/>
        <v>0</v>
      </c>
      <c r="J923" s="10">
        <f t="shared" si="164"/>
        <v>556.11099298320221</v>
      </c>
      <c r="K923" s="10">
        <f t="shared" si="165"/>
        <v>604.91300611268468</v>
      </c>
      <c r="L923" s="10">
        <f t="shared" si="166"/>
        <v>1727349.4195322145</v>
      </c>
      <c r="M923" s="10"/>
      <c r="N923" s="10">
        <f t="shared" si="161"/>
        <v>1727349.4195322145</v>
      </c>
      <c r="O923" s="196"/>
      <c r="P923" s="196"/>
      <c r="Q923" s="196"/>
      <c r="R923" s="196"/>
      <c r="S923" s="196"/>
    </row>
    <row r="924" spans="1:19" x14ac:dyDescent="0.25">
      <c r="A924" s="35"/>
      <c r="B924" s="51" t="s">
        <v>244</v>
      </c>
      <c r="C924" s="35">
        <v>4</v>
      </c>
      <c r="D924" s="55">
        <v>38.387099999999997</v>
      </c>
      <c r="E924" s="181">
        <v>1671</v>
      </c>
      <c r="F924" s="145">
        <v>3100610</v>
      </c>
      <c r="G924" s="41">
        <v>100</v>
      </c>
      <c r="H924" s="50">
        <f t="shared" si="163"/>
        <v>3100610</v>
      </c>
      <c r="I924" s="10">
        <f t="shared" si="162"/>
        <v>0</v>
      </c>
      <c r="J924" s="10">
        <f t="shared" si="164"/>
        <v>1855.5415918611609</v>
      </c>
      <c r="K924" s="10">
        <f t="shared" si="165"/>
        <v>-694.517592765274</v>
      </c>
      <c r="L924" s="10">
        <f t="shared" si="166"/>
        <v>438733.93038226652</v>
      </c>
      <c r="M924" s="10"/>
      <c r="N924" s="10">
        <f t="shared" si="161"/>
        <v>438733.93038226652</v>
      </c>
      <c r="O924" s="196"/>
      <c r="P924" s="196"/>
      <c r="Q924" s="196"/>
      <c r="R924" s="196"/>
      <c r="S924" s="196"/>
    </row>
    <row r="925" spans="1:19" x14ac:dyDescent="0.25">
      <c r="A925" s="35"/>
      <c r="B925" s="51" t="s">
        <v>633</v>
      </c>
      <c r="C925" s="35">
        <v>4</v>
      </c>
      <c r="D925" s="55">
        <v>37.928000000000004</v>
      </c>
      <c r="E925" s="181">
        <v>2399</v>
      </c>
      <c r="F925" s="145">
        <v>1363120</v>
      </c>
      <c r="G925" s="41">
        <v>100</v>
      </c>
      <c r="H925" s="50">
        <f t="shared" si="163"/>
        <v>1363120</v>
      </c>
      <c r="I925" s="10">
        <f t="shared" si="162"/>
        <v>0</v>
      </c>
      <c r="J925" s="10">
        <f t="shared" si="164"/>
        <v>568.2034180908712</v>
      </c>
      <c r="K925" s="10">
        <f t="shared" si="165"/>
        <v>592.8205810050157</v>
      </c>
      <c r="L925" s="10">
        <f t="shared" si="166"/>
        <v>1273298.6515593776</v>
      </c>
      <c r="M925" s="10"/>
      <c r="N925" s="10">
        <f t="shared" si="161"/>
        <v>1273298.6515593776</v>
      </c>
      <c r="O925" s="196"/>
      <c r="P925" s="196"/>
      <c r="Q925" s="196"/>
      <c r="R925" s="196"/>
      <c r="S925" s="196"/>
    </row>
    <row r="926" spans="1:19" x14ac:dyDescent="0.25">
      <c r="A926" s="35"/>
      <c r="B926" s="51" t="s">
        <v>634</v>
      </c>
      <c r="C926" s="35">
        <v>4</v>
      </c>
      <c r="D926" s="55">
        <v>42.626199999999997</v>
      </c>
      <c r="E926" s="181">
        <v>2398</v>
      </c>
      <c r="F926" s="145">
        <v>3463230</v>
      </c>
      <c r="G926" s="41">
        <v>100</v>
      </c>
      <c r="H926" s="50">
        <f t="shared" si="163"/>
        <v>3463230</v>
      </c>
      <c r="I926" s="10">
        <f t="shared" si="162"/>
        <v>0</v>
      </c>
      <c r="J926" s="10">
        <f t="shared" si="164"/>
        <v>1444.2160133444538</v>
      </c>
      <c r="K926" s="10">
        <f t="shared" si="165"/>
        <v>-283.19201424856692</v>
      </c>
      <c r="L926" s="10">
        <f t="shared" si="166"/>
        <v>574546.78557311313</v>
      </c>
      <c r="M926" s="10"/>
      <c r="N926" s="10">
        <f t="shared" si="161"/>
        <v>574546.78557311313</v>
      </c>
      <c r="O926" s="196"/>
      <c r="P926" s="196"/>
      <c r="Q926" s="196"/>
      <c r="R926" s="196"/>
      <c r="S926" s="196"/>
    </row>
    <row r="927" spans="1:19" x14ac:dyDescent="0.25">
      <c r="A927" s="35"/>
      <c r="B927" s="51" t="s">
        <v>844</v>
      </c>
      <c r="C927" s="35">
        <v>4</v>
      </c>
      <c r="D927" s="55">
        <v>47.831499999999998</v>
      </c>
      <c r="E927" s="181">
        <v>3145</v>
      </c>
      <c r="F927" s="145">
        <v>1468540</v>
      </c>
      <c r="G927" s="41">
        <v>100</v>
      </c>
      <c r="H927" s="50">
        <f t="shared" si="163"/>
        <v>1468540</v>
      </c>
      <c r="I927" s="10">
        <f t="shared" si="162"/>
        <v>0</v>
      </c>
      <c r="J927" s="10">
        <f t="shared" si="164"/>
        <v>466.94435612082668</v>
      </c>
      <c r="K927" s="10">
        <f t="shared" si="165"/>
        <v>694.07964297506021</v>
      </c>
      <c r="L927" s="10">
        <f t="shared" si="166"/>
        <v>1560072.7864761509</v>
      </c>
      <c r="M927" s="10"/>
      <c r="N927" s="10">
        <f t="shared" si="161"/>
        <v>1560072.7864761509</v>
      </c>
      <c r="O927" s="196"/>
      <c r="P927" s="196"/>
      <c r="Q927" s="196"/>
      <c r="R927" s="196"/>
      <c r="S927" s="196"/>
    </row>
    <row r="928" spans="1:19" x14ac:dyDescent="0.25">
      <c r="A928" s="35"/>
      <c r="B928" s="51" t="s">
        <v>635</v>
      </c>
      <c r="C928" s="35">
        <v>4</v>
      </c>
      <c r="D928" s="55">
        <v>31.9847</v>
      </c>
      <c r="E928" s="181">
        <v>666</v>
      </c>
      <c r="F928" s="145">
        <v>678040</v>
      </c>
      <c r="G928" s="41">
        <v>100</v>
      </c>
      <c r="H928" s="50">
        <f t="shared" si="163"/>
        <v>678040</v>
      </c>
      <c r="I928" s="10">
        <f t="shared" si="162"/>
        <v>0</v>
      </c>
      <c r="J928" s="10">
        <f t="shared" si="164"/>
        <v>1018.0780780780781</v>
      </c>
      <c r="K928" s="10">
        <f t="shared" si="165"/>
        <v>142.94592101780881</v>
      </c>
      <c r="L928" s="10">
        <f t="shared" si="166"/>
        <v>422046.89128609328</v>
      </c>
      <c r="M928" s="10"/>
      <c r="N928" s="10">
        <f t="shared" si="161"/>
        <v>422046.89128609328</v>
      </c>
      <c r="O928" s="196"/>
      <c r="P928" s="196"/>
      <c r="Q928" s="196"/>
      <c r="R928" s="196"/>
      <c r="S928" s="196"/>
    </row>
    <row r="929" spans="1:19" x14ac:dyDescent="0.25">
      <c r="A929" s="35"/>
      <c r="B929" s="51" t="s">
        <v>636</v>
      </c>
      <c r="C929" s="35">
        <v>4</v>
      </c>
      <c r="D929" s="55">
        <v>42.980699999999999</v>
      </c>
      <c r="E929" s="181">
        <v>3477</v>
      </c>
      <c r="F929" s="145">
        <v>1159150</v>
      </c>
      <c r="G929" s="41">
        <v>100</v>
      </c>
      <c r="H929" s="50">
        <f t="shared" si="163"/>
        <v>1159150</v>
      </c>
      <c r="I929" s="10">
        <f t="shared" si="162"/>
        <v>0</v>
      </c>
      <c r="J929" s="10">
        <f t="shared" si="164"/>
        <v>333.37647397181479</v>
      </c>
      <c r="K929" s="10">
        <f t="shared" si="165"/>
        <v>827.6475251240721</v>
      </c>
      <c r="L929" s="10">
        <f t="shared" si="166"/>
        <v>1754182.1254043626</v>
      </c>
      <c r="M929" s="10"/>
      <c r="N929" s="10">
        <f t="shared" si="161"/>
        <v>1754182.1254043626</v>
      </c>
      <c r="O929" s="196"/>
      <c r="P929" s="196"/>
      <c r="Q929" s="196"/>
      <c r="R929" s="196"/>
      <c r="S929" s="196"/>
    </row>
    <row r="930" spans="1:19" x14ac:dyDescent="0.25">
      <c r="A930" s="35"/>
      <c r="B930" s="51" t="s">
        <v>897</v>
      </c>
      <c r="C930" s="35">
        <v>3</v>
      </c>
      <c r="D930" s="55">
        <v>22.766300000000001</v>
      </c>
      <c r="E930" s="181">
        <v>7095</v>
      </c>
      <c r="F930" s="145">
        <v>24655640</v>
      </c>
      <c r="G930" s="41">
        <v>50</v>
      </c>
      <c r="H930" s="50">
        <f t="shared" si="163"/>
        <v>12327820</v>
      </c>
      <c r="I930" s="10">
        <f t="shared" si="162"/>
        <v>12327820</v>
      </c>
      <c r="J930" s="10">
        <f t="shared" si="164"/>
        <v>3475.0725863284001</v>
      </c>
      <c r="K930" s="10">
        <f t="shared" si="165"/>
        <v>-2314.0485872325135</v>
      </c>
      <c r="L930" s="10">
        <f t="shared" si="166"/>
        <v>1243227.9817372609</v>
      </c>
      <c r="M930" s="10"/>
      <c r="N930" s="10">
        <f t="shared" si="161"/>
        <v>1243227.9817372609</v>
      </c>
      <c r="O930" s="196"/>
      <c r="P930" s="196"/>
      <c r="Q930" s="196"/>
      <c r="R930" s="196"/>
      <c r="S930" s="196"/>
    </row>
    <row r="931" spans="1:19" x14ac:dyDescent="0.25">
      <c r="A931" s="35"/>
      <c r="B931" s="51" t="s">
        <v>344</v>
      </c>
      <c r="C931" s="35">
        <v>4</v>
      </c>
      <c r="D931" s="55">
        <v>24.2531</v>
      </c>
      <c r="E931" s="181">
        <v>1073</v>
      </c>
      <c r="F931" s="145">
        <v>383520</v>
      </c>
      <c r="G931" s="41">
        <v>100</v>
      </c>
      <c r="H931" s="50">
        <f t="shared" si="163"/>
        <v>383520</v>
      </c>
      <c r="I931" s="10">
        <f t="shared" si="162"/>
        <v>0</v>
      </c>
      <c r="J931" s="10">
        <f t="shared" si="164"/>
        <v>357.42777260018642</v>
      </c>
      <c r="K931" s="10">
        <f t="shared" si="165"/>
        <v>803.59622649570042</v>
      </c>
      <c r="L931" s="10">
        <f t="shared" si="166"/>
        <v>1255087.0826097997</v>
      </c>
      <c r="M931" s="10"/>
      <c r="N931" s="10">
        <f t="shared" si="161"/>
        <v>1255087.0826097997</v>
      </c>
      <c r="O931" s="196"/>
      <c r="P931" s="196"/>
      <c r="Q931" s="196"/>
      <c r="R931" s="196"/>
      <c r="S931" s="196"/>
    </row>
    <row r="932" spans="1:19" x14ac:dyDescent="0.25">
      <c r="A932" s="35"/>
      <c r="B932" s="51" t="s">
        <v>637</v>
      </c>
      <c r="C932" s="35">
        <v>4</v>
      </c>
      <c r="D932" s="55">
        <v>111.4866</v>
      </c>
      <c r="E932" s="181">
        <v>6687</v>
      </c>
      <c r="F932" s="145">
        <v>2542720</v>
      </c>
      <c r="G932" s="41">
        <v>100</v>
      </c>
      <c r="H932" s="50">
        <f t="shared" si="163"/>
        <v>2542720</v>
      </c>
      <c r="I932" s="10">
        <f t="shared" si="162"/>
        <v>0</v>
      </c>
      <c r="J932" s="10">
        <f t="shared" si="164"/>
        <v>380.24824285927917</v>
      </c>
      <c r="K932" s="10">
        <f t="shared" si="165"/>
        <v>780.77575623660778</v>
      </c>
      <c r="L932" s="10">
        <f t="shared" si="166"/>
        <v>2516979.9384309244</v>
      </c>
      <c r="M932" s="10"/>
      <c r="N932" s="10">
        <f t="shared" si="161"/>
        <v>2516979.9384309244</v>
      </c>
      <c r="O932" s="196"/>
      <c r="P932" s="196"/>
      <c r="Q932" s="196"/>
      <c r="R932" s="196"/>
      <c r="S932" s="196"/>
    </row>
    <row r="933" spans="1:19" x14ac:dyDescent="0.25">
      <c r="A933" s="35"/>
      <c r="B933" s="51" t="s">
        <v>638</v>
      </c>
      <c r="C933" s="35">
        <v>4</v>
      </c>
      <c r="D933" s="55">
        <v>30.6875</v>
      </c>
      <c r="E933" s="181">
        <v>1833</v>
      </c>
      <c r="F933" s="145">
        <v>973240</v>
      </c>
      <c r="G933" s="41">
        <v>100</v>
      </c>
      <c r="H933" s="50">
        <f t="shared" si="163"/>
        <v>973240</v>
      </c>
      <c r="I933" s="10">
        <f t="shared" si="162"/>
        <v>0</v>
      </c>
      <c r="J933" s="10">
        <f t="shared" si="164"/>
        <v>530.95471903982548</v>
      </c>
      <c r="K933" s="10">
        <f t="shared" si="165"/>
        <v>630.06928005606142</v>
      </c>
      <c r="L933" s="10">
        <f t="shared" si="166"/>
        <v>1195350.8183721814</v>
      </c>
      <c r="M933" s="10"/>
      <c r="N933" s="10">
        <f t="shared" si="161"/>
        <v>1195350.8183721814</v>
      </c>
      <c r="O933" s="196"/>
      <c r="P933" s="196"/>
      <c r="Q933" s="196"/>
      <c r="R933" s="196"/>
      <c r="S933" s="196"/>
    </row>
    <row r="934" spans="1:19" x14ac:dyDescent="0.25">
      <c r="A934" s="35"/>
      <c r="B934" s="51" t="s">
        <v>639</v>
      </c>
      <c r="C934" s="35">
        <v>4</v>
      </c>
      <c r="D934" s="55">
        <v>90.729400000000012</v>
      </c>
      <c r="E934" s="181">
        <v>3484</v>
      </c>
      <c r="F934" s="145">
        <v>1615820</v>
      </c>
      <c r="G934" s="41">
        <v>100</v>
      </c>
      <c r="H934" s="50">
        <f t="shared" si="163"/>
        <v>1615820</v>
      </c>
      <c r="I934" s="10">
        <f t="shared" si="162"/>
        <v>0</v>
      </c>
      <c r="J934" s="10">
        <f t="shared" si="164"/>
        <v>463.78300803673937</v>
      </c>
      <c r="K934" s="10">
        <f t="shared" si="165"/>
        <v>697.24099105914752</v>
      </c>
      <c r="L934" s="10">
        <f t="shared" si="166"/>
        <v>1808060.4496216041</v>
      </c>
      <c r="M934" s="10"/>
      <c r="N934" s="10">
        <f t="shared" si="161"/>
        <v>1808060.4496216041</v>
      </c>
      <c r="O934" s="196"/>
      <c r="P934" s="196"/>
      <c r="Q934" s="196"/>
      <c r="R934" s="196"/>
      <c r="S934" s="196"/>
    </row>
    <row r="935" spans="1:19" x14ac:dyDescent="0.25">
      <c r="A935" s="35"/>
      <c r="B935" s="4"/>
      <c r="C935" s="4"/>
      <c r="D935" s="55">
        <v>0</v>
      </c>
      <c r="E935" s="183"/>
      <c r="F935" s="65"/>
      <c r="G935" s="41"/>
      <c r="H935" s="65"/>
      <c r="I935" s="66"/>
      <c r="J935" s="66"/>
      <c r="K935" s="10"/>
      <c r="L935" s="10"/>
      <c r="M935" s="10"/>
      <c r="N935" s="10"/>
      <c r="O935" s="196"/>
      <c r="P935" s="196"/>
      <c r="Q935" s="196"/>
      <c r="R935" s="196"/>
      <c r="S935" s="196"/>
    </row>
    <row r="936" spans="1:19" x14ac:dyDescent="0.25">
      <c r="A936" s="30" t="s">
        <v>166</v>
      </c>
      <c r="B936" s="43" t="s">
        <v>2</v>
      </c>
      <c r="C936" s="44"/>
      <c r="D936" s="3">
        <v>673.69040000000018</v>
      </c>
      <c r="E936" s="184">
        <f>E937</f>
        <v>37517</v>
      </c>
      <c r="F936" s="37">
        <v>0</v>
      </c>
      <c r="G936" s="41"/>
      <c r="H936" s="37">
        <f>H938</f>
        <v>6648680</v>
      </c>
      <c r="I936" s="8">
        <f>I938</f>
        <v>-6648680</v>
      </c>
      <c r="J936" s="8"/>
      <c r="K936" s="10"/>
      <c r="L936" s="10"/>
      <c r="M936" s="9">
        <f>M938</f>
        <v>11504732.604024753</v>
      </c>
      <c r="N936" s="8">
        <f t="shared" si="161"/>
        <v>11504732.604024753</v>
      </c>
      <c r="O936" s="196"/>
      <c r="P936" s="196"/>
      <c r="Q936" s="196"/>
      <c r="R936" s="196"/>
      <c r="S936" s="196"/>
    </row>
    <row r="937" spans="1:19" x14ac:dyDescent="0.25">
      <c r="A937" s="30" t="s">
        <v>166</v>
      </c>
      <c r="B937" s="43" t="s">
        <v>3</v>
      </c>
      <c r="C937" s="44"/>
      <c r="D937" s="3">
        <v>673.69040000000018</v>
      </c>
      <c r="E937" s="184">
        <f>SUM(E939:E953)</f>
        <v>37517</v>
      </c>
      <c r="F937" s="37">
        <f>SUM(F939:F953)</f>
        <v>40699990</v>
      </c>
      <c r="G937" s="41"/>
      <c r="H937" s="37">
        <f>SUM(H939:H953)</f>
        <v>27402630</v>
      </c>
      <c r="I937" s="8">
        <f>SUM(I939:I953)</f>
        <v>13297360</v>
      </c>
      <c r="J937" s="8"/>
      <c r="K937" s="10"/>
      <c r="L937" s="8">
        <f>SUM(L939:L953)</f>
        <v>19706225.993758712</v>
      </c>
      <c r="M937" s="10"/>
      <c r="N937" s="8">
        <f t="shared" si="161"/>
        <v>19706225.993758712</v>
      </c>
      <c r="O937" s="196"/>
      <c r="P937" s="196"/>
      <c r="Q937" s="196"/>
      <c r="R937" s="196"/>
      <c r="S937" s="196"/>
    </row>
    <row r="938" spans="1:19" x14ac:dyDescent="0.25">
      <c r="A938" s="35"/>
      <c r="B938" s="51" t="s">
        <v>26</v>
      </c>
      <c r="C938" s="35">
        <v>2</v>
      </c>
      <c r="D938" s="55">
        <v>0</v>
      </c>
      <c r="E938" s="187"/>
      <c r="F938" s="50">
        <v>0</v>
      </c>
      <c r="G938" s="41">
        <v>25</v>
      </c>
      <c r="H938" s="50">
        <f>F950*G938/100</f>
        <v>6648680</v>
      </c>
      <c r="I938" s="10">
        <f t="shared" ref="I938:I953" si="167">F938-H938</f>
        <v>-6648680</v>
      </c>
      <c r="J938" s="10"/>
      <c r="K938" s="10"/>
      <c r="L938" s="10"/>
      <c r="M938" s="10">
        <f>($L$7*$L$8*E936/$L$10)+($L$7*$L$9*D936/$L$11)</f>
        <v>11504732.604024753</v>
      </c>
      <c r="N938" s="10">
        <f t="shared" si="161"/>
        <v>11504732.604024753</v>
      </c>
      <c r="O938" s="196"/>
      <c r="P938" s="196"/>
      <c r="Q938" s="196"/>
      <c r="R938" s="196"/>
      <c r="S938" s="196"/>
    </row>
    <row r="939" spans="1:19" x14ac:dyDescent="0.25">
      <c r="A939" s="35"/>
      <c r="B939" s="51" t="s">
        <v>640</v>
      </c>
      <c r="C939" s="35">
        <v>4</v>
      </c>
      <c r="D939" s="55">
        <v>35.155100000000004</v>
      </c>
      <c r="E939" s="181">
        <v>1464</v>
      </c>
      <c r="F939" s="145">
        <v>716950</v>
      </c>
      <c r="G939" s="41">
        <v>100</v>
      </c>
      <c r="H939" s="50">
        <f t="shared" ref="H939:H953" si="168">F939*G939/100</f>
        <v>716950</v>
      </c>
      <c r="I939" s="10">
        <f t="shared" si="167"/>
        <v>0</v>
      </c>
      <c r="J939" s="10">
        <f t="shared" ref="J939:J953" si="169">F939/E939</f>
        <v>489.71994535519127</v>
      </c>
      <c r="K939" s="10">
        <f t="shared" ref="K939:K953" si="170">$J$11*$J$19-J939</f>
        <v>671.30405374069562</v>
      </c>
      <c r="L939" s="10">
        <f t="shared" ref="L939:L953" si="171">IF(K939&gt;0,$J$7*$J$8*(K939/$K$19),0)+$J$7*$J$9*(E939/$E$19)+$J$7*$J$10*(D939/$D$19)</f>
        <v>1205701.6867901739</v>
      </c>
      <c r="M939" s="10"/>
      <c r="N939" s="10">
        <f t="shared" si="161"/>
        <v>1205701.6867901739</v>
      </c>
      <c r="O939" s="196"/>
      <c r="P939" s="196"/>
      <c r="Q939" s="196"/>
      <c r="R939" s="196"/>
      <c r="S939" s="196"/>
    </row>
    <row r="940" spans="1:19" x14ac:dyDescent="0.25">
      <c r="A940" s="35"/>
      <c r="B940" s="51" t="s">
        <v>641</v>
      </c>
      <c r="C940" s="35">
        <v>4</v>
      </c>
      <c r="D940" s="55">
        <v>65.399599999999992</v>
      </c>
      <c r="E940" s="181">
        <v>1998</v>
      </c>
      <c r="F940" s="145">
        <v>1411840</v>
      </c>
      <c r="G940" s="41">
        <v>100</v>
      </c>
      <c r="H940" s="50">
        <f t="shared" si="168"/>
        <v>1411840</v>
      </c>
      <c r="I940" s="10">
        <f t="shared" si="167"/>
        <v>0</v>
      </c>
      <c r="J940" s="10">
        <f t="shared" si="169"/>
        <v>706.6266266266266</v>
      </c>
      <c r="K940" s="10">
        <f t="shared" si="170"/>
        <v>454.39737246926029</v>
      </c>
      <c r="L940" s="10">
        <f t="shared" si="171"/>
        <v>1162141.8957080741</v>
      </c>
      <c r="M940" s="10"/>
      <c r="N940" s="10">
        <f t="shared" si="161"/>
        <v>1162141.8957080741</v>
      </c>
      <c r="O940" s="196"/>
      <c r="P940" s="196"/>
      <c r="Q940" s="196"/>
      <c r="R940" s="196"/>
      <c r="S940" s="196"/>
    </row>
    <row r="941" spans="1:19" x14ac:dyDescent="0.25">
      <c r="A941" s="35"/>
      <c r="B941" s="51" t="s">
        <v>642</v>
      </c>
      <c r="C941" s="35">
        <v>4</v>
      </c>
      <c r="D941" s="55">
        <v>20.309100000000001</v>
      </c>
      <c r="E941" s="181">
        <v>720</v>
      </c>
      <c r="F941" s="145">
        <v>440220</v>
      </c>
      <c r="G941" s="41">
        <v>100</v>
      </c>
      <c r="H941" s="50">
        <f t="shared" si="168"/>
        <v>440220</v>
      </c>
      <c r="I941" s="10">
        <f t="shared" si="167"/>
        <v>0</v>
      </c>
      <c r="J941" s="10">
        <f t="shared" si="169"/>
        <v>611.41666666666663</v>
      </c>
      <c r="K941" s="10">
        <f t="shared" si="170"/>
        <v>549.60733242922026</v>
      </c>
      <c r="L941" s="10">
        <f t="shared" si="171"/>
        <v>872609.96073701605</v>
      </c>
      <c r="M941" s="10"/>
      <c r="N941" s="10">
        <f t="shared" si="161"/>
        <v>872609.96073701605</v>
      </c>
      <c r="O941" s="196"/>
      <c r="P941" s="196"/>
      <c r="Q941" s="196"/>
      <c r="R941" s="196"/>
      <c r="S941" s="196"/>
    </row>
    <row r="942" spans="1:19" x14ac:dyDescent="0.25">
      <c r="A942" s="35"/>
      <c r="B942" s="51" t="s">
        <v>643</v>
      </c>
      <c r="C942" s="35">
        <v>4</v>
      </c>
      <c r="D942" s="55">
        <v>22.101399999999998</v>
      </c>
      <c r="E942" s="181">
        <v>922</v>
      </c>
      <c r="F942" s="145">
        <v>391620</v>
      </c>
      <c r="G942" s="41">
        <v>100</v>
      </c>
      <c r="H942" s="50">
        <f t="shared" si="168"/>
        <v>391620</v>
      </c>
      <c r="I942" s="10">
        <f t="shared" si="167"/>
        <v>0</v>
      </c>
      <c r="J942" s="10">
        <f t="shared" si="169"/>
        <v>424.75054229934926</v>
      </c>
      <c r="K942" s="10">
        <f t="shared" si="170"/>
        <v>736.27345679653763</v>
      </c>
      <c r="L942" s="10">
        <f t="shared" si="171"/>
        <v>1139569.0594524841</v>
      </c>
      <c r="M942" s="10"/>
      <c r="N942" s="10">
        <f t="shared" si="161"/>
        <v>1139569.0594524841</v>
      </c>
      <c r="O942" s="196"/>
      <c r="P942" s="196"/>
      <c r="Q942" s="196"/>
      <c r="R942" s="196"/>
      <c r="S942" s="196"/>
    </row>
    <row r="943" spans="1:19" x14ac:dyDescent="0.25">
      <c r="A943" s="35"/>
      <c r="B943" s="51" t="s">
        <v>845</v>
      </c>
      <c r="C943" s="35">
        <v>4</v>
      </c>
      <c r="D943" s="55">
        <v>31.037700000000001</v>
      </c>
      <c r="E943" s="181">
        <v>818</v>
      </c>
      <c r="F943" s="145">
        <v>301440</v>
      </c>
      <c r="G943" s="41">
        <v>100</v>
      </c>
      <c r="H943" s="50">
        <f t="shared" si="168"/>
        <v>301440</v>
      </c>
      <c r="I943" s="10">
        <f t="shared" si="167"/>
        <v>0</v>
      </c>
      <c r="J943" s="10">
        <f t="shared" si="169"/>
        <v>368.5085574572127</v>
      </c>
      <c r="K943" s="10">
        <f t="shared" si="170"/>
        <v>792.51544163867425</v>
      </c>
      <c r="L943" s="10">
        <f t="shared" si="171"/>
        <v>1230553.9383584615</v>
      </c>
      <c r="M943" s="10"/>
      <c r="N943" s="10">
        <f t="shared" si="161"/>
        <v>1230553.9383584615</v>
      </c>
      <c r="O943" s="196"/>
      <c r="P943" s="196"/>
      <c r="Q943" s="196"/>
      <c r="R943" s="196"/>
      <c r="S943" s="196"/>
    </row>
    <row r="944" spans="1:19" x14ac:dyDescent="0.25">
      <c r="A944" s="35"/>
      <c r="B944" s="51" t="s">
        <v>644</v>
      </c>
      <c r="C944" s="35">
        <v>4</v>
      </c>
      <c r="D944" s="55">
        <v>41.298199999999994</v>
      </c>
      <c r="E944" s="181">
        <v>1670</v>
      </c>
      <c r="F944" s="145">
        <v>774180</v>
      </c>
      <c r="G944" s="41">
        <v>100</v>
      </c>
      <c r="H944" s="50">
        <f t="shared" si="168"/>
        <v>774180</v>
      </c>
      <c r="I944" s="10">
        <f t="shared" si="167"/>
        <v>0</v>
      </c>
      <c r="J944" s="10">
        <f t="shared" si="169"/>
        <v>463.5808383233533</v>
      </c>
      <c r="K944" s="10">
        <f t="shared" si="170"/>
        <v>697.44316077253359</v>
      </c>
      <c r="L944" s="10">
        <f t="shared" si="171"/>
        <v>1297740.6059991391</v>
      </c>
      <c r="M944" s="10"/>
      <c r="N944" s="10">
        <f t="shared" si="161"/>
        <v>1297740.6059991391</v>
      </c>
      <c r="O944" s="196"/>
      <c r="P944" s="196"/>
      <c r="Q944" s="196"/>
      <c r="R944" s="196"/>
      <c r="S944" s="196"/>
    </row>
    <row r="945" spans="1:19" x14ac:dyDescent="0.25">
      <c r="A945" s="35"/>
      <c r="B945" s="51" t="s">
        <v>846</v>
      </c>
      <c r="C945" s="35">
        <v>4</v>
      </c>
      <c r="D945" s="55">
        <v>13.3012</v>
      </c>
      <c r="E945" s="181">
        <v>874</v>
      </c>
      <c r="F945" s="145">
        <v>378360</v>
      </c>
      <c r="G945" s="41">
        <v>100</v>
      </c>
      <c r="H945" s="50">
        <f t="shared" si="168"/>
        <v>378360</v>
      </c>
      <c r="I945" s="10">
        <f t="shared" si="167"/>
        <v>0</v>
      </c>
      <c r="J945" s="10">
        <f t="shared" si="169"/>
        <v>432.90617848970254</v>
      </c>
      <c r="K945" s="10">
        <f t="shared" si="170"/>
        <v>728.1178206061843</v>
      </c>
      <c r="L945" s="10">
        <f t="shared" si="171"/>
        <v>1083056.2446343685</v>
      </c>
      <c r="M945" s="10"/>
      <c r="N945" s="10">
        <f t="shared" si="161"/>
        <v>1083056.2446343685</v>
      </c>
      <c r="O945" s="196"/>
      <c r="P945" s="196"/>
      <c r="Q945" s="196"/>
      <c r="R945" s="196"/>
      <c r="S945" s="196"/>
    </row>
    <row r="946" spans="1:19" x14ac:dyDescent="0.25">
      <c r="A946" s="35"/>
      <c r="B946" s="51" t="s">
        <v>645</v>
      </c>
      <c r="C946" s="35">
        <v>4</v>
      </c>
      <c r="D946" s="55">
        <v>56.828500000000005</v>
      </c>
      <c r="E946" s="181">
        <v>2670</v>
      </c>
      <c r="F946" s="145">
        <v>1389390</v>
      </c>
      <c r="G946" s="41">
        <v>100</v>
      </c>
      <c r="H946" s="50">
        <f t="shared" si="168"/>
        <v>1389390</v>
      </c>
      <c r="I946" s="10">
        <f t="shared" si="167"/>
        <v>0</v>
      </c>
      <c r="J946" s="10">
        <f t="shared" si="169"/>
        <v>520.37078651685397</v>
      </c>
      <c r="K946" s="10">
        <f t="shared" si="170"/>
        <v>640.65321257903292</v>
      </c>
      <c r="L946" s="10">
        <f t="shared" si="171"/>
        <v>1458501.5946509072</v>
      </c>
      <c r="M946" s="10"/>
      <c r="N946" s="10">
        <f t="shared" si="161"/>
        <v>1458501.5946509072</v>
      </c>
      <c r="O946" s="196"/>
      <c r="P946" s="196"/>
      <c r="Q946" s="196"/>
      <c r="R946" s="196"/>
      <c r="S946" s="196"/>
    </row>
    <row r="947" spans="1:19" x14ac:dyDescent="0.25">
      <c r="A947" s="35"/>
      <c r="B947" s="51" t="s">
        <v>646</v>
      </c>
      <c r="C947" s="35">
        <v>4</v>
      </c>
      <c r="D947" s="55">
        <v>28.1523</v>
      </c>
      <c r="E947" s="181">
        <v>804</v>
      </c>
      <c r="F947" s="145">
        <v>309700</v>
      </c>
      <c r="G947" s="41">
        <v>100</v>
      </c>
      <c r="H947" s="50">
        <f t="shared" si="168"/>
        <v>309700</v>
      </c>
      <c r="I947" s="10">
        <f t="shared" si="167"/>
        <v>0</v>
      </c>
      <c r="J947" s="10">
        <f t="shared" si="169"/>
        <v>385.19900497512435</v>
      </c>
      <c r="K947" s="10">
        <f t="shared" si="170"/>
        <v>775.82499412076254</v>
      </c>
      <c r="L947" s="10">
        <f t="shared" si="171"/>
        <v>1195296.4889573385</v>
      </c>
      <c r="M947" s="10"/>
      <c r="N947" s="10">
        <f t="shared" si="161"/>
        <v>1195296.4889573385</v>
      </c>
      <c r="O947" s="196"/>
      <c r="P947" s="196"/>
      <c r="Q947" s="196"/>
      <c r="R947" s="196"/>
      <c r="S947" s="196"/>
    </row>
    <row r="948" spans="1:19" x14ac:dyDescent="0.25">
      <c r="A948" s="35"/>
      <c r="B948" s="51" t="s">
        <v>647</v>
      </c>
      <c r="C948" s="35">
        <v>4</v>
      </c>
      <c r="D948" s="55">
        <v>25.659999999999997</v>
      </c>
      <c r="E948" s="181">
        <v>1370</v>
      </c>
      <c r="F948" s="145">
        <v>489130</v>
      </c>
      <c r="G948" s="41">
        <v>100</v>
      </c>
      <c r="H948" s="50">
        <f t="shared" si="168"/>
        <v>489130</v>
      </c>
      <c r="I948" s="10">
        <f t="shared" si="167"/>
        <v>0</v>
      </c>
      <c r="J948" s="10">
        <f t="shared" si="169"/>
        <v>357.02919708029196</v>
      </c>
      <c r="K948" s="10">
        <f t="shared" si="170"/>
        <v>803.99480201559493</v>
      </c>
      <c r="L948" s="10">
        <f t="shared" si="171"/>
        <v>1309618.4828013454</v>
      </c>
      <c r="M948" s="10"/>
      <c r="N948" s="10">
        <f t="shared" si="161"/>
        <v>1309618.4828013454</v>
      </c>
      <c r="O948" s="196"/>
      <c r="P948" s="196"/>
      <c r="Q948" s="196"/>
      <c r="R948" s="196"/>
      <c r="S948" s="196"/>
    </row>
    <row r="949" spans="1:19" x14ac:dyDescent="0.25">
      <c r="A949" s="35"/>
      <c r="B949" s="51" t="s">
        <v>620</v>
      </c>
      <c r="C949" s="35">
        <v>4</v>
      </c>
      <c r="D949" s="55">
        <v>21.178100000000001</v>
      </c>
      <c r="E949" s="181">
        <v>279</v>
      </c>
      <c r="F949" s="145">
        <v>126700</v>
      </c>
      <c r="G949" s="41">
        <v>100</v>
      </c>
      <c r="H949" s="50">
        <f t="shared" si="168"/>
        <v>126700</v>
      </c>
      <c r="I949" s="10">
        <f t="shared" si="167"/>
        <v>0</v>
      </c>
      <c r="J949" s="10">
        <f t="shared" si="169"/>
        <v>454.12186379928318</v>
      </c>
      <c r="K949" s="10">
        <f t="shared" si="170"/>
        <v>706.90213529660377</v>
      </c>
      <c r="L949" s="10">
        <f t="shared" si="171"/>
        <v>996295.67860462714</v>
      </c>
      <c r="M949" s="10"/>
      <c r="N949" s="10">
        <f t="shared" ref="N949:N1012" si="172">L949+M949</f>
        <v>996295.67860462714</v>
      </c>
      <c r="O949" s="196"/>
      <c r="P949" s="196"/>
      <c r="Q949" s="196"/>
      <c r="R949" s="196"/>
      <c r="S949" s="196"/>
    </row>
    <row r="950" spans="1:19" x14ac:dyDescent="0.25">
      <c r="A950" s="35"/>
      <c r="B950" s="51" t="s">
        <v>898</v>
      </c>
      <c r="C950" s="35">
        <v>3</v>
      </c>
      <c r="D950" s="55">
        <v>112.4183</v>
      </c>
      <c r="E950" s="181">
        <v>12863</v>
      </c>
      <c r="F950" s="145">
        <v>26594720</v>
      </c>
      <c r="G950" s="41">
        <v>50</v>
      </c>
      <c r="H950" s="50">
        <f t="shared" si="168"/>
        <v>13297360</v>
      </c>
      <c r="I950" s="10">
        <f t="shared" si="167"/>
        <v>13297360</v>
      </c>
      <c r="J950" s="10">
        <f t="shared" si="169"/>
        <v>2067.5363445541475</v>
      </c>
      <c r="K950" s="10">
        <f t="shared" si="170"/>
        <v>-906.5123454582606</v>
      </c>
      <c r="L950" s="10">
        <f t="shared" si="171"/>
        <v>2568300.1422262071</v>
      </c>
      <c r="M950" s="10"/>
      <c r="N950" s="10">
        <f t="shared" si="172"/>
        <v>2568300.1422262071</v>
      </c>
      <c r="O950" s="196"/>
      <c r="P950" s="196"/>
      <c r="Q950" s="196"/>
      <c r="R950" s="196"/>
      <c r="S950" s="196"/>
    </row>
    <row r="951" spans="1:19" x14ac:dyDescent="0.25">
      <c r="A951" s="35"/>
      <c r="B951" s="51" t="s">
        <v>648</v>
      </c>
      <c r="C951" s="35">
        <v>4</v>
      </c>
      <c r="D951" s="55">
        <v>81.494199999999992</v>
      </c>
      <c r="E951" s="181">
        <v>5182</v>
      </c>
      <c r="F951" s="145">
        <v>3186730</v>
      </c>
      <c r="G951" s="41">
        <v>100</v>
      </c>
      <c r="H951" s="50">
        <f t="shared" si="168"/>
        <v>3186730</v>
      </c>
      <c r="I951" s="10">
        <f t="shared" si="167"/>
        <v>0</v>
      </c>
      <c r="J951" s="10">
        <f t="shared" si="169"/>
        <v>614.96140486298725</v>
      </c>
      <c r="K951" s="10">
        <f t="shared" si="170"/>
        <v>546.06259423289964</v>
      </c>
      <c r="L951" s="10">
        <f t="shared" si="171"/>
        <v>1857264.2682072145</v>
      </c>
      <c r="M951" s="10"/>
      <c r="N951" s="10">
        <f t="shared" si="172"/>
        <v>1857264.2682072145</v>
      </c>
      <c r="O951" s="196"/>
      <c r="P951" s="196"/>
      <c r="Q951" s="196"/>
      <c r="R951" s="196"/>
      <c r="S951" s="196"/>
    </row>
    <row r="952" spans="1:19" x14ac:dyDescent="0.25">
      <c r="A952" s="35"/>
      <c r="B952" s="51" t="s">
        <v>191</v>
      </c>
      <c r="C952" s="35">
        <v>4</v>
      </c>
      <c r="D952" s="55">
        <v>86.251200000000011</v>
      </c>
      <c r="E952" s="181">
        <v>4275</v>
      </c>
      <c r="F952" s="145">
        <v>2545130</v>
      </c>
      <c r="G952" s="41">
        <v>100</v>
      </c>
      <c r="H952" s="50">
        <f t="shared" si="168"/>
        <v>2545130</v>
      </c>
      <c r="I952" s="10">
        <f t="shared" si="167"/>
        <v>0</v>
      </c>
      <c r="J952" s="10">
        <f t="shared" si="169"/>
        <v>595.35204678362572</v>
      </c>
      <c r="K952" s="10">
        <f t="shared" si="170"/>
        <v>565.67195231226117</v>
      </c>
      <c r="L952" s="10">
        <f t="shared" si="171"/>
        <v>1756009.5321979865</v>
      </c>
      <c r="M952" s="10"/>
      <c r="N952" s="10">
        <f t="shared" si="172"/>
        <v>1756009.5321979865</v>
      </c>
      <c r="O952" s="196"/>
      <c r="P952" s="196"/>
      <c r="Q952" s="196"/>
      <c r="R952" s="196"/>
      <c r="S952" s="196"/>
    </row>
    <row r="953" spans="1:19" x14ac:dyDescent="0.25">
      <c r="A953" s="35"/>
      <c r="B953" s="51" t="s">
        <v>649</v>
      </c>
      <c r="C953" s="35">
        <v>4</v>
      </c>
      <c r="D953" s="55">
        <v>33.105499999999999</v>
      </c>
      <c r="E953" s="181">
        <v>1608</v>
      </c>
      <c r="F953" s="145">
        <v>1643880</v>
      </c>
      <c r="G953" s="41">
        <v>100</v>
      </c>
      <c r="H953" s="50">
        <f t="shared" si="168"/>
        <v>1643880</v>
      </c>
      <c r="I953" s="10">
        <f t="shared" si="167"/>
        <v>0</v>
      </c>
      <c r="J953" s="10">
        <f t="shared" si="169"/>
        <v>1022.3134328358209</v>
      </c>
      <c r="K953" s="10">
        <f t="shared" si="170"/>
        <v>138.710566260066</v>
      </c>
      <c r="L953" s="10">
        <f t="shared" si="171"/>
        <v>573566.41443336918</v>
      </c>
      <c r="M953" s="10"/>
      <c r="N953" s="10">
        <f t="shared" si="172"/>
        <v>573566.41443336918</v>
      </c>
      <c r="O953" s="196"/>
      <c r="P953" s="196"/>
      <c r="Q953" s="196"/>
      <c r="R953" s="196"/>
      <c r="S953" s="196"/>
    </row>
    <row r="954" spans="1:19" x14ac:dyDescent="0.25">
      <c r="A954" s="35"/>
      <c r="B954" s="4"/>
      <c r="C954" s="4"/>
      <c r="D954" s="55">
        <v>0</v>
      </c>
      <c r="E954" s="183"/>
      <c r="F954" s="65"/>
      <c r="G954" s="41"/>
      <c r="H954" s="65"/>
      <c r="I954" s="66"/>
      <c r="J954" s="66"/>
      <c r="K954" s="10"/>
      <c r="L954" s="10"/>
      <c r="M954" s="10"/>
      <c r="N954" s="10"/>
      <c r="O954" s="196"/>
      <c r="P954" s="196"/>
      <c r="Q954" s="196"/>
      <c r="R954" s="196"/>
      <c r="S954" s="196"/>
    </row>
    <row r="955" spans="1:19" x14ac:dyDescent="0.25">
      <c r="A955" s="30" t="s">
        <v>650</v>
      </c>
      <c r="B955" s="43" t="s">
        <v>2</v>
      </c>
      <c r="C955" s="44"/>
      <c r="D955" s="3">
        <v>848.61710000000016</v>
      </c>
      <c r="E955" s="184">
        <f>E956</f>
        <v>62452</v>
      </c>
      <c r="F955" s="37">
        <v>0</v>
      </c>
      <c r="G955" s="41"/>
      <c r="H955" s="37">
        <f>H957</f>
        <v>3914320</v>
      </c>
      <c r="I955" s="8">
        <f>I957</f>
        <v>-3914320</v>
      </c>
      <c r="J955" s="8"/>
      <c r="K955" s="10"/>
      <c r="L955" s="10"/>
      <c r="M955" s="9">
        <f>M957</f>
        <v>16894944.051298324</v>
      </c>
      <c r="N955" s="8">
        <f t="shared" si="172"/>
        <v>16894944.051298324</v>
      </c>
      <c r="O955" s="196"/>
      <c r="P955" s="196"/>
      <c r="Q955" s="196"/>
      <c r="R955" s="196"/>
      <c r="S955" s="196"/>
    </row>
    <row r="956" spans="1:19" x14ac:dyDescent="0.25">
      <c r="A956" s="30" t="s">
        <v>650</v>
      </c>
      <c r="B956" s="43" t="s">
        <v>3</v>
      </c>
      <c r="C956" s="44"/>
      <c r="D956" s="3">
        <v>848.61710000000016</v>
      </c>
      <c r="E956" s="184">
        <f>SUM(E958:E988)</f>
        <v>62452</v>
      </c>
      <c r="F956" s="37">
        <f>SUM(F958:F988)</f>
        <v>37473170</v>
      </c>
      <c r="G956" s="41"/>
      <c r="H956" s="37">
        <f>SUM(H958:H988)</f>
        <v>29644530</v>
      </c>
      <c r="I956" s="8">
        <f>SUM(I958:I988)</f>
        <v>7828640</v>
      </c>
      <c r="J956" s="8"/>
      <c r="K956" s="10"/>
      <c r="L956" s="8">
        <f>SUM(L958:L988)</f>
        <v>44180813.159666806</v>
      </c>
      <c r="M956" s="10"/>
      <c r="N956" s="8">
        <f t="shared" si="172"/>
        <v>44180813.159666806</v>
      </c>
      <c r="O956" s="196"/>
      <c r="P956" s="196"/>
      <c r="Q956" s="196"/>
      <c r="R956" s="196"/>
      <c r="S956" s="196"/>
    </row>
    <row r="957" spans="1:19" x14ac:dyDescent="0.25">
      <c r="A957" s="35"/>
      <c r="B957" s="51" t="s">
        <v>26</v>
      </c>
      <c r="C957" s="35">
        <v>2</v>
      </c>
      <c r="D957" s="55">
        <v>0</v>
      </c>
      <c r="E957" s="187"/>
      <c r="F957" s="50">
        <v>0</v>
      </c>
      <c r="G957" s="41">
        <v>25</v>
      </c>
      <c r="H957" s="50">
        <f>F983*G957/100</f>
        <v>3914320</v>
      </c>
      <c r="I957" s="10">
        <f t="shared" ref="I957:I988" si="173">F957-H957</f>
        <v>-3914320</v>
      </c>
      <c r="J957" s="10"/>
      <c r="K957" s="10"/>
      <c r="L957" s="10"/>
      <c r="M957" s="10">
        <f>($L$7*$L$8*E955/$L$10)+($L$7*$L$9*D955/$L$11)</f>
        <v>16894944.051298324</v>
      </c>
      <c r="N957" s="10">
        <f t="shared" si="172"/>
        <v>16894944.051298324</v>
      </c>
      <c r="O957" s="196"/>
      <c r="P957" s="196"/>
      <c r="Q957" s="196"/>
      <c r="R957" s="196"/>
      <c r="S957" s="196"/>
    </row>
    <row r="958" spans="1:19" x14ac:dyDescent="0.25">
      <c r="A958" s="35"/>
      <c r="B958" s="51" t="s">
        <v>651</v>
      </c>
      <c r="C958" s="35">
        <v>4</v>
      </c>
      <c r="D958" s="55">
        <v>30.130800000000001</v>
      </c>
      <c r="E958" s="181">
        <v>3061</v>
      </c>
      <c r="F958" s="145">
        <v>967870</v>
      </c>
      <c r="G958" s="41">
        <v>100</v>
      </c>
      <c r="H958" s="50">
        <f t="shared" ref="H958:H988" si="174">F958*G958/100</f>
        <v>967870</v>
      </c>
      <c r="I958" s="10">
        <f t="shared" si="173"/>
        <v>0</v>
      </c>
      <c r="J958" s="10">
        <f t="shared" ref="J958:J988" si="175">F958/E958</f>
        <v>316.19405423064359</v>
      </c>
      <c r="K958" s="10">
        <f t="shared" ref="K958:K988" si="176">$J$11*$J$19-J958</f>
        <v>844.82994486524331</v>
      </c>
      <c r="L958" s="10">
        <f t="shared" ref="L958:L988" si="177">IF(K958&gt;0,$J$7*$J$8*(K958/$K$19),0)+$J$7*$J$9*(E958/$E$19)+$J$7*$J$10*(D958/$D$19)</f>
        <v>1651255.4181276332</v>
      </c>
      <c r="M958" s="10"/>
      <c r="N958" s="10">
        <f t="shared" si="172"/>
        <v>1651255.4181276332</v>
      </c>
      <c r="O958" s="196"/>
      <c r="P958" s="196"/>
      <c r="Q958" s="196"/>
      <c r="R958" s="196"/>
      <c r="S958" s="196"/>
    </row>
    <row r="959" spans="1:19" x14ac:dyDescent="0.25">
      <c r="A959" s="35"/>
      <c r="B959" s="51" t="s">
        <v>652</v>
      </c>
      <c r="C959" s="35">
        <v>4</v>
      </c>
      <c r="D959" s="55">
        <v>9.8484999999999996</v>
      </c>
      <c r="E959" s="181">
        <v>544</v>
      </c>
      <c r="F959" s="145">
        <v>84149.999999999985</v>
      </c>
      <c r="G959" s="41">
        <v>100</v>
      </c>
      <c r="H959" s="50">
        <f t="shared" si="174"/>
        <v>84149.999999999985</v>
      </c>
      <c r="I959" s="10">
        <f t="shared" si="173"/>
        <v>0</v>
      </c>
      <c r="J959" s="10">
        <f t="shared" si="175"/>
        <v>154.68749999999997</v>
      </c>
      <c r="K959" s="10">
        <f t="shared" si="176"/>
        <v>1006.3364990958869</v>
      </c>
      <c r="L959" s="10">
        <f t="shared" si="177"/>
        <v>1352255.169320741</v>
      </c>
      <c r="M959" s="10"/>
      <c r="N959" s="10">
        <f t="shared" si="172"/>
        <v>1352255.169320741</v>
      </c>
      <c r="O959" s="196"/>
      <c r="P959" s="196"/>
      <c r="Q959" s="196"/>
      <c r="R959" s="196"/>
      <c r="S959" s="196"/>
    </row>
    <row r="960" spans="1:19" x14ac:dyDescent="0.25">
      <c r="A960" s="35"/>
      <c r="B960" s="51" t="s">
        <v>653</v>
      </c>
      <c r="C960" s="35">
        <v>4</v>
      </c>
      <c r="D960" s="55">
        <v>38.0657</v>
      </c>
      <c r="E960" s="181">
        <v>2608</v>
      </c>
      <c r="F960" s="145">
        <v>1104139.9999999998</v>
      </c>
      <c r="G960" s="41">
        <v>100</v>
      </c>
      <c r="H960" s="50">
        <f t="shared" si="174"/>
        <v>1104139.9999999998</v>
      </c>
      <c r="I960" s="10">
        <f t="shared" si="173"/>
        <v>0</v>
      </c>
      <c r="J960" s="10">
        <f t="shared" si="175"/>
        <v>423.36656441717781</v>
      </c>
      <c r="K960" s="10">
        <f t="shared" si="176"/>
        <v>737.65743467870902</v>
      </c>
      <c r="L960" s="10">
        <f t="shared" si="177"/>
        <v>1483316.5204257499</v>
      </c>
      <c r="M960" s="10"/>
      <c r="N960" s="10">
        <f t="shared" si="172"/>
        <v>1483316.5204257499</v>
      </c>
      <c r="O960" s="196"/>
      <c r="P960" s="196"/>
      <c r="Q960" s="196"/>
      <c r="R960" s="196"/>
      <c r="S960" s="196"/>
    </row>
    <row r="961" spans="1:19" x14ac:dyDescent="0.25">
      <c r="A961" s="35"/>
      <c r="B961" s="51" t="s">
        <v>845</v>
      </c>
      <c r="C961" s="35">
        <v>4</v>
      </c>
      <c r="D961" s="55">
        <v>24.287399999999998</v>
      </c>
      <c r="E961" s="181">
        <v>1781</v>
      </c>
      <c r="F961" s="145">
        <v>1183300</v>
      </c>
      <c r="G961" s="41">
        <v>100</v>
      </c>
      <c r="H961" s="50">
        <f t="shared" si="174"/>
        <v>1183300</v>
      </c>
      <c r="I961" s="10">
        <f t="shared" si="173"/>
        <v>0</v>
      </c>
      <c r="J961" s="10">
        <f t="shared" si="175"/>
        <v>664.40202133632795</v>
      </c>
      <c r="K961" s="10">
        <f t="shared" si="176"/>
        <v>496.62197775955894</v>
      </c>
      <c r="L961" s="10">
        <f t="shared" si="177"/>
        <v>996765.64508767857</v>
      </c>
      <c r="M961" s="10"/>
      <c r="N961" s="10">
        <f t="shared" si="172"/>
        <v>996765.64508767857</v>
      </c>
      <c r="O961" s="196"/>
      <c r="P961" s="196"/>
      <c r="Q961" s="196"/>
      <c r="R961" s="196"/>
      <c r="S961" s="196"/>
    </row>
    <row r="962" spans="1:19" x14ac:dyDescent="0.25">
      <c r="A962" s="35"/>
      <c r="B962" s="51" t="s">
        <v>654</v>
      </c>
      <c r="C962" s="35">
        <v>4</v>
      </c>
      <c r="D962" s="55">
        <v>42.367100000000008</v>
      </c>
      <c r="E962" s="181">
        <v>2785</v>
      </c>
      <c r="F962" s="145">
        <v>1575800</v>
      </c>
      <c r="G962" s="41">
        <v>100</v>
      </c>
      <c r="H962" s="50">
        <f t="shared" si="174"/>
        <v>1575800</v>
      </c>
      <c r="I962" s="10">
        <f t="shared" si="173"/>
        <v>0</v>
      </c>
      <c r="J962" s="10">
        <f t="shared" si="175"/>
        <v>565.81687612208259</v>
      </c>
      <c r="K962" s="10">
        <f t="shared" si="176"/>
        <v>595.2071229738043</v>
      </c>
      <c r="L962" s="10">
        <f t="shared" si="177"/>
        <v>1357974.1524927961</v>
      </c>
      <c r="M962" s="10"/>
      <c r="N962" s="10">
        <f t="shared" si="172"/>
        <v>1357974.1524927961</v>
      </c>
      <c r="O962" s="196"/>
      <c r="P962" s="196"/>
      <c r="Q962" s="196"/>
      <c r="R962" s="196"/>
      <c r="S962" s="196"/>
    </row>
    <row r="963" spans="1:19" x14ac:dyDescent="0.25">
      <c r="A963" s="35"/>
      <c r="B963" s="51" t="s">
        <v>746</v>
      </c>
      <c r="C963" s="35">
        <v>4</v>
      </c>
      <c r="D963" s="55">
        <v>11.079700000000001</v>
      </c>
      <c r="E963" s="181">
        <v>774</v>
      </c>
      <c r="F963" s="145">
        <v>245270</v>
      </c>
      <c r="G963" s="41">
        <v>100</v>
      </c>
      <c r="H963" s="50">
        <f t="shared" si="174"/>
        <v>245270</v>
      </c>
      <c r="I963" s="10">
        <f t="shared" si="173"/>
        <v>0</v>
      </c>
      <c r="J963" s="10">
        <f t="shared" si="175"/>
        <v>316.88630490956075</v>
      </c>
      <c r="K963" s="10">
        <f t="shared" si="176"/>
        <v>844.13769418632614</v>
      </c>
      <c r="L963" s="10">
        <f t="shared" si="177"/>
        <v>1197918.160962068</v>
      </c>
      <c r="M963" s="10"/>
      <c r="N963" s="10">
        <f t="shared" si="172"/>
        <v>1197918.160962068</v>
      </c>
      <c r="O963" s="196"/>
      <c r="P963" s="196"/>
      <c r="Q963" s="196"/>
      <c r="R963" s="196"/>
      <c r="S963" s="196"/>
    </row>
    <row r="964" spans="1:19" x14ac:dyDescent="0.25">
      <c r="A964" s="35"/>
      <c r="B964" s="51" t="s">
        <v>655</v>
      </c>
      <c r="C964" s="35">
        <v>4</v>
      </c>
      <c r="D964" s="55">
        <v>28.427099999999999</v>
      </c>
      <c r="E964" s="181">
        <v>2198</v>
      </c>
      <c r="F964" s="145">
        <v>577310</v>
      </c>
      <c r="G964" s="41">
        <v>100</v>
      </c>
      <c r="H964" s="50">
        <f t="shared" si="174"/>
        <v>577310</v>
      </c>
      <c r="I964" s="10">
        <f t="shared" si="173"/>
        <v>0</v>
      </c>
      <c r="J964" s="10">
        <f t="shared" si="175"/>
        <v>262.65241128298453</v>
      </c>
      <c r="K964" s="10">
        <f t="shared" si="176"/>
        <v>898.37158781290236</v>
      </c>
      <c r="L964" s="10">
        <f t="shared" si="177"/>
        <v>1569713.0343062738</v>
      </c>
      <c r="M964" s="10"/>
      <c r="N964" s="10">
        <f t="shared" si="172"/>
        <v>1569713.0343062738</v>
      </c>
      <c r="O964" s="196"/>
      <c r="P964" s="196"/>
      <c r="Q964" s="196"/>
      <c r="R964" s="196"/>
      <c r="S964" s="196"/>
    </row>
    <row r="965" spans="1:19" x14ac:dyDescent="0.25">
      <c r="A965" s="35"/>
      <c r="B965" s="51" t="s">
        <v>656</v>
      </c>
      <c r="C965" s="35">
        <v>4</v>
      </c>
      <c r="D965" s="55">
        <v>43.249399999999994</v>
      </c>
      <c r="E965" s="181">
        <v>3072</v>
      </c>
      <c r="F965" s="145">
        <v>1467660</v>
      </c>
      <c r="G965" s="41">
        <v>100</v>
      </c>
      <c r="H965" s="50">
        <f t="shared" si="174"/>
        <v>1467660</v>
      </c>
      <c r="I965" s="10">
        <f t="shared" si="173"/>
        <v>0</v>
      </c>
      <c r="J965" s="10">
        <f t="shared" si="175"/>
        <v>477.75390625</v>
      </c>
      <c r="K965" s="10">
        <f t="shared" si="176"/>
        <v>683.27009284588689</v>
      </c>
      <c r="L965" s="10">
        <f t="shared" si="177"/>
        <v>1514952.315255028</v>
      </c>
      <c r="M965" s="10"/>
      <c r="N965" s="10">
        <f t="shared" si="172"/>
        <v>1514952.315255028</v>
      </c>
      <c r="O965" s="196"/>
      <c r="P965" s="196"/>
      <c r="Q965" s="196"/>
      <c r="R965" s="196"/>
      <c r="S965" s="196"/>
    </row>
    <row r="966" spans="1:19" x14ac:dyDescent="0.25">
      <c r="A966" s="35"/>
      <c r="B966" s="51" t="s">
        <v>657</v>
      </c>
      <c r="C966" s="35">
        <v>4</v>
      </c>
      <c r="D966" s="55">
        <v>18.318599999999996</v>
      </c>
      <c r="E966" s="181">
        <v>1363</v>
      </c>
      <c r="F966" s="145">
        <v>395050</v>
      </c>
      <c r="G966" s="41">
        <v>100</v>
      </c>
      <c r="H966" s="50">
        <f t="shared" si="174"/>
        <v>395050</v>
      </c>
      <c r="I966" s="10">
        <f t="shared" si="173"/>
        <v>0</v>
      </c>
      <c r="J966" s="10">
        <f t="shared" si="175"/>
        <v>289.83859134262656</v>
      </c>
      <c r="K966" s="10">
        <f t="shared" si="176"/>
        <v>871.18540775326028</v>
      </c>
      <c r="L966" s="10">
        <f t="shared" si="177"/>
        <v>1357582.7307123926</v>
      </c>
      <c r="M966" s="10"/>
      <c r="N966" s="10">
        <f t="shared" si="172"/>
        <v>1357582.7307123926</v>
      </c>
      <c r="O966" s="196"/>
      <c r="P966" s="196"/>
      <c r="Q966" s="196"/>
      <c r="R966" s="196"/>
      <c r="S966" s="196"/>
    </row>
    <row r="967" spans="1:19" x14ac:dyDescent="0.25">
      <c r="A967" s="35"/>
      <c r="B967" s="51" t="s">
        <v>658</v>
      </c>
      <c r="C967" s="35">
        <v>4</v>
      </c>
      <c r="D967" s="55">
        <v>7.3487</v>
      </c>
      <c r="E967" s="181">
        <v>636</v>
      </c>
      <c r="F967" s="145">
        <v>82380</v>
      </c>
      <c r="G967" s="41">
        <v>100</v>
      </c>
      <c r="H967" s="50">
        <f t="shared" si="174"/>
        <v>82380</v>
      </c>
      <c r="I967" s="10">
        <f t="shared" si="173"/>
        <v>0</v>
      </c>
      <c r="J967" s="10">
        <f t="shared" si="175"/>
        <v>129.52830188679246</v>
      </c>
      <c r="K967" s="10">
        <f t="shared" si="176"/>
        <v>1031.4956972090945</v>
      </c>
      <c r="L967" s="10">
        <f t="shared" si="177"/>
        <v>1386554.5474096888</v>
      </c>
      <c r="M967" s="10"/>
      <c r="N967" s="10">
        <f t="shared" si="172"/>
        <v>1386554.5474096888</v>
      </c>
      <c r="O967" s="196"/>
      <c r="P967" s="196"/>
      <c r="Q967" s="196"/>
      <c r="R967" s="196"/>
      <c r="S967" s="196"/>
    </row>
    <row r="968" spans="1:19" x14ac:dyDescent="0.25">
      <c r="A968" s="35"/>
      <c r="B968" s="51" t="s">
        <v>659</v>
      </c>
      <c r="C968" s="35">
        <v>4</v>
      </c>
      <c r="D968" s="55">
        <v>13.711099999999998</v>
      </c>
      <c r="E968" s="181">
        <v>1293</v>
      </c>
      <c r="F968" s="145">
        <v>530070</v>
      </c>
      <c r="G968" s="41">
        <v>100</v>
      </c>
      <c r="H968" s="50">
        <f t="shared" si="174"/>
        <v>530070</v>
      </c>
      <c r="I968" s="10">
        <f t="shared" si="173"/>
        <v>0</v>
      </c>
      <c r="J968" s="10">
        <f t="shared" si="175"/>
        <v>409.95359628770302</v>
      </c>
      <c r="K968" s="10">
        <f t="shared" si="176"/>
        <v>751.07040280818387</v>
      </c>
      <c r="L968" s="10">
        <f t="shared" si="177"/>
        <v>1180197.745566736</v>
      </c>
      <c r="M968" s="10"/>
      <c r="N968" s="10">
        <f t="shared" si="172"/>
        <v>1180197.745566736</v>
      </c>
      <c r="O968" s="196"/>
      <c r="P968" s="196"/>
      <c r="Q968" s="196"/>
      <c r="R968" s="196"/>
      <c r="S968" s="196"/>
    </row>
    <row r="969" spans="1:19" x14ac:dyDescent="0.25">
      <c r="A969" s="35"/>
      <c r="B969" s="51" t="s">
        <v>660</v>
      </c>
      <c r="C969" s="35">
        <v>4</v>
      </c>
      <c r="D969" s="55">
        <v>24.288400000000003</v>
      </c>
      <c r="E969" s="181">
        <v>1035</v>
      </c>
      <c r="F969" s="145">
        <v>276720</v>
      </c>
      <c r="G969" s="41">
        <v>100</v>
      </c>
      <c r="H969" s="50">
        <f t="shared" si="174"/>
        <v>276720</v>
      </c>
      <c r="I969" s="10">
        <f t="shared" si="173"/>
        <v>0</v>
      </c>
      <c r="J969" s="10">
        <f t="shared" si="175"/>
        <v>267.36231884057969</v>
      </c>
      <c r="K969" s="10">
        <f t="shared" si="176"/>
        <v>893.66168025530715</v>
      </c>
      <c r="L969" s="10">
        <f t="shared" si="177"/>
        <v>1358412.1440703489</v>
      </c>
      <c r="M969" s="10"/>
      <c r="N969" s="10">
        <f t="shared" si="172"/>
        <v>1358412.1440703489</v>
      </c>
      <c r="O969" s="196"/>
      <c r="P969" s="196"/>
      <c r="Q969" s="196"/>
      <c r="R969" s="196"/>
      <c r="S969" s="196"/>
    </row>
    <row r="970" spans="1:19" x14ac:dyDescent="0.25">
      <c r="A970" s="35"/>
      <c r="B970" s="51" t="s">
        <v>661</v>
      </c>
      <c r="C970" s="35">
        <v>4</v>
      </c>
      <c r="D970" s="55">
        <v>47.174100000000003</v>
      </c>
      <c r="E970" s="181">
        <v>2329</v>
      </c>
      <c r="F970" s="145">
        <v>590590</v>
      </c>
      <c r="G970" s="41">
        <v>100</v>
      </c>
      <c r="H970" s="50">
        <f t="shared" si="174"/>
        <v>590590</v>
      </c>
      <c r="I970" s="10">
        <f t="shared" si="173"/>
        <v>0</v>
      </c>
      <c r="J970" s="10">
        <f t="shared" si="175"/>
        <v>253.58093602404466</v>
      </c>
      <c r="K970" s="10">
        <f t="shared" si="176"/>
        <v>907.44306307184229</v>
      </c>
      <c r="L970" s="10">
        <f t="shared" si="177"/>
        <v>1684656.8425028494</v>
      </c>
      <c r="M970" s="10"/>
      <c r="N970" s="10">
        <f t="shared" si="172"/>
        <v>1684656.8425028494</v>
      </c>
      <c r="O970" s="196"/>
      <c r="P970" s="196"/>
      <c r="Q970" s="196"/>
      <c r="R970" s="196"/>
      <c r="S970" s="196"/>
    </row>
    <row r="971" spans="1:19" x14ac:dyDescent="0.25">
      <c r="A971" s="35"/>
      <c r="B971" s="51" t="s">
        <v>662</v>
      </c>
      <c r="C971" s="35">
        <v>4</v>
      </c>
      <c r="D971" s="55">
        <v>23.889099999999996</v>
      </c>
      <c r="E971" s="181">
        <v>1444</v>
      </c>
      <c r="F971" s="145">
        <v>311520</v>
      </c>
      <c r="G971" s="41">
        <v>100</v>
      </c>
      <c r="H971" s="50">
        <f t="shared" si="174"/>
        <v>311520</v>
      </c>
      <c r="I971" s="10">
        <f t="shared" si="173"/>
        <v>0</v>
      </c>
      <c r="J971" s="10">
        <f t="shared" si="175"/>
        <v>215.73407202216066</v>
      </c>
      <c r="K971" s="10">
        <f t="shared" si="176"/>
        <v>945.28992707372618</v>
      </c>
      <c r="L971" s="10">
        <f t="shared" si="177"/>
        <v>1485163.6412768075</v>
      </c>
      <c r="M971" s="10"/>
      <c r="N971" s="10">
        <f t="shared" si="172"/>
        <v>1485163.6412768075</v>
      </c>
      <c r="O971" s="196"/>
      <c r="P971" s="196"/>
      <c r="Q971" s="196"/>
      <c r="R971" s="196"/>
      <c r="S971" s="196"/>
    </row>
    <row r="972" spans="1:19" x14ac:dyDescent="0.25">
      <c r="A972" s="35"/>
      <c r="B972" s="51" t="s">
        <v>663</v>
      </c>
      <c r="C972" s="35">
        <v>4</v>
      </c>
      <c r="D972" s="55">
        <v>27.976399999999998</v>
      </c>
      <c r="E972" s="181">
        <v>2114</v>
      </c>
      <c r="F972" s="145">
        <v>535880</v>
      </c>
      <c r="G972" s="41">
        <v>100</v>
      </c>
      <c r="H972" s="50">
        <f t="shared" si="174"/>
        <v>535880</v>
      </c>
      <c r="I972" s="10">
        <f t="shared" si="173"/>
        <v>0</v>
      </c>
      <c r="J972" s="10">
        <f t="shared" si="175"/>
        <v>253.4910122989593</v>
      </c>
      <c r="K972" s="10">
        <f t="shared" si="176"/>
        <v>907.53298679692762</v>
      </c>
      <c r="L972" s="10">
        <f t="shared" si="177"/>
        <v>1565310.3300171748</v>
      </c>
      <c r="M972" s="10"/>
      <c r="N972" s="10">
        <f t="shared" si="172"/>
        <v>1565310.3300171748</v>
      </c>
      <c r="O972" s="196"/>
      <c r="P972" s="196"/>
      <c r="Q972" s="196"/>
      <c r="R972" s="196"/>
      <c r="S972" s="196"/>
    </row>
    <row r="973" spans="1:19" x14ac:dyDescent="0.25">
      <c r="A973" s="35"/>
      <c r="B973" s="51" t="s">
        <v>382</v>
      </c>
      <c r="C973" s="35">
        <v>4</v>
      </c>
      <c r="D973" s="55">
        <v>21.558200000000003</v>
      </c>
      <c r="E973" s="181">
        <v>1691</v>
      </c>
      <c r="F973" s="145">
        <v>338750</v>
      </c>
      <c r="G973" s="41">
        <v>100</v>
      </c>
      <c r="H973" s="50">
        <f t="shared" si="174"/>
        <v>338750</v>
      </c>
      <c r="I973" s="10">
        <f t="shared" si="173"/>
        <v>0</v>
      </c>
      <c r="J973" s="10">
        <f t="shared" si="175"/>
        <v>200.32525133057362</v>
      </c>
      <c r="K973" s="10">
        <f t="shared" si="176"/>
        <v>960.69874776531333</v>
      </c>
      <c r="L973" s="10">
        <f t="shared" si="177"/>
        <v>1533340.1590878521</v>
      </c>
      <c r="M973" s="10"/>
      <c r="N973" s="10">
        <f t="shared" si="172"/>
        <v>1533340.1590878521</v>
      </c>
      <c r="O973" s="196"/>
      <c r="P973" s="196"/>
      <c r="Q973" s="196"/>
      <c r="R973" s="196"/>
      <c r="S973" s="196"/>
    </row>
    <row r="974" spans="1:19" x14ac:dyDescent="0.25">
      <c r="A974" s="35"/>
      <c r="B974" s="51" t="s">
        <v>664</v>
      </c>
      <c r="C974" s="35">
        <v>4</v>
      </c>
      <c r="D974" s="55">
        <v>51.505799999999994</v>
      </c>
      <c r="E974" s="181">
        <v>4198</v>
      </c>
      <c r="F974" s="145">
        <v>1337430</v>
      </c>
      <c r="G974" s="41">
        <v>100</v>
      </c>
      <c r="H974" s="50">
        <f t="shared" si="174"/>
        <v>1337430</v>
      </c>
      <c r="I974" s="10">
        <f t="shared" si="173"/>
        <v>0</v>
      </c>
      <c r="J974" s="10">
        <f t="shared" si="175"/>
        <v>318.587422582182</v>
      </c>
      <c r="K974" s="10">
        <f t="shared" si="176"/>
        <v>842.43657651370495</v>
      </c>
      <c r="L974" s="10">
        <f t="shared" si="177"/>
        <v>1925913.2140567072</v>
      </c>
      <c r="M974" s="10"/>
      <c r="N974" s="10">
        <f t="shared" si="172"/>
        <v>1925913.2140567072</v>
      </c>
      <c r="O974" s="196"/>
      <c r="P974" s="196"/>
      <c r="Q974" s="196"/>
      <c r="R974" s="196"/>
      <c r="S974" s="196"/>
    </row>
    <row r="975" spans="1:19" x14ac:dyDescent="0.25">
      <c r="A975" s="35"/>
      <c r="B975" s="51" t="s">
        <v>665</v>
      </c>
      <c r="C975" s="35">
        <v>4</v>
      </c>
      <c r="D975" s="55">
        <v>35.780799999999999</v>
      </c>
      <c r="E975" s="181">
        <v>2590</v>
      </c>
      <c r="F975" s="145">
        <v>754570</v>
      </c>
      <c r="G975" s="41">
        <v>100</v>
      </c>
      <c r="H975" s="50">
        <f t="shared" si="174"/>
        <v>754570</v>
      </c>
      <c r="I975" s="10">
        <f t="shared" si="173"/>
        <v>0</v>
      </c>
      <c r="J975" s="10">
        <f t="shared" si="175"/>
        <v>291.33976833976834</v>
      </c>
      <c r="K975" s="10">
        <f t="shared" si="176"/>
        <v>869.6842307561185</v>
      </c>
      <c r="L975" s="10">
        <f t="shared" si="177"/>
        <v>1630527.5528351199</v>
      </c>
      <c r="M975" s="10"/>
      <c r="N975" s="10">
        <f t="shared" si="172"/>
        <v>1630527.5528351199</v>
      </c>
      <c r="O975" s="196"/>
      <c r="P975" s="196"/>
      <c r="Q975" s="196"/>
      <c r="R975" s="196"/>
      <c r="S975" s="196"/>
    </row>
    <row r="976" spans="1:19" x14ac:dyDescent="0.25">
      <c r="A976" s="35"/>
      <c r="B976" s="51" t="s">
        <v>666</v>
      </c>
      <c r="C976" s="35">
        <v>4</v>
      </c>
      <c r="D976" s="55">
        <v>16.7667</v>
      </c>
      <c r="E976" s="181">
        <v>888</v>
      </c>
      <c r="F976" s="145">
        <v>199370</v>
      </c>
      <c r="G976" s="41">
        <v>100</v>
      </c>
      <c r="H976" s="50">
        <f t="shared" si="174"/>
        <v>199370</v>
      </c>
      <c r="I976" s="10">
        <f t="shared" si="173"/>
        <v>0</v>
      </c>
      <c r="J976" s="10">
        <f t="shared" si="175"/>
        <v>224.51576576576576</v>
      </c>
      <c r="K976" s="10">
        <f t="shared" si="176"/>
        <v>936.50823333012113</v>
      </c>
      <c r="L976" s="10">
        <f t="shared" si="177"/>
        <v>1353493.0983952926</v>
      </c>
      <c r="M976" s="10"/>
      <c r="N976" s="10">
        <f t="shared" si="172"/>
        <v>1353493.0983952926</v>
      </c>
      <c r="O976" s="196"/>
      <c r="P976" s="196"/>
      <c r="Q976" s="196"/>
      <c r="R976" s="196"/>
      <c r="S976" s="196"/>
    </row>
    <row r="977" spans="1:19" x14ac:dyDescent="0.25">
      <c r="A977" s="35"/>
      <c r="B977" s="51" t="s">
        <v>667</v>
      </c>
      <c r="C977" s="35">
        <v>4</v>
      </c>
      <c r="D977" s="55">
        <v>22.511600000000001</v>
      </c>
      <c r="E977" s="181">
        <v>773</v>
      </c>
      <c r="F977" s="145">
        <v>210430</v>
      </c>
      <c r="G977" s="41">
        <v>100</v>
      </c>
      <c r="H977" s="50">
        <f t="shared" si="174"/>
        <v>210430</v>
      </c>
      <c r="I977" s="10">
        <f t="shared" si="173"/>
        <v>0</v>
      </c>
      <c r="J977" s="10">
        <f t="shared" si="175"/>
        <v>272.22509702457955</v>
      </c>
      <c r="K977" s="10">
        <f t="shared" si="176"/>
        <v>888.79890207130734</v>
      </c>
      <c r="L977" s="10">
        <f t="shared" si="177"/>
        <v>1302465.8464684531</v>
      </c>
      <c r="M977" s="10"/>
      <c r="N977" s="10">
        <f t="shared" si="172"/>
        <v>1302465.8464684531</v>
      </c>
      <c r="O977" s="196"/>
      <c r="P977" s="196"/>
      <c r="Q977" s="196"/>
      <c r="R977" s="196"/>
      <c r="S977" s="196"/>
    </row>
    <row r="978" spans="1:19" x14ac:dyDescent="0.25">
      <c r="A978" s="35"/>
      <c r="B978" s="51" t="s">
        <v>668</v>
      </c>
      <c r="C978" s="35">
        <v>4</v>
      </c>
      <c r="D978" s="55">
        <v>19.376600000000003</v>
      </c>
      <c r="E978" s="181">
        <v>972</v>
      </c>
      <c r="F978" s="145">
        <v>257770</v>
      </c>
      <c r="G978" s="41">
        <v>100</v>
      </c>
      <c r="H978" s="50">
        <f t="shared" si="174"/>
        <v>257770</v>
      </c>
      <c r="I978" s="10">
        <f t="shared" si="173"/>
        <v>0</v>
      </c>
      <c r="J978" s="10">
        <f t="shared" si="175"/>
        <v>265.19547325102883</v>
      </c>
      <c r="K978" s="10">
        <f t="shared" si="176"/>
        <v>895.82852584485806</v>
      </c>
      <c r="L978" s="10">
        <f t="shared" si="177"/>
        <v>1329191.3240702837</v>
      </c>
      <c r="M978" s="10"/>
      <c r="N978" s="10">
        <f t="shared" si="172"/>
        <v>1329191.3240702837</v>
      </c>
      <c r="O978" s="196"/>
      <c r="P978" s="196"/>
      <c r="Q978" s="196"/>
      <c r="R978" s="196"/>
      <c r="S978" s="196"/>
    </row>
    <row r="979" spans="1:19" x14ac:dyDescent="0.25">
      <c r="A979" s="35"/>
      <c r="B979" s="51" t="s">
        <v>847</v>
      </c>
      <c r="C979" s="35">
        <v>4</v>
      </c>
      <c r="D979" s="55">
        <v>21.063299999999998</v>
      </c>
      <c r="E979" s="181">
        <v>1722</v>
      </c>
      <c r="F979" s="145">
        <v>465110</v>
      </c>
      <c r="G979" s="41">
        <v>100</v>
      </c>
      <c r="H979" s="50">
        <f t="shared" si="174"/>
        <v>465110</v>
      </c>
      <c r="I979" s="10">
        <f t="shared" si="173"/>
        <v>0</v>
      </c>
      <c r="J979" s="10">
        <f t="shared" si="175"/>
        <v>270.09872241579558</v>
      </c>
      <c r="K979" s="10">
        <f t="shared" si="176"/>
        <v>890.92527668009132</v>
      </c>
      <c r="L979" s="10">
        <f t="shared" si="177"/>
        <v>1451479.962214072</v>
      </c>
      <c r="M979" s="10"/>
      <c r="N979" s="10">
        <f t="shared" si="172"/>
        <v>1451479.962214072</v>
      </c>
      <c r="O979" s="196"/>
      <c r="P979" s="196"/>
      <c r="Q979" s="196"/>
      <c r="R979" s="196"/>
      <c r="S979" s="196"/>
    </row>
    <row r="980" spans="1:19" s="31" customFormat="1" x14ac:dyDescent="0.25">
      <c r="A980" s="35"/>
      <c r="B980" s="51" t="s">
        <v>848</v>
      </c>
      <c r="C980" s="35">
        <v>4</v>
      </c>
      <c r="D980" s="55">
        <v>34.643000000000001</v>
      </c>
      <c r="E980" s="181">
        <v>2516</v>
      </c>
      <c r="F980" s="179">
        <v>5454170</v>
      </c>
      <c r="G980" s="41">
        <v>100</v>
      </c>
      <c r="H980" s="50">
        <f t="shared" si="174"/>
        <v>5454170</v>
      </c>
      <c r="I980" s="50">
        <f t="shared" si="173"/>
        <v>0</v>
      </c>
      <c r="J980" s="50">
        <f t="shared" si="175"/>
        <v>2167.794117647059</v>
      </c>
      <c r="K980" s="50">
        <f t="shared" si="176"/>
        <v>-1006.7701185511721</v>
      </c>
      <c r="L980" s="50">
        <f t="shared" si="177"/>
        <v>558274.28411959158</v>
      </c>
      <c r="M980" s="50"/>
      <c r="N980" s="50">
        <f t="shared" si="172"/>
        <v>558274.28411959158</v>
      </c>
      <c r="O980" s="99"/>
      <c r="P980" s="196"/>
      <c r="Q980" s="99"/>
      <c r="R980" s="196"/>
      <c r="S980" s="99"/>
    </row>
    <row r="981" spans="1:19" x14ac:dyDescent="0.25">
      <c r="A981" s="35"/>
      <c r="B981" s="51" t="s">
        <v>669</v>
      </c>
      <c r="C981" s="35">
        <v>4</v>
      </c>
      <c r="D981" s="55">
        <v>29.909899999999997</v>
      </c>
      <c r="E981" s="181">
        <v>2231</v>
      </c>
      <c r="F981" s="145">
        <v>439640</v>
      </c>
      <c r="G981" s="41">
        <v>100</v>
      </c>
      <c r="H981" s="50">
        <f t="shared" si="174"/>
        <v>439640</v>
      </c>
      <c r="I981" s="10">
        <f t="shared" si="173"/>
        <v>0</v>
      </c>
      <c r="J981" s="10">
        <f t="shared" si="175"/>
        <v>197.0596145226356</v>
      </c>
      <c r="K981" s="10">
        <f t="shared" si="176"/>
        <v>963.96438457325132</v>
      </c>
      <c r="L981" s="10">
        <f t="shared" si="177"/>
        <v>1661172.5684995779</v>
      </c>
      <c r="M981" s="10"/>
      <c r="N981" s="10">
        <f t="shared" si="172"/>
        <v>1661172.5684995779</v>
      </c>
      <c r="O981" s="196"/>
      <c r="P981" s="196"/>
      <c r="Q981" s="196"/>
      <c r="R981" s="196"/>
      <c r="S981" s="196"/>
    </row>
    <row r="982" spans="1:19" x14ac:dyDescent="0.25">
      <c r="A982" s="35"/>
      <c r="B982" s="51" t="s">
        <v>913</v>
      </c>
      <c r="C982" s="35">
        <v>4</v>
      </c>
      <c r="D982" s="55">
        <v>22.201699999999999</v>
      </c>
      <c r="E982" s="181">
        <v>1651</v>
      </c>
      <c r="F982" s="145">
        <v>361110</v>
      </c>
      <c r="G982" s="41">
        <v>100</v>
      </c>
      <c r="H982" s="50">
        <f t="shared" si="174"/>
        <v>361110</v>
      </c>
      <c r="I982" s="10">
        <f t="shared" si="173"/>
        <v>0</v>
      </c>
      <c r="J982" s="10">
        <f t="shared" si="175"/>
        <v>218.72198667474257</v>
      </c>
      <c r="K982" s="10">
        <f t="shared" si="176"/>
        <v>942.30201242114435</v>
      </c>
      <c r="L982" s="10">
        <f t="shared" si="177"/>
        <v>1507418.464968255</v>
      </c>
      <c r="M982" s="10"/>
      <c r="N982" s="10">
        <f t="shared" si="172"/>
        <v>1507418.464968255</v>
      </c>
      <c r="O982" s="196"/>
      <c r="P982" s="196"/>
      <c r="Q982" s="196"/>
      <c r="R982" s="196"/>
      <c r="S982" s="196"/>
    </row>
    <row r="983" spans="1:19" x14ac:dyDescent="0.25">
      <c r="A983" s="35"/>
      <c r="B983" s="51" t="s">
        <v>899</v>
      </c>
      <c r="C983" s="35">
        <v>3</v>
      </c>
      <c r="D983" s="55">
        <v>46.934199999999997</v>
      </c>
      <c r="E983" s="181">
        <v>8166</v>
      </c>
      <c r="F983" s="145">
        <v>15657280</v>
      </c>
      <c r="G983" s="41">
        <v>50</v>
      </c>
      <c r="H983" s="50">
        <f t="shared" si="174"/>
        <v>7828640</v>
      </c>
      <c r="I983" s="10">
        <f t="shared" si="173"/>
        <v>7828640</v>
      </c>
      <c r="J983" s="10">
        <f t="shared" si="175"/>
        <v>1917.374479549351</v>
      </c>
      <c r="K983" s="10">
        <f t="shared" si="176"/>
        <v>-756.35048045346412</v>
      </c>
      <c r="L983" s="10">
        <f t="shared" si="177"/>
        <v>1522502.1056079664</v>
      </c>
      <c r="M983" s="10"/>
      <c r="N983" s="10">
        <f t="shared" si="172"/>
        <v>1522502.1056079664</v>
      </c>
      <c r="O983" s="196"/>
      <c r="P983" s="196"/>
      <c r="Q983" s="196"/>
      <c r="R983" s="196"/>
      <c r="S983" s="196"/>
    </row>
    <row r="984" spans="1:19" x14ac:dyDescent="0.25">
      <c r="A984" s="35"/>
      <c r="B984" s="51" t="s">
        <v>671</v>
      </c>
      <c r="C984" s="35">
        <v>4</v>
      </c>
      <c r="D984" s="55">
        <v>35.431699999999999</v>
      </c>
      <c r="E984" s="181">
        <v>1577</v>
      </c>
      <c r="F984" s="145">
        <v>343810</v>
      </c>
      <c r="G984" s="41">
        <v>100</v>
      </c>
      <c r="H984" s="50">
        <f t="shared" si="174"/>
        <v>343810</v>
      </c>
      <c r="I984" s="10">
        <f t="shared" si="173"/>
        <v>0</v>
      </c>
      <c r="J984" s="10">
        <f t="shared" si="175"/>
        <v>218.0152187698161</v>
      </c>
      <c r="K984" s="10">
        <f t="shared" si="176"/>
        <v>943.00878032607079</v>
      </c>
      <c r="L984" s="10">
        <f t="shared" si="177"/>
        <v>1554819.1387693868</v>
      </c>
      <c r="M984" s="10"/>
      <c r="N984" s="10">
        <f t="shared" si="172"/>
        <v>1554819.1387693868</v>
      </c>
      <c r="O984" s="196"/>
      <c r="P984" s="196"/>
      <c r="Q984" s="196"/>
      <c r="R984" s="196"/>
      <c r="S984" s="196"/>
    </row>
    <row r="985" spans="1:19" x14ac:dyDescent="0.25">
      <c r="A985" s="35"/>
      <c r="B985" s="51" t="s">
        <v>672</v>
      </c>
      <c r="C985" s="35">
        <v>4</v>
      </c>
      <c r="D985" s="55">
        <v>23.691500000000005</v>
      </c>
      <c r="E985" s="181">
        <v>1604</v>
      </c>
      <c r="F985" s="145">
        <v>410300</v>
      </c>
      <c r="G985" s="41">
        <v>100</v>
      </c>
      <c r="H985" s="50">
        <f t="shared" si="174"/>
        <v>410300</v>
      </c>
      <c r="I985" s="10">
        <f t="shared" si="173"/>
        <v>0</v>
      </c>
      <c r="J985" s="10">
        <f t="shared" si="175"/>
        <v>255.79800498753116</v>
      </c>
      <c r="K985" s="10">
        <f t="shared" si="176"/>
        <v>905.22599410835574</v>
      </c>
      <c r="L985" s="10">
        <f t="shared" si="177"/>
        <v>1461442.9039108821</v>
      </c>
      <c r="M985" s="10"/>
      <c r="N985" s="10">
        <f t="shared" si="172"/>
        <v>1461442.9039108821</v>
      </c>
      <c r="O985" s="196"/>
      <c r="P985" s="196"/>
      <c r="Q985" s="196"/>
      <c r="R985" s="196"/>
      <c r="S985" s="196"/>
    </row>
    <row r="986" spans="1:19" x14ac:dyDescent="0.25">
      <c r="A986" s="35"/>
      <c r="B986" s="51" t="s">
        <v>795</v>
      </c>
      <c r="C986" s="35">
        <v>4</v>
      </c>
      <c r="D986" s="55">
        <v>17.011099999999999</v>
      </c>
      <c r="E986" s="181">
        <v>1221</v>
      </c>
      <c r="F986" s="145">
        <v>275490</v>
      </c>
      <c r="G986" s="41">
        <v>100</v>
      </c>
      <c r="H986" s="50">
        <f t="shared" si="174"/>
        <v>275490</v>
      </c>
      <c r="I986" s="10">
        <f t="shared" si="173"/>
        <v>0</v>
      </c>
      <c r="J986" s="10">
        <f t="shared" si="175"/>
        <v>225.62653562653563</v>
      </c>
      <c r="K986" s="10">
        <f t="shared" si="176"/>
        <v>935.39746346935124</v>
      </c>
      <c r="L986" s="10">
        <f t="shared" si="177"/>
        <v>1406853.8555032711</v>
      </c>
      <c r="M986" s="10"/>
      <c r="N986" s="10">
        <f t="shared" si="172"/>
        <v>1406853.8555032711</v>
      </c>
      <c r="O986" s="196"/>
      <c r="P986" s="196"/>
      <c r="Q986" s="196"/>
      <c r="R986" s="196"/>
      <c r="S986" s="196"/>
    </row>
    <row r="987" spans="1:19" x14ac:dyDescent="0.25">
      <c r="A987" s="35"/>
      <c r="B987" s="51" t="s">
        <v>673</v>
      </c>
      <c r="C987" s="35">
        <v>4</v>
      </c>
      <c r="D987" s="55">
        <v>32.879899999999999</v>
      </c>
      <c r="E987" s="181">
        <v>2895</v>
      </c>
      <c r="F987" s="145">
        <v>732710</v>
      </c>
      <c r="G987" s="41">
        <v>100</v>
      </c>
      <c r="H987" s="50">
        <f t="shared" si="174"/>
        <v>732710</v>
      </c>
      <c r="I987" s="10">
        <f t="shared" si="173"/>
        <v>0</v>
      </c>
      <c r="J987" s="10">
        <f t="shared" si="175"/>
        <v>253.09499136442142</v>
      </c>
      <c r="K987" s="10">
        <f t="shared" si="176"/>
        <v>907.9290077314655</v>
      </c>
      <c r="L987" s="10">
        <f t="shared" si="177"/>
        <v>1713236.1122150347</v>
      </c>
      <c r="M987" s="10"/>
      <c r="N987" s="10">
        <f t="shared" si="172"/>
        <v>1713236.1122150347</v>
      </c>
      <c r="O987" s="196"/>
      <c r="P987" s="196"/>
      <c r="Q987" s="196"/>
      <c r="R987" s="196"/>
      <c r="S987" s="196"/>
    </row>
    <row r="988" spans="1:19" x14ac:dyDescent="0.25">
      <c r="A988" s="35"/>
      <c r="B988" s="51" t="s">
        <v>674</v>
      </c>
      <c r="C988" s="35">
        <v>4</v>
      </c>
      <c r="D988" s="55">
        <v>27.189</v>
      </c>
      <c r="E988" s="181">
        <v>720</v>
      </c>
      <c r="F988" s="145">
        <v>307520</v>
      </c>
      <c r="G988" s="41">
        <v>100</v>
      </c>
      <c r="H988" s="50">
        <f t="shared" si="174"/>
        <v>307520</v>
      </c>
      <c r="I988" s="10">
        <f t="shared" si="173"/>
        <v>0</v>
      </c>
      <c r="J988" s="10">
        <f t="shared" si="175"/>
        <v>427.11111111111109</v>
      </c>
      <c r="K988" s="10">
        <f t="shared" si="176"/>
        <v>733.91288798477581</v>
      </c>
      <c r="L988" s="10">
        <f t="shared" si="177"/>
        <v>1126654.171411094</v>
      </c>
      <c r="M988" s="10"/>
      <c r="N988" s="10">
        <f t="shared" si="172"/>
        <v>1126654.171411094</v>
      </c>
      <c r="O988" s="196"/>
      <c r="P988" s="196"/>
      <c r="Q988" s="196"/>
      <c r="R988" s="196"/>
      <c r="S988" s="196"/>
    </row>
    <row r="989" spans="1:19" x14ac:dyDescent="0.25">
      <c r="A989" s="35"/>
      <c r="B989" s="4"/>
      <c r="C989" s="4"/>
      <c r="D989" s="55">
        <v>0</v>
      </c>
      <c r="E989" s="183"/>
      <c r="F989" s="65"/>
      <c r="G989" s="41"/>
      <c r="H989" s="65"/>
      <c r="I989" s="66"/>
      <c r="J989" s="66"/>
      <c r="K989" s="10"/>
      <c r="L989" s="10"/>
      <c r="M989" s="10"/>
      <c r="N989" s="10"/>
      <c r="O989" s="196"/>
      <c r="P989" s="196"/>
      <c r="Q989" s="196"/>
      <c r="R989" s="196"/>
      <c r="S989" s="196"/>
    </row>
    <row r="990" spans="1:19" x14ac:dyDescent="0.25">
      <c r="A990" s="30" t="s">
        <v>675</v>
      </c>
      <c r="B990" s="43" t="s">
        <v>2</v>
      </c>
      <c r="C990" s="44"/>
      <c r="D990" s="3">
        <v>1082.6210999999998</v>
      </c>
      <c r="E990" s="184">
        <f>E991</f>
        <v>103479</v>
      </c>
      <c r="F990" s="37">
        <v>0</v>
      </c>
      <c r="G990" s="41"/>
      <c r="H990" s="37">
        <f>H992</f>
        <v>22443048.75</v>
      </c>
      <c r="I990" s="8">
        <f>I992</f>
        <v>-22443048.75</v>
      </c>
      <c r="J990" s="8"/>
      <c r="K990" s="10"/>
      <c r="L990" s="10"/>
      <c r="M990" s="9">
        <f>M992</f>
        <v>25318756.701401036</v>
      </c>
      <c r="N990" s="8">
        <f t="shared" si="172"/>
        <v>25318756.701401036</v>
      </c>
      <c r="O990" s="196"/>
      <c r="P990" s="196"/>
      <c r="Q990" s="196"/>
      <c r="R990" s="196"/>
      <c r="S990" s="196"/>
    </row>
    <row r="991" spans="1:19" x14ac:dyDescent="0.25">
      <c r="A991" s="30" t="s">
        <v>675</v>
      </c>
      <c r="B991" s="43" t="s">
        <v>3</v>
      </c>
      <c r="C991" s="44"/>
      <c r="D991" s="3">
        <v>1082.6210999999998</v>
      </c>
      <c r="E991" s="184">
        <f>SUM(E993:E1025)</f>
        <v>103479</v>
      </c>
      <c r="F991" s="37">
        <f>SUM(F993:F1025)</f>
        <v>116014695</v>
      </c>
      <c r="G991" s="41"/>
      <c r="H991" s="37">
        <f>SUM(H993:H1025)</f>
        <v>71128597.5</v>
      </c>
      <c r="I991" s="8">
        <f>SUM(I993:I1025)</f>
        <v>44886097.5</v>
      </c>
      <c r="J991" s="8"/>
      <c r="K991" s="10"/>
      <c r="L991" s="8">
        <f>SUM(L993:L1025)</f>
        <v>53869301.195185222</v>
      </c>
      <c r="M991" s="10"/>
      <c r="N991" s="8">
        <f t="shared" si="172"/>
        <v>53869301.195185222</v>
      </c>
      <c r="O991" s="196"/>
      <c r="P991" s="196"/>
      <c r="Q991" s="196"/>
      <c r="R991" s="196"/>
      <c r="S991" s="196"/>
    </row>
    <row r="992" spans="1:19" x14ac:dyDescent="0.25">
      <c r="A992" s="35"/>
      <c r="B992" s="51" t="s">
        <v>26</v>
      </c>
      <c r="C992" s="35">
        <v>2</v>
      </c>
      <c r="D992" s="5">
        <v>0</v>
      </c>
      <c r="E992" s="187"/>
      <c r="F992" s="50">
        <v>0</v>
      </c>
      <c r="G992" s="41">
        <v>25</v>
      </c>
      <c r="H992" s="50">
        <f>F1022*G992/100</f>
        <v>22443048.75</v>
      </c>
      <c r="I992" s="10">
        <f t="shared" ref="I992:I1025" si="178">F992-H992</f>
        <v>-22443048.75</v>
      </c>
      <c r="J992" s="10"/>
      <c r="K992" s="10"/>
      <c r="L992" s="10"/>
      <c r="M992" s="10">
        <f>($L$7*$L$8*E990/$L$10)+($L$7*$L$9*D990/$L$11)</f>
        <v>25318756.701401036</v>
      </c>
      <c r="N992" s="10">
        <f t="shared" si="172"/>
        <v>25318756.701401036</v>
      </c>
      <c r="O992" s="196"/>
      <c r="P992" s="196"/>
      <c r="Q992" s="196"/>
      <c r="R992" s="196"/>
      <c r="S992" s="196"/>
    </row>
    <row r="993" spans="1:19" x14ac:dyDescent="0.25">
      <c r="A993" s="35"/>
      <c r="B993" s="51" t="s">
        <v>676</v>
      </c>
      <c r="C993" s="35">
        <v>4</v>
      </c>
      <c r="D993" s="55">
        <v>21.037700000000001</v>
      </c>
      <c r="E993" s="181">
        <v>969</v>
      </c>
      <c r="F993" s="145">
        <v>272990</v>
      </c>
      <c r="G993" s="41">
        <v>100</v>
      </c>
      <c r="H993" s="50">
        <f t="shared" ref="H993:H1025" si="179">F993*G993/100</f>
        <v>272990</v>
      </c>
      <c r="I993" s="10">
        <f t="shared" si="178"/>
        <v>0</v>
      </c>
      <c r="J993" s="10">
        <f t="shared" ref="J993:J1025" si="180">F993/E993</f>
        <v>281.72342621259031</v>
      </c>
      <c r="K993" s="10">
        <f t="shared" ref="K993:K1025" si="181">$J$11*$J$19-J993</f>
        <v>879.30057288329658</v>
      </c>
      <c r="L993" s="10">
        <f t="shared" ref="L993:L1025" si="182">IF(K993&gt;0,$J$7*$J$8*(K993/$K$19),0)+$J$7*$J$9*(E993/$E$19)+$J$7*$J$10*(D993/$D$19)</f>
        <v>1315992.5778065447</v>
      </c>
      <c r="M993" s="10"/>
      <c r="N993" s="10">
        <f t="shared" si="172"/>
        <v>1315992.5778065447</v>
      </c>
      <c r="O993" s="196"/>
      <c r="P993" s="196"/>
      <c r="Q993" s="196"/>
      <c r="R993" s="196"/>
      <c r="S993" s="196"/>
    </row>
    <row r="994" spans="1:19" x14ac:dyDescent="0.25">
      <c r="A994" s="35"/>
      <c r="B994" s="51" t="s">
        <v>262</v>
      </c>
      <c r="C994" s="35">
        <v>4</v>
      </c>
      <c r="D994" s="55">
        <v>23.1798</v>
      </c>
      <c r="E994" s="181">
        <v>1064</v>
      </c>
      <c r="F994" s="145">
        <v>281080</v>
      </c>
      <c r="G994" s="41">
        <v>100</v>
      </c>
      <c r="H994" s="50">
        <f t="shared" si="179"/>
        <v>281080</v>
      </c>
      <c r="I994" s="10">
        <f t="shared" si="178"/>
        <v>0</v>
      </c>
      <c r="J994" s="10">
        <f t="shared" si="180"/>
        <v>264.17293233082705</v>
      </c>
      <c r="K994" s="10">
        <f t="shared" si="181"/>
        <v>896.85106676505984</v>
      </c>
      <c r="L994" s="10">
        <f t="shared" si="182"/>
        <v>1362053.9653329181</v>
      </c>
      <c r="M994" s="10"/>
      <c r="N994" s="10">
        <f t="shared" si="172"/>
        <v>1362053.9653329181</v>
      </c>
      <c r="O994" s="196"/>
      <c r="P994" s="196"/>
      <c r="Q994" s="196"/>
      <c r="R994" s="196"/>
      <c r="S994" s="196"/>
    </row>
    <row r="995" spans="1:19" x14ac:dyDescent="0.25">
      <c r="A995" s="35"/>
      <c r="B995" s="51" t="s">
        <v>677</v>
      </c>
      <c r="C995" s="35">
        <v>4</v>
      </c>
      <c r="D995" s="55">
        <v>33.328400000000002</v>
      </c>
      <c r="E995" s="181">
        <v>1438</v>
      </c>
      <c r="F995" s="145">
        <v>457220</v>
      </c>
      <c r="G995" s="41">
        <v>100</v>
      </c>
      <c r="H995" s="50">
        <f t="shared" si="179"/>
        <v>457220</v>
      </c>
      <c r="I995" s="10">
        <f t="shared" si="178"/>
        <v>0</v>
      </c>
      <c r="J995" s="10">
        <f t="shared" si="180"/>
        <v>317.95549374130735</v>
      </c>
      <c r="K995" s="10">
        <f t="shared" si="181"/>
        <v>843.06850535457954</v>
      </c>
      <c r="L995" s="10">
        <f t="shared" si="182"/>
        <v>1401868.2211113586</v>
      </c>
      <c r="M995" s="10"/>
      <c r="N995" s="10">
        <f t="shared" si="172"/>
        <v>1401868.2211113586</v>
      </c>
      <c r="O995" s="196"/>
      <c r="P995" s="196"/>
      <c r="Q995" s="196"/>
      <c r="R995" s="196"/>
      <c r="S995" s="196"/>
    </row>
    <row r="996" spans="1:19" x14ac:dyDescent="0.25">
      <c r="A996" s="35"/>
      <c r="B996" s="51" t="s">
        <v>678</v>
      </c>
      <c r="C996" s="35">
        <v>4</v>
      </c>
      <c r="D996" s="55">
        <v>20.331499999999998</v>
      </c>
      <c r="E996" s="181">
        <v>1252</v>
      </c>
      <c r="F996" s="145">
        <v>286950</v>
      </c>
      <c r="G996" s="41">
        <v>100</v>
      </c>
      <c r="H996" s="50">
        <f t="shared" si="179"/>
        <v>286950</v>
      </c>
      <c r="I996" s="10">
        <f t="shared" si="178"/>
        <v>0</v>
      </c>
      <c r="J996" s="10">
        <f t="shared" si="180"/>
        <v>229.19329073482427</v>
      </c>
      <c r="K996" s="10">
        <f t="shared" si="181"/>
        <v>931.83070836106265</v>
      </c>
      <c r="L996" s="10">
        <f t="shared" si="182"/>
        <v>1422190.4117970692</v>
      </c>
      <c r="M996" s="10"/>
      <c r="N996" s="10">
        <f t="shared" si="172"/>
        <v>1422190.4117970692</v>
      </c>
      <c r="O996" s="196"/>
      <c r="P996" s="196"/>
      <c r="Q996" s="196"/>
      <c r="R996" s="196"/>
      <c r="S996" s="196"/>
    </row>
    <row r="997" spans="1:19" x14ac:dyDescent="0.25">
      <c r="A997" s="35"/>
      <c r="B997" s="51" t="s">
        <v>679</v>
      </c>
      <c r="C997" s="35">
        <v>4</v>
      </c>
      <c r="D997" s="55">
        <v>25.04</v>
      </c>
      <c r="E997" s="181">
        <v>2108</v>
      </c>
      <c r="F997" s="145">
        <v>533150</v>
      </c>
      <c r="G997" s="41">
        <v>100</v>
      </c>
      <c r="H997" s="50">
        <f t="shared" si="179"/>
        <v>533150</v>
      </c>
      <c r="I997" s="10">
        <f t="shared" si="178"/>
        <v>0</v>
      </c>
      <c r="J997" s="10">
        <f t="shared" si="180"/>
        <v>252.91745730550284</v>
      </c>
      <c r="K997" s="10">
        <f t="shared" si="181"/>
        <v>908.10654179038409</v>
      </c>
      <c r="L997" s="10">
        <f t="shared" si="182"/>
        <v>1552064.699363081</v>
      </c>
      <c r="M997" s="10"/>
      <c r="N997" s="10">
        <f t="shared" si="172"/>
        <v>1552064.699363081</v>
      </c>
      <c r="O997" s="196"/>
      <c r="P997" s="196"/>
      <c r="Q997" s="196"/>
      <c r="R997" s="196"/>
      <c r="S997" s="196"/>
    </row>
    <row r="998" spans="1:19" x14ac:dyDescent="0.25">
      <c r="A998" s="35"/>
      <c r="B998" s="51" t="s">
        <v>849</v>
      </c>
      <c r="C998" s="35">
        <v>4</v>
      </c>
      <c r="D998" s="55">
        <v>24.7498</v>
      </c>
      <c r="E998" s="181">
        <v>1751</v>
      </c>
      <c r="F998" s="145">
        <v>478250</v>
      </c>
      <c r="G998" s="41">
        <v>100</v>
      </c>
      <c r="H998" s="50">
        <f t="shared" si="179"/>
        <v>478250</v>
      </c>
      <c r="I998" s="10">
        <f t="shared" si="178"/>
        <v>0</v>
      </c>
      <c r="J998" s="10">
        <f t="shared" si="180"/>
        <v>273.12964020559679</v>
      </c>
      <c r="K998" s="10">
        <f t="shared" si="181"/>
        <v>887.89435889029005</v>
      </c>
      <c r="L998" s="10">
        <f t="shared" si="182"/>
        <v>1468762.3473806516</v>
      </c>
      <c r="M998" s="10"/>
      <c r="N998" s="10">
        <f t="shared" si="172"/>
        <v>1468762.3473806516</v>
      </c>
      <c r="O998" s="196"/>
      <c r="P998" s="196"/>
      <c r="Q998" s="196"/>
      <c r="R998" s="196"/>
      <c r="S998" s="196"/>
    </row>
    <row r="999" spans="1:19" x14ac:dyDescent="0.25">
      <c r="A999" s="35"/>
      <c r="B999" s="51" t="s">
        <v>680</v>
      </c>
      <c r="C999" s="35">
        <v>4</v>
      </c>
      <c r="D999" s="55">
        <v>33.558999999999997</v>
      </c>
      <c r="E999" s="181">
        <v>1832</v>
      </c>
      <c r="F999" s="145">
        <v>795060.00000000012</v>
      </c>
      <c r="G999" s="41">
        <v>100</v>
      </c>
      <c r="H999" s="50">
        <f t="shared" si="179"/>
        <v>795060.00000000012</v>
      </c>
      <c r="I999" s="10">
        <f t="shared" si="178"/>
        <v>0</v>
      </c>
      <c r="J999" s="10">
        <f t="shared" si="180"/>
        <v>433.9847161572053</v>
      </c>
      <c r="K999" s="10">
        <f t="shared" si="181"/>
        <v>727.03928293868159</v>
      </c>
      <c r="L999" s="10">
        <f t="shared" si="182"/>
        <v>1325545.4231170944</v>
      </c>
      <c r="M999" s="10"/>
      <c r="N999" s="10">
        <f t="shared" si="172"/>
        <v>1325545.4231170944</v>
      </c>
      <c r="O999" s="196"/>
      <c r="P999" s="196"/>
      <c r="Q999" s="196"/>
      <c r="R999" s="196"/>
      <c r="S999" s="196"/>
    </row>
    <row r="1000" spans="1:19" x14ac:dyDescent="0.25">
      <c r="A1000" s="35"/>
      <c r="B1000" s="51" t="s">
        <v>681</v>
      </c>
      <c r="C1000" s="35">
        <v>4</v>
      </c>
      <c r="D1000" s="55">
        <v>28.676200000000001</v>
      </c>
      <c r="E1000" s="181">
        <v>1726</v>
      </c>
      <c r="F1000" s="145">
        <v>365080</v>
      </c>
      <c r="G1000" s="41">
        <v>100</v>
      </c>
      <c r="H1000" s="50">
        <f t="shared" si="179"/>
        <v>365080</v>
      </c>
      <c r="I1000" s="10">
        <f t="shared" si="178"/>
        <v>0</v>
      </c>
      <c r="J1000" s="10">
        <f t="shared" si="180"/>
        <v>211.51796060254924</v>
      </c>
      <c r="K1000" s="10">
        <f t="shared" si="181"/>
        <v>949.50603849333766</v>
      </c>
      <c r="L1000" s="10">
        <f t="shared" si="182"/>
        <v>1556848.0594044433</v>
      </c>
      <c r="M1000" s="10"/>
      <c r="N1000" s="10">
        <f t="shared" si="172"/>
        <v>1556848.0594044433</v>
      </c>
      <c r="O1000" s="196"/>
      <c r="P1000" s="196"/>
      <c r="Q1000" s="196"/>
      <c r="R1000" s="196"/>
      <c r="S1000" s="196"/>
    </row>
    <row r="1001" spans="1:19" x14ac:dyDescent="0.25">
      <c r="A1001" s="35"/>
      <c r="B1001" s="51" t="s">
        <v>682</v>
      </c>
      <c r="C1001" s="35">
        <v>4</v>
      </c>
      <c r="D1001" s="55">
        <v>35.6203</v>
      </c>
      <c r="E1001" s="181">
        <v>2411</v>
      </c>
      <c r="F1001" s="145">
        <v>711670</v>
      </c>
      <c r="G1001" s="41">
        <v>100</v>
      </c>
      <c r="H1001" s="50">
        <f t="shared" si="179"/>
        <v>711670</v>
      </c>
      <c r="I1001" s="10">
        <f t="shared" si="178"/>
        <v>0</v>
      </c>
      <c r="J1001" s="10">
        <f t="shared" si="180"/>
        <v>295.17627540439651</v>
      </c>
      <c r="K1001" s="10">
        <f t="shared" si="181"/>
        <v>865.84772369149039</v>
      </c>
      <c r="L1001" s="10">
        <f t="shared" si="182"/>
        <v>1596335.5574278294</v>
      </c>
      <c r="M1001" s="10"/>
      <c r="N1001" s="10">
        <f t="shared" si="172"/>
        <v>1596335.5574278294</v>
      </c>
      <c r="O1001" s="196"/>
      <c r="P1001" s="196"/>
      <c r="Q1001" s="196"/>
      <c r="R1001" s="196"/>
      <c r="S1001" s="196"/>
    </row>
    <row r="1002" spans="1:19" x14ac:dyDescent="0.25">
      <c r="A1002" s="35"/>
      <c r="B1002" s="51" t="s">
        <v>850</v>
      </c>
      <c r="C1002" s="35">
        <v>4</v>
      </c>
      <c r="D1002" s="55">
        <v>22.1511</v>
      </c>
      <c r="E1002" s="181">
        <v>1114</v>
      </c>
      <c r="F1002" s="145">
        <v>226830</v>
      </c>
      <c r="G1002" s="41">
        <v>100</v>
      </c>
      <c r="H1002" s="50">
        <f t="shared" si="179"/>
        <v>226830</v>
      </c>
      <c r="I1002" s="10">
        <f t="shared" si="178"/>
        <v>0</v>
      </c>
      <c r="J1002" s="10">
        <f t="shared" si="180"/>
        <v>203.61759425493716</v>
      </c>
      <c r="K1002" s="10">
        <f t="shared" si="181"/>
        <v>957.40640484094979</v>
      </c>
      <c r="L1002" s="10">
        <f t="shared" si="182"/>
        <v>1439040.8737495923</v>
      </c>
      <c r="M1002" s="10"/>
      <c r="N1002" s="10">
        <f t="shared" si="172"/>
        <v>1439040.8737495923</v>
      </c>
      <c r="O1002" s="196"/>
      <c r="P1002" s="196"/>
      <c r="Q1002" s="196"/>
      <c r="R1002" s="196"/>
      <c r="S1002" s="196"/>
    </row>
    <row r="1003" spans="1:19" x14ac:dyDescent="0.25">
      <c r="A1003" s="35"/>
      <c r="B1003" s="51" t="s">
        <v>683</v>
      </c>
      <c r="C1003" s="35">
        <v>4</v>
      </c>
      <c r="D1003" s="55">
        <v>39.122799999999998</v>
      </c>
      <c r="E1003" s="181">
        <v>2009</v>
      </c>
      <c r="F1003" s="145">
        <v>854600</v>
      </c>
      <c r="G1003" s="41">
        <v>100</v>
      </c>
      <c r="H1003" s="50">
        <f t="shared" si="179"/>
        <v>854600</v>
      </c>
      <c r="I1003" s="10">
        <f t="shared" si="178"/>
        <v>0</v>
      </c>
      <c r="J1003" s="10">
        <f t="shared" si="180"/>
        <v>425.38576406172223</v>
      </c>
      <c r="K1003" s="10">
        <f t="shared" si="181"/>
        <v>735.63823503416461</v>
      </c>
      <c r="L1003" s="10">
        <f t="shared" si="182"/>
        <v>1389070.2817408519</v>
      </c>
      <c r="M1003" s="10"/>
      <c r="N1003" s="10">
        <f t="shared" si="172"/>
        <v>1389070.2817408519</v>
      </c>
      <c r="O1003" s="196"/>
      <c r="P1003" s="196"/>
      <c r="Q1003" s="196"/>
      <c r="R1003" s="196"/>
      <c r="S1003" s="196"/>
    </row>
    <row r="1004" spans="1:19" x14ac:dyDescent="0.25">
      <c r="A1004" s="35"/>
      <c r="B1004" s="51" t="s">
        <v>684</v>
      </c>
      <c r="C1004" s="35">
        <v>4</v>
      </c>
      <c r="D1004" s="55">
        <v>19.480999999999998</v>
      </c>
      <c r="E1004" s="181">
        <v>970</v>
      </c>
      <c r="F1004" s="145">
        <v>196230</v>
      </c>
      <c r="G1004" s="41">
        <v>100</v>
      </c>
      <c r="H1004" s="50">
        <f t="shared" si="179"/>
        <v>196230</v>
      </c>
      <c r="I1004" s="10">
        <f t="shared" si="178"/>
        <v>0</v>
      </c>
      <c r="J1004" s="10">
        <f t="shared" si="180"/>
        <v>202.29896907216494</v>
      </c>
      <c r="K1004" s="10">
        <f t="shared" si="181"/>
        <v>958.72503002372196</v>
      </c>
      <c r="L1004" s="10">
        <f t="shared" si="182"/>
        <v>1405651.5740745175</v>
      </c>
      <c r="M1004" s="10"/>
      <c r="N1004" s="10">
        <f t="shared" si="172"/>
        <v>1405651.5740745175</v>
      </c>
      <c r="O1004" s="196"/>
      <c r="P1004" s="196"/>
      <c r="Q1004" s="196"/>
      <c r="R1004" s="196"/>
      <c r="S1004" s="196"/>
    </row>
    <row r="1005" spans="1:19" x14ac:dyDescent="0.25">
      <c r="A1005" s="35"/>
      <c r="B1005" s="51" t="s">
        <v>851</v>
      </c>
      <c r="C1005" s="35">
        <v>4</v>
      </c>
      <c r="D1005" s="55">
        <v>29.972500000000004</v>
      </c>
      <c r="E1005" s="181">
        <v>3075</v>
      </c>
      <c r="F1005" s="145">
        <v>866710</v>
      </c>
      <c r="G1005" s="41">
        <v>100</v>
      </c>
      <c r="H1005" s="50">
        <f t="shared" si="179"/>
        <v>866710</v>
      </c>
      <c r="I1005" s="10">
        <f t="shared" si="178"/>
        <v>0</v>
      </c>
      <c r="J1005" s="10">
        <f t="shared" si="180"/>
        <v>281.85691056910571</v>
      </c>
      <c r="K1005" s="10">
        <f t="shared" si="181"/>
        <v>879.16708852678119</v>
      </c>
      <c r="L1005" s="10">
        <f t="shared" si="182"/>
        <v>1694476.5854851662</v>
      </c>
      <c r="M1005" s="10"/>
      <c r="N1005" s="10">
        <f t="shared" si="172"/>
        <v>1694476.5854851662</v>
      </c>
      <c r="O1005" s="196"/>
      <c r="P1005" s="196"/>
      <c r="Q1005" s="196"/>
      <c r="R1005" s="196"/>
      <c r="S1005" s="196"/>
    </row>
    <row r="1006" spans="1:19" x14ac:dyDescent="0.25">
      <c r="A1006" s="35"/>
      <c r="B1006" s="51" t="s">
        <v>685</v>
      </c>
      <c r="C1006" s="35">
        <v>4</v>
      </c>
      <c r="D1006" s="55">
        <v>29.169099999999997</v>
      </c>
      <c r="E1006" s="181">
        <v>2001</v>
      </c>
      <c r="F1006" s="145">
        <v>411340</v>
      </c>
      <c r="G1006" s="41">
        <v>100</v>
      </c>
      <c r="H1006" s="50">
        <f t="shared" si="179"/>
        <v>411340</v>
      </c>
      <c r="I1006" s="10">
        <f t="shared" si="178"/>
        <v>0</v>
      </c>
      <c r="J1006" s="10">
        <f t="shared" si="180"/>
        <v>205.5672163918041</v>
      </c>
      <c r="K1006" s="10">
        <f t="shared" si="181"/>
        <v>955.4567827040828</v>
      </c>
      <c r="L1006" s="10">
        <f t="shared" si="182"/>
        <v>1610534.8689284248</v>
      </c>
      <c r="M1006" s="10"/>
      <c r="N1006" s="10">
        <f t="shared" si="172"/>
        <v>1610534.8689284248</v>
      </c>
      <c r="O1006" s="196"/>
      <c r="P1006" s="196"/>
      <c r="Q1006" s="196"/>
      <c r="R1006" s="196"/>
      <c r="S1006" s="196"/>
    </row>
    <row r="1007" spans="1:19" x14ac:dyDescent="0.25">
      <c r="A1007" s="35"/>
      <c r="B1007" s="51" t="s">
        <v>686</v>
      </c>
      <c r="C1007" s="35">
        <v>4</v>
      </c>
      <c r="D1007" s="55">
        <v>43.889899999999997</v>
      </c>
      <c r="E1007" s="181">
        <v>1787</v>
      </c>
      <c r="F1007" s="145">
        <v>405340</v>
      </c>
      <c r="G1007" s="41">
        <v>100</v>
      </c>
      <c r="H1007" s="50">
        <f t="shared" si="179"/>
        <v>405340</v>
      </c>
      <c r="I1007" s="10">
        <f t="shared" si="178"/>
        <v>0</v>
      </c>
      <c r="J1007" s="10">
        <f t="shared" si="180"/>
        <v>226.82708449916061</v>
      </c>
      <c r="K1007" s="10">
        <f t="shared" si="181"/>
        <v>934.19691459672629</v>
      </c>
      <c r="L1007" s="10">
        <f t="shared" si="182"/>
        <v>1615321.3300595903</v>
      </c>
      <c r="M1007" s="10"/>
      <c r="N1007" s="10">
        <f t="shared" si="172"/>
        <v>1615321.3300595903</v>
      </c>
      <c r="O1007" s="196"/>
      <c r="P1007" s="196"/>
      <c r="Q1007" s="196"/>
      <c r="R1007" s="196"/>
      <c r="S1007" s="196"/>
    </row>
    <row r="1008" spans="1:19" x14ac:dyDescent="0.25">
      <c r="A1008" s="35"/>
      <c r="B1008" s="51" t="s">
        <v>687</v>
      </c>
      <c r="C1008" s="35">
        <v>4</v>
      </c>
      <c r="D1008" s="55">
        <v>42.471999999999994</v>
      </c>
      <c r="E1008" s="181">
        <v>3136</v>
      </c>
      <c r="F1008" s="145">
        <v>711700</v>
      </c>
      <c r="G1008" s="41">
        <v>100</v>
      </c>
      <c r="H1008" s="50">
        <f t="shared" si="179"/>
        <v>711700</v>
      </c>
      <c r="I1008" s="10">
        <f t="shared" si="178"/>
        <v>0</v>
      </c>
      <c r="J1008" s="10">
        <f t="shared" si="180"/>
        <v>226.94515306122449</v>
      </c>
      <c r="K1008" s="10">
        <f t="shared" si="181"/>
        <v>934.07884603466243</v>
      </c>
      <c r="L1008" s="10">
        <f t="shared" si="182"/>
        <v>1826165.0903624082</v>
      </c>
      <c r="M1008" s="10"/>
      <c r="N1008" s="10">
        <f t="shared" si="172"/>
        <v>1826165.0903624082</v>
      </c>
      <c r="O1008" s="196"/>
      <c r="P1008" s="196"/>
      <c r="Q1008" s="196"/>
      <c r="R1008" s="196"/>
      <c r="S1008" s="196"/>
    </row>
    <row r="1009" spans="1:19" x14ac:dyDescent="0.25">
      <c r="A1009" s="35"/>
      <c r="B1009" s="51" t="s">
        <v>688</v>
      </c>
      <c r="C1009" s="35">
        <v>4</v>
      </c>
      <c r="D1009" s="55">
        <v>37.261499999999998</v>
      </c>
      <c r="E1009" s="181">
        <v>4330</v>
      </c>
      <c r="F1009" s="145">
        <v>1072470</v>
      </c>
      <c r="G1009" s="41">
        <v>100</v>
      </c>
      <c r="H1009" s="50">
        <f t="shared" si="179"/>
        <v>1072470</v>
      </c>
      <c r="I1009" s="10">
        <f t="shared" si="178"/>
        <v>0</v>
      </c>
      <c r="J1009" s="10">
        <f t="shared" si="180"/>
        <v>247.68360277136259</v>
      </c>
      <c r="K1009" s="10">
        <f t="shared" si="181"/>
        <v>913.34039632452436</v>
      </c>
      <c r="L1009" s="10">
        <f t="shared" si="182"/>
        <v>1970266.3178930373</v>
      </c>
      <c r="M1009" s="10"/>
      <c r="N1009" s="10">
        <f t="shared" si="172"/>
        <v>1970266.3178930373</v>
      </c>
      <c r="O1009" s="196"/>
      <c r="P1009" s="196"/>
      <c r="Q1009" s="196"/>
      <c r="R1009" s="196"/>
      <c r="S1009" s="196"/>
    </row>
    <row r="1010" spans="1:19" x14ac:dyDescent="0.25">
      <c r="A1010" s="35"/>
      <c r="B1010" s="51" t="s">
        <v>689</v>
      </c>
      <c r="C1010" s="35">
        <v>4</v>
      </c>
      <c r="D1010" s="55">
        <v>20.51</v>
      </c>
      <c r="E1010" s="181">
        <v>823</v>
      </c>
      <c r="F1010" s="145">
        <v>199740</v>
      </c>
      <c r="G1010" s="41">
        <v>100</v>
      </c>
      <c r="H1010" s="50">
        <f t="shared" si="179"/>
        <v>199740</v>
      </c>
      <c r="I1010" s="10">
        <f t="shared" si="178"/>
        <v>0</v>
      </c>
      <c r="J1010" s="10">
        <f t="shared" si="180"/>
        <v>242.69744835965977</v>
      </c>
      <c r="K1010" s="10">
        <f t="shared" si="181"/>
        <v>918.32655073622709</v>
      </c>
      <c r="L1010" s="10">
        <f t="shared" si="182"/>
        <v>1337503.533773626</v>
      </c>
      <c r="M1010" s="10"/>
      <c r="N1010" s="10">
        <f t="shared" si="172"/>
        <v>1337503.533773626</v>
      </c>
      <c r="O1010" s="196"/>
      <c r="P1010" s="196"/>
      <c r="Q1010" s="196"/>
      <c r="R1010" s="196"/>
      <c r="S1010" s="196"/>
    </row>
    <row r="1011" spans="1:19" x14ac:dyDescent="0.25">
      <c r="A1011" s="35"/>
      <c r="B1011" s="51" t="s">
        <v>690</v>
      </c>
      <c r="C1011" s="35">
        <v>4</v>
      </c>
      <c r="D1011" s="55">
        <v>12.818399999999999</v>
      </c>
      <c r="E1011" s="181">
        <v>1290</v>
      </c>
      <c r="F1011" s="145">
        <v>294530</v>
      </c>
      <c r="G1011" s="41">
        <v>100</v>
      </c>
      <c r="H1011" s="50">
        <f t="shared" si="179"/>
        <v>294530</v>
      </c>
      <c r="I1011" s="10">
        <f t="shared" si="178"/>
        <v>0</v>
      </c>
      <c r="J1011" s="10">
        <f t="shared" si="180"/>
        <v>228.31782945736435</v>
      </c>
      <c r="K1011" s="10">
        <f t="shared" si="181"/>
        <v>932.70616963852251</v>
      </c>
      <c r="L1011" s="10">
        <f t="shared" si="182"/>
        <v>1396173.7383254478</v>
      </c>
      <c r="M1011" s="10"/>
      <c r="N1011" s="10">
        <f t="shared" si="172"/>
        <v>1396173.7383254478</v>
      </c>
      <c r="O1011" s="196"/>
      <c r="P1011" s="196"/>
      <c r="Q1011" s="196"/>
      <c r="R1011" s="196"/>
      <c r="S1011" s="196"/>
    </row>
    <row r="1012" spans="1:19" x14ac:dyDescent="0.25">
      <c r="A1012" s="35"/>
      <c r="B1012" s="51" t="s">
        <v>691</v>
      </c>
      <c r="C1012" s="35">
        <v>4</v>
      </c>
      <c r="D1012" s="55">
        <v>29.560700000000001</v>
      </c>
      <c r="E1012" s="181">
        <v>839</v>
      </c>
      <c r="F1012" s="145">
        <v>221050</v>
      </c>
      <c r="G1012" s="41">
        <v>100</v>
      </c>
      <c r="H1012" s="50">
        <f t="shared" si="179"/>
        <v>221050</v>
      </c>
      <c r="I1012" s="10">
        <f t="shared" si="178"/>
        <v>0</v>
      </c>
      <c r="J1012" s="10">
        <f t="shared" si="180"/>
        <v>263.46841477949943</v>
      </c>
      <c r="K1012" s="10">
        <f t="shared" si="181"/>
        <v>897.55558431638747</v>
      </c>
      <c r="L1012" s="10">
        <f t="shared" si="182"/>
        <v>1354869.1043372035</v>
      </c>
      <c r="M1012" s="10"/>
      <c r="N1012" s="10">
        <f t="shared" si="172"/>
        <v>1354869.1043372035</v>
      </c>
      <c r="O1012" s="196"/>
      <c r="P1012" s="196"/>
      <c r="Q1012" s="196"/>
      <c r="R1012" s="196"/>
      <c r="S1012" s="196"/>
    </row>
    <row r="1013" spans="1:19" x14ac:dyDescent="0.25">
      <c r="A1013" s="35"/>
      <c r="B1013" s="51" t="s">
        <v>692</v>
      </c>
      <c r="C1013" s="35">
        <v>4</v>
      </c>
      <c r="D1013" s="55">
        <v>47.864399999999996</v>
      </c>
      <c r="E1013" s="181">
        <v>1766</v>
      </c>
      <c r="F1013" s="145">
        <v>541720</v>
      </c>
      <c r="G1013" s="41">
        <v>100</v>
      </c>
      <c r="H1013" s="50">
        <f t="shared" si="179"/>
        <v>541720</v>
      </c>
      <c r="I1013" s="10">
        <f t="shared" si="178"/>
        <v>0</v>
      </c>
      <c r="J1013" s="10">
        <f t="shared" si="180"/>
        <v>306.74971687429218</v>
      </c>
      <c r="K1013" s="10">
        <f t="shared" si="181"/>
        <v>854.27428222159472</v>
      </c>
      <c r="L1013" s="10">
        <f t="shared" si="182"/>
        <v>1532520.6284705664</v>
      </c>
      <c r="M1013" s="10"/>
      <c r="N1013" s="10">
        <f t="shared" ref="N1013:N1025" si="183">L1013+M1013</f>
        <v>1532520.6284705664</v>
      </c>
      <c r="O1013" s="196"/>
      <c r="P1013" s="196"/>
      <c r="Q1013" s="196"/>
      <c r="R1013" s="196"/>
      <c r="S1013" s="196"/>
    </row>
    <row r="1014" spans="1:19" x14ac:dyDescent="0.25">
      <c r="A1014" s="35"/>
      <c r="B1014" s="51" t="s">
        <v>693</v>
      </c>
      <c r="C1014" s="35">
        <v>4</v>
      </c>
      <c r="D1014" s="55">
        <v>3.8826000000000001</v>
      </c>
      <c r="E1014" s="181">
        <v>2853</v>
      </c>
      <c r="F1014" s="145">
        <v>1670420</v>
      </c>
      <c r="G1014" s="41">
        <v>100</v>
      </c>
      <c r="H1014" s="50">
        <f t="shared" si="179"/>
        <v>1670420</v>
      </c>
      <c r="I1014" s="10">
        <f t="shared" si="178"/>
        <v>0</v>
      </c>
      <c r="J1014" s="10">
        <f t="shared" si="180"/>
        <v>585.49596915527513</v>
      </c>
      <c r="K1014" s="10">
        <f t="shared" si="181"/>
        <v>575.52802994061176</v>
      </c>
      <c r="L1014" s="10">
        <f t="shared" si="182"/>
        <v>1174991.2303467472</v>
      </c>
      <c r="M1014" s="10"/>
      <c r="N1014" s="10">
        <f t="shared" si="183"/>
        <v>1174991.2303467472</v>
      </c>
      <c r="O1014" s="196"/>
      <c r="P1014" s="196"/>
      <c r="Q1014" s="196"/>
      <c r="R1014" s="196"/>
      <c r="S1014" s="196"/>
    </row>
    <row r="1015" spans="1:19" x14ac:dyDescent="0.25">
      <c r="A1015" s="35"/>
      <c r="B1015" s="51" t="s">
        <v>694</v>
      </c>
      <c r="C1015" s="35">
        <v>4</v>
      </c>
      <c r="D1015" s="55">
        <v>45.011000000000003</v>
      </c>
      <c r="E1015" s="181">
        <v>4122</v>
      </c>
      <c r="F1015" s="145">
        <v>1397270</v>
      </c>
      <c r="G1015" s="41">
        <v>100</v>
      </c>
      <c r="H1015" s="50">
        <f t="shared" ref="H1015:H1021" si="184">F1015*G1015/100</f>
        <v>1397270</v>
      </c>
      <c r="I1015" s="10">
        <f t="shared" ref="I1015:I1021" si="185">F1015-H1015</f>
        <v>0</v>
      </c>
      <c r="J1015" s="10">
        <f t="shared" ref="J1015:J1021" si="186">F1015/E1015</f>
        <v>338.97865114022318</v>
      </c>
      <c r="K1015" s="10">
        <f t="shared" si="181"/>
        <v>822.04534795566371</v>
      </c>
      <c r="L1015" s="10">
        <f t="shared" si="182"/>
        <v>1860231.0155887578</v>
      </c>
      <c r="M1015" s="10"/>
      <c r="N1015" s="10">
        <f t="shared" si="183"/>
        <v>1860231.0155887578</v>
      </c>
      <c r="O1015" s="196"/>
      <c r="P1015" s="196"/>
      <c r="Q1015" s="196"/>
      <c r="R1015" s="196"/>
      <c r="S1015" s="196"/>
    </row>
    <row r="1016" spans="1:19" x14ac:dyDescent="0.25">
      <c r="A1016" s="35"/>
      <c r="B1016" s="51" t="s">
        <v>309</v>
      </c>
      <c r="C1016" s="35">
        <v>4</v>
      </c>
      <c r="D1016" s="55">
        <v>45.852299999999993</v>
      </c>
      <c r="E1016" s="181">
        <v>5465</v>
      </c>
      <c r="F1016" s="145">
        <v>2783260</v>
      </c>
      <c r="G1016" s="41">
        <v>100</v>
      </c>
      <c r="H1016" s="50">
        <f t="shared" si="184"/>
        <v>2783260</v>
      </c>
      <c r="I1016" s="10">
        <f t="shared" si="185"/>
        <v>0</v>
      </c>
      <c r="J1016" s="10">
        <f t="shared" si="186"/>
        <v>509.288197621226</v>
      </c>
      <c r="K1016" s="10">
        <f t="shared" si="181"/>
        <v>651.73580147466089</v>
      </c>
      <c r="L1016" s="10">
        <f t="shared" si="182"/>
        <v>1873574.5682425164</v>
      </c>
      <c r="M1016" s="10"/>
      <c r="N1016" s="10">
        <f t="shared" si="183"/>
        <v>1873574.5682425164</v>
      </c>
      <c r="O1016" s="196"/>
      <c r="P1016" s="196"/>
      <c r="Q1016" s="196"/>
      <c r="R1016" s="196"/>
      <c r="S1016" s="196"/>
    </row>
    <row r="1017" spans="1:19" x14ac:dyDescent="0.25">
      <c r="A1017" s="35"/>
      <c r="B1017" s="51" t="s">
        <v>695</v>
      </c>
      <c r="C1017" s="35">
        <v>4</v>
      </c>
      <c r="D1017" s="55">
        <v>87.730400000000017</v>
      </c>
      <c r="E1017" s="181">
        <v>1590</v>
      </c>
      <c r="F1017" s="145">
        <v>874770</v>
      </c>
      <c r="G1017" s="41">
        <v>100</v>
      </c>
      <c r="H1017" s="50">
        <f t="shared" si="184"/>
        <v>874770</v>
      </c>
      <c r="I1017" s="10">
        <f t="shared" si="185"/>
        <v>0</v>
      </c>
      <c r="J1017" s="10">
        <f t="shared" si="186"/>
        <v>550.16981132075466</v>
      </c>
      <c r="K1017" s="10">
        <f t="shared" si="181"/>
        <v>610.85418777513223</v>
      </c>
      <c r="L1017" s="10">
        <f t="shared" si="182"/>
        <v>1384960.4123227326</v>
      </c>
      <c r="M1017" s="10"/>
      <c r="N1017" s="10">
        <f t="shared" si="183"/>
        <v>1384960.4123227326</v>
      </c>
      <c r="O1017" s="196"/>
      <c r="P1017" s="196"/>
      <c r="Q1017" s="196"/>
      <c r="R1017" s="196"/>
      <c r="S1017" s="196"/>
    </row>
    <row r="1018" spans="1:19" x14ac:dyDescent="0.25">
      <c r="A1018" s="35"/>
      <c r="B1018" s="51" t="s">
        <v>696</v>
      </c>
      <c r="C1018" s="35">
        <v>4</v>
      </c>
      <c r="D1018" s="55">
        <v>56.395799999999994</v>
      </c>
      <c r="E1018" s="181">
        <v>5015</v>
      </c>
      <c r="F1018" s="145">
        <v>4365620</v>
      </c>
      <c r="G1018" s="41">
        <v>100</v>
      </c>
      <c r="H1018" s="50">
        <f t="shared" si="184"/>
        <v>4365620</v>
      </c>
      <c r="I1018" s="10">
        <f t="shared" si="185"/>
        <v>0</v>
      </c>
      <c r="J1018" s="10">
        <f t="shared" si="186"/>
        <v>870.51246261216352</v>
      </c>
      <c r="K1018" s="10">
        <f t="shared" si="181"/>
        <v>290.51153648372338</v>
      </c>
      <c r="L1018" s="10">
        <f t="shared" si="182"/>
        <v>1409369.543635099</v>
      </c>
      <c r="M1018" s="10"/>
      <c r="N1018" s="10">
        <f t="shared" si="183"/>
        <v>1409369.543635099</v>
      </c>
      <c r="O1018" s="196"/>
      <c r="P1018" s="196"/>
      <c r="Q1018" s="196"/>
      <c r="R1018" s="196"/>
      <c r="S1018" s="196"/>
    </row>
    <row r="1019" spans="1:19" x14ac:dyDescent="0.25">
      <c r="A1019" s="35"/>
      <c r="B1019" s="51" t="s">
        <v>697</v>
      </c>
      <c r="C1019" s="35">
        <v>4</v>
      </c>
      <c r="D1019" s="55">
        <v>31.199499999999997</v>
      </c>
      <c r="E1019" s="181">
        <v>1126</v>
      </c>
      <c r="F1019" s="145">
        <v>230470</v>
      </c>
      <c r="G1019" s="41">
        <v>100</v>
      </c>
      <c r="H1019" s="50">
        <f t="shared" si="184"/>
        <v>230470</v>
      </c>
      <c r="I1019" s="10">
        <f t="shared" si="185"/>
        <v>0</v>
      </c>
      <c r="J1019" s="10">
        <f t="shared" si="186"/>
        <v>204.68028419182949</v>
      </c>
      <c r="K1019" s="10">
        <f t="shared" si="181"/>
        <v>956.34371490405738</v>
      </c>
      <c r="L1019" s="10">
        <f t="shared" si="182"/>
        <v>1479666.869207514</v>
      </c>
      <c r="M1019" s="10"/>
      <c r="N1019" s="10">
        <f t="shared" si="183"/>
        <v>1479666.869207514</v>
      </c>
      <c r="O1019" s="196"/>
      <c r="P1019" s="196"/>
      <c r="Q1019" s="196"/>
      <c r="R1019" s="196"/>
      <c r="S1019" s="196"/>
    </row>
    <row r="1020" spans="1:19" x14ac:dyDescent="0.25">
      <c r="A1020" s="35"/>
      <c r="B1020" s="51" t="s">
        <v>698</v>
      </c>
      <c r="C1020" s="35">
        <v>4</v>
      </c>
      <c r="D1020" s="55">
        <v>22.257800000000003</v>
      </c>
      <c r="E1020" s="181">
        <v>1016</v>
      </c>
      <c r="F1020" s="145">
        <v>315780</v>
      </c>
      <c r="G1020" s="41">
        <v>100</v>
      </c>
      <c r="H1020" s="50">
        <f t="shared" si="184"/>
        <v>315780</v>
      </c>
      <c r="I1020" s="10">
        <f t="shared" si="185"/>
        <v>0</v>
      </c>
      <c r="J1020" s="10">
        <f t="shared" si="186"/>
        <v>310.80708661417322</v>
      </c>
      <c r="K1020" s="10">
        <f t="shared" si="181"/>
        <v>850.21691248171373</v>
      </c>
      <c r="L1020" s="10">
        <f t="shared" si="182"/>
        <v>1293661.9224749671</v>
      </c>
      <c r="M1020" s="10"/>
      <c r="N1020" s="10">
        <f t="shared" si="183"/>
        <v>1293661.9224749671</v>
      </c>
      <c r="O1020" s="196"/>
      <c r="P1020" s="196"/>
      <c r="Q1020" s="196"/>
      <c r="R1020" s="196"/>
      <c r="S1020" s="196"/>
    </row>
    <row r="1021" spans="1:19" x14ac:dyDescent="0.25">
      <c r="A1021" s="35"/>
      <c r="B1021" s="51" t="s">
        <v>699</v>
      </c>
      <c r="C1021" s="35">
        <v>4</v>
      </c>
      <c r="D1021" s="55">
        <v>45.27</v>
      </c>
      <c r="E1021" s="181">
        <v>4162</v>
      </c>
      <c r="F1021" s="145">
        <v>1057430</v>
      </c>
      <c r="G1021" s="41">
        <v>100</v>
      </c>
      <c r="H1021" s="50">
        <f t="shared" si="184"/>
        <v>1057430</v>
      </c>
      <c r="I1021" s="10">
        <f t="shared" si="185"/>
        <v>0</v>
      </c>
      <c r="J1021" s="10">
        <f t="shared" si="186"/>
        <v>254.06775588659298</v>
      </c>
      <c r="K1021" s="10">
        <f t="shared" si="181"/>
        <v>906.95624320929392</v>
      </c>
      <c r="L1021" s="10">
        <f t="shared" si="182"/>
        <v>1970851.4883267726</v>
      </c>
      <c r="M1021" s="10"/>
      <c r="N1021" s="10">
        <f t="shared" si="183"/>
        <v>1970851.4883267726</v>
      </c>
      <c r="O1021" s="196"/>
      <c r="P1021" s="196"/>
      <c r="Q1021" s="196"/>
      <c r="R1021" s="196"/>
      <c r="S1021" s="196"/>
    </row>
    <row r="1022" spans="1:19" x14ac:dyDescent="0.25">
      <c r="A1022" s="35"/>
      <c r="B1022" s="51" t="s">
        <v>885</v>
      </c>
      <c r="C1022" s="35">
        <v>3</v>
      </c>
      <c r="D1022" s="55">
        <v>16.429500000000001</v>
      </c>
      <c r="E1022" s="181">
        <v>32393</v>
      </c>
      <c r="F1022" s="145">
        <v>89772195</v>
      </c>
      <c r="G1022" s="41">
        <v>50</v>
      </c>
      <c r="H1022" s="50">
        <f t="shared" si="179"/>
        <v>44886097.5</v>
      </c>
      <c r="I1022" s="10">
        <f t="shared" si="178"/>
        <v>44886097.5</v>
      </c>
      <c r="J1022" s="10">
        <f t="shared" si="180"/>
        <v>2771.3455067452846</v>
      </c>
      <c r="K1022" s="10">
        <f t="shared" si="181"/>
        <v>-1610.3215076493977</v>
      </c>
      <c r="L1022" s="10">
        <f t="shared" si="182"/>
        <v>5289394.4460959146</v>
      </c>
      <c r="M1022" s="10"/>
      <c r="N1022" s="10">
        <f t="shared" si="183"/>
        <v>5289394.4460959146</v>
      </c>
      <c r="O1022" s="196"/>
      <c r="P1022" s="196"/>
      <c r="Q1022" s="196"/>
      <c r="R1022" s="196"/>
      <c r="S1022" s="196"/>
    </row>
    <row r="1023" spans="1:19" x14ac:dyDescent="0.25">
      <c r="A1023" s="35"/>
      <c r="B1023" s="51" t="s">
        <v>852</v>
      </c>
      <c r="C1023" s="35">
        <v>4</v>
      </c>
      <c r="D1023" s="55">
        <v>18.29</v>
      </c>
      <c r="E1023" s="181">
        <v>1558</v>
      </c>
      <c r="F1023" s="145">
        <v>433010</v>
      </c>
      <c r="G1023" s="41">
        <v>100</v>
      </c>
      <c r="H1023" s="50">
        <f t="shared" si="179"/>
        <v>433010</v>
      </c>
      <c r="I1023" s="10">
        <f t="shared" si="178"/>
        <v>0</v>
      </c>
      <c r="J1023" s="10">
        <f t="shared" si="180"/>
        <v>277.92682926829269</v>
      </c>
      <c r="K1023" s="10">
        <f t="shared" si="181"/>
        <v>883.09716982759414</v>
      </c>
      <c r="L1023" s="10">
        <f t="shared" si="182"/>
        <v>1403314.7091833213</v>
      </c>
      <c r="M1023" s="10"/>
      <c r="N1023" s="10">
        <f t="shared" si="183"/>
        <v>1403314.7091833213</v>
      </c>
      <c r="O1023" s="196"/>
      <c r="P1023" s="196"/>
      <c r="Q1023" s="196"/>
      <c r="R1023" s="196"/>
      <c r="S1023" s="196"/>
    </row>
    <row r="1024" spans="1:19" x14ac:dyDescent="0.25">
      <c r="A1024" s="35"/>
      <c r="B1024" s="51" t="s">
        <v>700</v>
      </c>
      <c r="C1024" s="35">
        <v>4</v>
      </c>
      <c r="D1024" s="55">
        <v>51.766099999999994</v>
      </c>
      <c r="E1024" s="181">
        <v>3044</v>
      </c>
      <c r="F1024" s="145">
        <v>1594550</v>
      </c>
      <c r="G1024" s="41">
        <v>100</v>
      </c>
      <c r="H1024" s="50">
        <f t="shared" si="179"/>
        <v>1594550</v>
      </c>
      <c r="I1024" s="10">
        <f t="shared" si="178"/>
        <v>0</v>
      </c>
      <c r="J1024" s="10">
        <f t="shared" si="180"/>
        <v>523.83377135348223</v>
      </c>
      <c r="K1024" s="10">
        <f t="shared" si="181"/>
        <v>637.19022774240466</v>
      </c>
      <c r="L1024" s="10">
        <f t="shared" si="182"/>
        <v>1492161.4002976262</v>
      </c>
      <c r="M1024" s="10"/>
      <c r="N1024" s="10">
        <f t="shared" si="183"/>
        <v>1492161.4002976262</v>
      </c>
      <c r="O1024" s="196"/>
      <c r="P1024" s="196"/>
      <c r="Q1024" s="196"/>
      <c r="R1024" s="196"/>
      <c r="S1024" s="196"/>
    </row>
    <row r="1025" spans="1:19" x14ac:dyDescent="0.25">
      <c r="A1025" s="35"/>
      <c r="B1025" s="51" t="s">
        <v>853</v>
      </c>
      <c r="C1025" s="35">
        <v>4</v>
      </c>
      <c r="D1025" s="55">
        <v>38.74</v>
      </c>
      <c r="E1025" s="181">
        <v>3444</v>
      </c>
      <c r="F1025" s="145">
        <v>1336210</v>
      </c>
      <c r="G1025" s="41">
        <v>100</v>
      </c>
      <c r="H1025" s="50">
        <f t="shared" si="179"/>
        <v>1336210</v>
      </c>
      <c r="I1025" s="10">
        <f t="shared" si="178"/>
        <v>0</v>
      </c>
      <c r="J1025" s="10">
        <f t="shared" si="180"/>
        <v>387.98199767711964</v>
      </c>
      <c r="K1025" s="10">
        <f t="shared" si="181"/>
        <v>773.04200141876731</v>
      </c>
      <c r="L1025" s="10">
        <f t="shared" si="182"/>
        <v>1663868.399521837</v>
      </c>
      <c r="M1025" s="10"/>
      <c r="N1025" s="10">
        <f t="shared" si="183"/>
        <v>1663868.399521837</v>
      </c>
      <c r="O1025" s="196"/>
      <c r="P1025" s="196"/>
      <c r="Q1025" s="196"/>
      <c r="R1025" s="196"/>
      <c r="S1025" s="196"/>
    </row>
    <row r="1026" spans="1:19" x14ac:dyDescent="0.25">
      <c r="F1026" s="62"/>
    </row>
  </sheetData>
  <mergeCells count="31">
    <mergeCell ref="G4:I4"/>
    <mergeCell ref="K13:K15"/>
    <mergeCell ref="L13:L15"/>
    <mergeCell ref="M13:M15"/>
    <mergeCell ref="J13:J15"/>
    <mergeCell ref="N13:N15"/>
    <mergeCell ref="G2:L2"/>
    <mergeCell ref="G9:I9"/>
    <mergeCell ref="G8:I8"/>
    <mergeCell ref="A1:C1"/>
    <mergeCell ref="G12:J12"/>
    <mergeCell ref="D1:F1"/>
    <mergeCell ref="G3:L3"/>
    <mergeCell ref="G11:I11"/>
    <mergeCell ref="G10:I10"/>
    <mergeCell ref="G5:I5"/>
    <mergeCell ref="G6:I6"/>
    <mergeCell ref="G7:I7"/>
    <mergeCell ref="G1:L1"/>
    <mergeCell ref="A13:A15"/>
    <mergeCell ref="B13:B15"/>
    <mergeCell ref="C13:C15"/>
    <mergeCell ref="D13:D15"/>
    <mergeCell ref="E13:E15"/>
    <mergeCell ref="B19:C19"/>
    <mergeCell ref="H13:H15"/>
    <mergeCell ref="I13:I15"/>
    <mergeCell ref="F13:F15"/>
    <mergeCell ref="G13:G15"/>
    <mergeCell ref="B17:C17"/>
    <mergeCell ref="B18:C18"/>
  </mergeCells>
  <pageMargins left="0.19685039370078741" right="0.15748031496062992" top="0.39370078740157483" bottom="0.39370078740157483" header="0.31496062992125984" footer="0.31496062992125984"/>
  <pageSetup paperSize="8" scale="90" fitToHeight="0" orientation="landscape" r:id="rId1"/>
  <headerFooter differentOddEven="1">
    <oddHeader xml:space="preserve">&amp;R&amp;D
</oddHeader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028"/>
  <sheetViews>
    <sheetView showGridLines="0" showZeros="0" view="pageBreakPreview" zoomScaleNormal="100" zoomScaleSheetLayoutView="100" workbookViewId="0">
      <pane xSplit="3" ySplit="16" topLeftCell="D17" activePane="bottomRight" state="frozen"/>
      <selection pane="topRight" activeCell="D1" sqref="D1"/>
      <selection pane="bottomLeft" activeCell="A17" sqref="A17"/>
      <selection pane="bottomRight" activeCell="F42" sqref="F42"/>
    </sheetView>
  </sheetViews>
  <sheetFormatPr defaultColWidth="8.85546875" defaultRowHeight="15" x14ac:dyDescent="0.25"/>
  <cols>
    <col min="1" max="1" width="12.5703125" style="6" customWidth="1"/>
    <col min="2" max="2" width="18.28515625" style="31" customWidth="1"/>
    <col min="3" max="3" width="8.85546875" style="31" customWidth="1"/>
    <col min="4" max="4" width="12.28515625" style="31" customWidth="1"/>
    <col min="5" max="5" width="12.5703125" style="31" customWidth="1"/>
    <col min="6" max="6" width="18" style="31" customWidth="1"/>
    <col min="7" max="7" width="8.7109375" style="31" customWidth="1"/>
    <col min="8" max="8" width="16.7109375" style="11" customWidth="1"/>
    <col min="9" max="9" width="15.5703125" style="11" customWidth="1"/>
    <col min="10" max="10" width="16.42578125" style="11" customWidth="1"/>
    <col min="11" max="11" width="16.5703125" style="11" customWidth="1"/>
    <col min="12" max="12" width="15.5703125" style="11" customWidth="1"/>
    <col min="13" max="13" width="16.140625" style="11" customWidth="1"/>
    <col min="14" max="16" width="15.85546875" style="11" customWidth="1"/>
    <col min="17" max="17" width="17.42578125" style="6" customWidth="1"/>
    <col min="18" max="18" width="18.28515625" style="6" customWidth="1"/>
    <col min="19" max="16384" width="8.85546875" style="6"/>
  </cols>
  <sheetData>
    <row r="1" spans="1:18" ht="36.75" customHeight="1" x14ac:dyDescent="0.25">
      <c r="A1" s="63"/>
      <c r="B1" s="63"/>
      <c r="C1" s="63"/>
      <c r="D1" s="63"/>
      <c r="E1" s="63"/>
      <c r="F1" s="63"/>
      <c r="G1" s="223" t="s">
        <v>917</v>
      </c>
      <c r="H1" s="223"/>
      <c r="I1" s="223"/>
      <c r="J1" s="223"/>
      <c r="K1" s="223"/>
      <c r="L1" s="223"/>
      <c r="M1" s="63"/>
      <c r="N1" s="82"/>
      <c r="O1" s="84"/>
      <c r="P1" s="84"/>
    </row>
    <row r="2" spans="1:18" s="12" customFormat="1" ht="24" customHeight="1" x14ac:dyDescent="0.25">
      <c r="A2" s="63"/>
      <c r="B2" s="63"/>
      <c r="C2" s="63"/>
      <c r="D2" s="63"/>
      <c r="E2" s="63"/>
      <c r="F2" s="63"/>
      <c r="G2" s="223"/>
      <c r="H2" s="223"/>
      <c r="I2" s="223"/>
      <c r="J2" s="223"/>
      <c r="K2" s="223"/>
      <c r="L2" s="223"/>
      <c r="M2" s="63"/>
      <c r="N2" s="76"/>
      <c r="O2" s="76"/>
      <c r="P2" s="76"/>
    </row>
    <row r="3" spans="1:18" ht="19.5" customHeight="1" x14ac:dyDescent="0.25">
      <c r="N3" s="80"/>
      <c r="O3" s="80"/>
      <c r="P3" s="80"/>
    </row>
    <row r="4" spans="1:18" ht="15.75" x14ac:dyDescent="0.25">
      <c r="G4" s="224" t="s">
        <v>924</v>
      </c>
      <c r="H4" s="224"/>
      <c r="I4" s="224"/>
      <c r="J4" s="29">
        <v>4471780000</v>
      </c>
      <c r="K4" s="26" t="s">
        <v>910</v>
      </c>
      <c r="L4" s="75">
        <v>10</v>
      </c>
      <c r="N4" s="81"/>
      <c r="O4" s="81"/>
      <c r="P4" s="81"/>
    </row>
    <row r="5" spans="1:18" ht="33" customHeight="1" x14ac:dyDescent="0.25">
      <c r="F5" s="33"/>
      <c r="G5" s="232" t="s">
        <v>926</v>
      </c>
      <c r="H5" s="233"/>
      <c r="I5" s="233"/>
      <c r="J5" s="74">
        <f>0.657*(I17+(J4*L4)/100)</f>
        <v>1928584007.9928002</v>
      </c>
      <c r="L5" s="74">
        <f>J4*L4/100</f>
        <v>447178000</v>
      </c>
      <c r="N5" s="80"/>
      <c r="O5" s="80"/>
      <c r="P5" s="80"/>
    </row>
    <row r="6" spans="1:18" ht="15.75" x14ac:dyDescent="0.25">
      <c r="G6" s="215" t="s">
        <v>708</v>
      </c>
      <c r="H6" s="216"/>
      <c r="I6" s="216"/>
      <c r="J6" s="191">
        <v>0.315</v>
      </c>
      <c r="N6" s="80"/>
      <c r="O6" s="80"/>
      <c r="P6" s="80"/>
    </row>
    <row r="7" spans="1:18" ht="15.75" x14ac:dyDescent="0.25">
      <c r="F7" s="33"/>
      <c r="G7" s="215" t="s">
        <v>709</v>
      </c>
      <c r="H7" s="216"/>
      <c r="I7" s="216"/>
      <c r="J7" s="13">
        <f>J5*(100%-J6)</f>
        <v>1321080045.4750683</v>
      </c>
      <c r="K7" s="15" t="s">
        <v>710</v>
      </c>
      <c r="L7" s="13">
        <f>J5*J6</f>
        <v>607503962.51773202</v>
      </c>
      <c r="M7" s="16"/>
      <c r="N7" s="80"/>
      <c r="O7" s="80"/>
      <c r="P7" s="80"/>
    </row>
    <row r="8" spans="1:18" ht="15.75" x14ac:dyDescent="0.25">
      <c r="C8" s="33"/>
      <c r="G8" s="215" t="s">
        <v>711</v>
      </c>
      <c r="H8" s="216"/>
      <c r="I8" s="216"/>
      <c r="J8" s="14">
        <v>0.6</v>
      </c>
      <c r="K8" s="15" t="s">
        <v>712</v>
      </c>
      <c r="L8" s="17">
        <v>0.6</v>
      </c>
      <c r="M8" s="18"/>
      <c r="N8" s="80"/>
      <c r="O8" s="80"/>
      <c r="P8" s="80"/>
    </row>
    <row r="9" spans="1:18" ht="15.75" x14ac:dyDescent="0.25">
      <c r="G9" s="215" t="s">
        <v>712</v>
      </c>
      <c r="H9" s="216"/>
      <c r="I9" s="216"/>
      <c r="J9" s="14">
        <v>0.3</v>
      </c>
      <c r="K9" s="15" t="s">
        <v>713</v>
      </c>
      <c r="L9" s="17">
        <v>0.4</v>
      </c>
      <c r="M9" s="18"/>
      <c r="N9" s="80"/>
      <c r="O9" s="80"/>
      <c r="P9" s="80"/>
    </row>
    <row r="10" spans="1:18" ht="15.75" x14ac:dyDescent="0.25">
      <c r="E10" s="33"/>
      <c r="G10" s="215" t="s">
        <v>713</v>
      </c>
      <c r="H10" s="216"/>
      <c r="I10" s="216"/>
      <c r="J10" s="14">
        <v>0.1</v>
      </c>
      <c r="K10" s="15" t="s">
        <v>714</v>
      </c>
      <c r="L10" s="19">
        <f>E18-E21-E43</f>
        <v>2183553</v>
      </c>
      <c r="M10" s="18"/>
      <c r="N10" s="80"/>
      <c r="O10" s="80"/>
      <c r="P10" s="80"/>
    </row>
    <row r="11" spans="1:18" ht="18.75" x14ac:dyDescent="0.3">
      <c r="B11" s="60"/>
      <c r="C11" s="61"/>
      <c r="D11" s="61"/>
      <c r="E11" s="68"/>
      <c r="F11" s="68"/>
      <c r="G11" s="219" t="s">
        <v>715</v>
      </c>
      <c r="H11" s="220"/>
      <c r="I11" s="220"/>
      <c r="J11" s="20">
        <v>1.3</v>
      </c>
      <c r="K11" s="15" t="s">
        <v>716</v>
      </c>
      <c r="L11" s="21">
        <f>D18-D21-D43</f>
        <v>27840.216592999997</v>
      </c>
      <c r="M11" s="22"/>
      <c r="N11" s="66"/>
      <c r="O11" s="66"/>
      <c r="P11" s="66"/>
    </row>
    <row r="12" spans="1:18" ht="15.75" x14ac:dyDescent="0.25">
      <c r="A12" s="69"/>
      <c r="B12" s="60"/>
      <c r="C12" s="59"/>
      <c r="D12" s="61"/>
      <c r="E12" s="180"/>
      <c r="F12" s="139"/>
      <c r="G12" s="218"/>
      <c r="H12" s="218"/>
      <c r="I12" s="218"/>
      <c r="J12" s="218"/>
      <c r="K12" s="23"/>
      <c r="L12" s="23"/>
      <c r="M12" s="23"/>
      <c r="N12" s="27" t="s">
        <v>854</v>
      </c>
      <c r="O12" s="27"/>
      <c r="P12" s="27"/>
    </row>
    <row r="13" spans="1:18" ht="14.45" customHeight="1" x14ac:dyDescent="0.25">
      <c r="A13" s="234" t="s">
        <v>717</v>
      </c>
      <c r="B13" s="210" t="s">
        <v>0</v>
      </c>
      <c r="C13" s="211" t="s">
        <v>701</v>
      </c>
      <c r="D13" s="210" t="s">
        <v>705</v>
      </c>
      <c r="E13" s="210" t="s">
        <v>923</v>
      </c>
      <c r="F13" s="201" t="s">
        <v>925</v>
      </c>
      <c r="G13" s="207" t="s">
        <v>718</v>
      </c>
      <c r="H13" s="204" t="s">
        <v>719</v>
      </c>
      <c r="I13" s="204" t="s">
        <v>720</v>
      </c>
      <c r="J13" s="228" t="s">
        <v>721</v>
      </c>
      <c r="K13" s="204" t="s">
        <v>722</v>
      </c>
      <c r="L13" s="225" t="s">
        <v>707</v>
      </c>
      <c r="M13" s="204" t="s">
        <v>706</v>
      </c>
      <c r="N13" s="225" t="s">
        <v>723</v>
      </c>
      <c r="O13" s="193"/>
      <c r="P13" s="193"/>
    </row>
    <row r="14" spans="1:18" ht="14.45" customHeight="1" x14ac:dyDescent="0.25">
      <c r="A14" s="234"/>
      <c r="B14" s="210"/>
      <c r="C14" s="212"/>
      <c r="D14" s="210"/>
      <c r="E14" s="210"/>
      <c r="F14" s="202"/>
      <c r="G14" s="208"/>
      <c r="H14" s="205"/>
      <c r="I14" s="205"/>
      <c r="J14" s="229"/>
      <c r="K14" s="205"/>
      <c r="L14" s="226"/>
      <c r="M14" s="205"/>
      <c r="N14" s="226"/>
      <c r="O14" s="193"/>
      <c r="P14" s="193"/>
    </row>
    <row r="15" spans="1:18" ht="104.25" customHeight="1" x14ac:dyDescent="0.25">
      <c r="A15" s="234"/>
      <c r="B15" s="210"/>
      <c r="C15" s="213"/>
      <c r="D15" s="210"/>
      <c r="E15" s="210"/>
      <c r="F15" s="203"/>
      <c r="G15" s="209"/>
      <c r="H15" s="206"/>
      <c r="I15" s="206"/>
      <c r="J15" s="230"/>
      <c r="K15" s="206"/>
      <c r="L15" s="227"/>
      <c r="M15" s="206"/>
      <c r="N15" s="227"/>
      <c r="O15" s="193"/>
      <c r="P15" s="193"/>
    </row>
    <row r="16" spans="1:18" s="92" customFormat="1" x14ac:dyDescent="0.25">
      <c r="A16" s="34">
        <v>1</v>
      </c>
      <c r="B16" s="34">
        <v>2</v>
      </c>
      <c r="C16" s="34">
        <v>3</v>
      </c>
      <c r="D16" s="34">
        <v>4</v>
      </c>
      <c r="E16" s="34">
        <v>5</v>
      </c>
      <c r="F16" s="34">
        <v>6</v>
      </c>
      <c r="G16" s="34">
        <v>7</v>
      </c>
      <c r="H16" s="34" t="s">
        <v>724</v>
      </c>
      <c r="I16" s="34" t="s">
        <v>725</v>
      </c>
      <c r="J16" s="34" t="s">
        <v>927</v>
      </c>
      <c r="K16" s="34">
        <v>11</v>
      </c>
      <c r="L16" s="34">
        <v>12</v>
      </c>
      <c r="M16" s="34">
        <v>13</v>
      </c>
      <c r="N16" s="94">
        <v>14</v>
      </c>
      <c r="O16" s="197"/>
      <c r="P16" s="197"/>
      <c r="R16" s="192"/>
    </row>
    <row r="17" spans="1:18" s="31" customFormat="1" ht="19.149999999999999" customHeight="1" x14ac:dyDescent="0.25">
      <c r="A17" s="35"/>
      <c r="B17" s="199" t="s">
        <v>702</v>
      </c>
      <c r="C17" s="200"/>
      <c r="D17" s="36"/>
      <c r="E17" s="36"/>
      <c r="F17" s="37">
        <f>F18+F19</f>
        <v>6765199273.6000004</v>
      </c>
      <c r="G17" s="38"/>
      <c r="H17" s="37">
        <f>H18+H19</f>
        <v>4276937383.1999993</v>
      </c>
      <c r="I17" s="37">
        <f>I18+I19</f>
        <v>2488261890.4000001</v>
      </c>
      <c r="J17" s="37"/>
      <c r="K17" s="36"/>
      <c r="L17" s="37">
        <f>L18+L19</f>
        <v>1321080045.4750676</v>
      </c>
      <c r="M17" s="37">
        <f>M18+M19</f>
        <v>607503962.51773202</v>
      </c>
      <c r="N17" s="95">
        <f>N18+N19</f>
        <v>1928584007.9927998</v>
      </c>
      <c r="O17" s="198"/>
      <c r="P17" s="198"/>
      <c r="Q17" s="33"/>
      <c r="R17" s="33"/>
    </row>
    <row r="18" spans="1:18" s="31" customFormat="1" ht="19.149999999999999" customHeight="1" x14ac:dyDescent="0.25">
      <c r="A18" s="35"/>
      <c r="B18" s="199" t="s">
        <v>703</v>
      </c>
      <c r="C18" s="200"/>
      <c r="D18" s="39">
        <f>D21+D43+D49+D79+D90+D122+D163+D194+D226+D257+D284+D313+D339+D371+D386+D422+D459+D503+D526+D569+D598+D627+D654+D679+D721+D750+D812+D851+D882+D909+D936+D955+D990+D782</f>
        <v>28489.864392999996</v>
      </c>
      <c r="E18" s="58">
        <f>E21+E43+E49+E79+E90+E122+E163+E194+E226+E257+E284+E313+E339+E371+E386+E422+E459+E503+E526+E569+E598+E627+E654+E679+E721+E750+E812+E851+E882+E909+E936+E955+E990+E782</f>
        <v>3091356</v>
      </c>
      <c r="F18" s="58">
        <f>F21+F43</f>
        <v>4381322765.1000004</v>
      </c>
      <c r="G18" s="58"/>
      <c r="H18" s="91">
        <f>H21+H43+H49+H79+H90+H122+H163+H194+H226+H257+H284+H313+H339+H371+H386+H422+H459+H503+H526+H569+H598+H627+H654+H679+H721+H750+H812+H851+H882+H909+H936+H955+H990+H782</f>
        <v>2488261890.3999996</v>
      </c>
      <c r="I18" s="91">
        <f>I21+I43+I49+I79+I90+I122+I163+I194+I226+I257+I284+I313+I339+I371+I386+I422+I459+I503+I526+I569+I598+I627+I654+I679+I721+I750+I812+I851+I882+I909+I936+I955+I990+I782</f>
        <v>1893060874.7</v>
      </c>
      <c r="J18" s="37"/>
      <c r="K18" s="36"/>
      <c r="L18" s="37">
        <f>L21+L43+L49+L79+L90+L122+L163+L194+L226+L257+L284+L313+L339+L371+L386+L422+L459+L503+L526+L569+L598+L627+L654+L679+L721+L750+L812+L851+L882+L909+L936+L955+L990+L782</f>
        <v>0</v>
      </c>
      <c r="M18" s="37">
        <f>M21+M43+M49+M79+M90+M122+M163+M194+M226+M257+M284+M313+M339+M371+M386+M422+M459+M503+M526+M569+M598+M627+M654+M679+M721+M750+M812+M851+M882+M909+M936+M955+M990+M782</f>
        <v>607503962.51773202</v>
      </c>
      <c r="N18" s="95">
        <f>L18+M18</f>
        <v>607503962.51773202</v>
      </c>
      <c r="O18" s="198"/>
      <c r="P18" s="198"/>
      <c r="Q18" s="33"/>
      <c r="R18" s="33"/>
    </row>
    <row r="19" spans="1:18" s="31" customFormat="1" ht="17.45" customHeight="1" x14ac:dyDescent="0.25">
      <c r="A19" s="35"/>
      <c r="B19" s="199" t="s">
        <v>704</v>
      </c>
      <c r="C19" s="200"/>
      <c r="D19" s="39">
        <f>D22+D44+D50+D80+D91+D123+D164+D195+D227+D258+D285+D314+D340+D372+D387+D423+D460+D504+D527+D570+D599+D628+D655+D680+D722+D751+D813+D852+D883+D910+D937+D956+D991+D783</f>
        <v>28325.422492999998</v>
      </c>
      <c r="E19" s="58">
        <f>E22+E44+E50+E80+E91+E123+E164+E195+E227+E258+E285+E314+E340+E372+E387+E423+E460+E504+E527+E570+E599+E628+E655+E680+E722+E751+E813+E852+E883+E910+E937+E956+E991+E783</f>
        <v>2331567</v>
      </c>
      <c r="F19" s="58">
        <f>F22+F44+F50+F80+F91+F123+F164+F195+F227+F258+F285+F314+F340+F372+F387+F423+F460+F504+F527+F570+F599+F628+F655+F680+F722+F751+F783+F813+F852+F883+F910+F937+F956+F991</f>
        <v>2383876508.5</v>
      </c>
      <c r="G19" s="58"/>
      <c r="H19" s="91">
        <f>H22+H44+H50+H80+H91+H123+H164+H195+H227+H258+H285+H314+H340+H372+H387+H423+H460+H504+H527+H570+H599+H628+H655+H680+H722+H751+H813+H852+H883+H910+H937+H956+H991+H783</f>
        <v>1788675492.7999997</v>
      </c>
      <c r="I19" s="91">
        <f>I22+I44+I50+I80+I91+I123+I164+I195+I227+I258+I285+I314+I340+I372+I387+I423+I460+I504+I527+I570+I599+I628+I655+I680+I722+I751+I813+I852+I883+I910+I937+I956+I991+I783</f>
        <v>595201015.69999993</v>
      </c>
      <c r="J19" s="37">
        <f>F19/E19</f>
        <v>1022.4353443413808</v>
      </c>
      <c r="K19" s="37">
        <f>SUMIF(K24:K1025,"&gt;0")</f>
        <v>708518.04313552321</v>
      </c>
      <c r="L19" s="37">
        <f>L22+L44+L50+L80+L91+L123+L164+L195+L227+L258+L285+L314+L340+L372+L387+L423+L460+L504+L527+L570+L599+L628+L655+L680+L722+L751+L813+L852+L883+L910+L937+L956+L991+L783</f>
        <v>1321080045.4750676</v>
      </c>
      <c r="M19" s="37">
        <f>M22+M44+M50+M80+M91+M123+M164+M195+M227+M258+M285+M314+M340+M372+M387+M423+M460+M504+M527+M570+M599+M628+M655+M680+M722+M751+M813+M852+M883+M910+M937+M956+M991+M783</f>
        <v>0</v>
      </c>
      <c r="N19" s="95">
        <f t="shared" ref="N19:N82" si="0">L19+M19</f>
        <v>1321080045.4750676</v>
      </c>
      <c r="O19" s="198"/>
      <c r="P19" s="198"/>
      <c r="Q19" s="33"/>
      <c r="R19" s="33"/>
    </row>
    <row r="20" spans="1:18" s="31" customFormat="1" x14ac:dyDescent="0.25">
      <c r="A20" s="35"/>
      <c r="B20" s="89"/>
      <c r="C20" s="90"/>
      <c r="D20" s="40"/>
      <c r="E20" s="36"/>
      <c r="F20" s="140"/>
      <c r="G20" s="41"/>
      <c r="H20" s="42"/>
      <c r="I20" s="42"/>
      <c r="J20" s="42"/>
      <c r="K20" s="93"/>
      <c r="L20" s="93"/>
      <c r="M20" s="93"/>
      <c r="N20" s="95"/>
      <c r="O20" s="198"/>
      <c r="P20" s="198"/>
      <c r="Q20" s="99"/>
    </row>
    <row r="21" spans="1:18" s="31" customFormat="1" x14ac:dyDescent="0.25">
      <c r="A21" s="30" t="s">
        <v>1</v>
      </c>
      <c r="B21" s="43" t="s">
        <v>2</v>
      </c>
      <c r="C21" s="44"/>
      <c r="D21" s="45">
        <v>571.64089999999987</v>
      </c>
      <c r="E21" s="58">
        <f>E23+E22</f>
        <v>781780</v>
      </c>
      <c r="F21" s="46">
        <f>F23</f>
        <v>4001967618.0999999</v>
      </c>
      <c r="G21" s="46"/>
      <c r="H21" s="46">
        <f>H23</f>
        <v>2000983809.05</v>
      </c>
      <c r="I21" s="46">
        <f>I23</f>
        <v>2000983809.05</v>
      </c>
      <c r="J21" s="46"/>
      <c r="K21" s="35"/>
      <c r="L21" s="35"/>
      <c r="M21" s="46">
        <f>M23</f>
        <v>0</v>
      </c>
      <c r="N21" s="96">
        <f t="shared" si="0"/>
        <v>0</v>
      </c>
      <c r="O21" s="178"/>
      <c r="P21" s="178"/>
      <c r="Q21" s="99"/>
    </row>
    <row r="22" spans="1:18" s="31" customFormat="1" x14ac:dyDescent="0.25">
      <c r="A22" s="30" t="s">
        <v>1</v>
      </c>
      <c r="B22" s="43" t="s">
        <v>3</v>
      </c>
      <c r="C22" s="44"/>
      <c r="D22" s="45">
        <v>448.62889999999987</v>
      </c>
      <c r="E22" s="58">
        <f>SUM(E24:E41)</f>
        <v>143415</v>
      </c>
      <c r="F22" s="46">
        <f>SUM(F24:F41)</f>
        <v>280622539.69999999</v>
      </c>
      <c r="G22" s="46"/>
      <c r="H22" s="46">
        <f>SUM(H24:H41)</f>
        <v>280622539.69999999</v>
      </c>
      <c r="I22" s="46">
        <f>SUM(I24:I41)</f>
        <v>0</v>
      </c>
      <c r="J22" s="46"/>
      <c r="K22" s="35"/>
      <c r="L22" s="46">
        <f>SUM(L24:L41)</f>
        <v>31114657.73207701</v>
      </c>
      <c r="M22" s="50"/>
      <c r="N22" s="96">
        <f t="shared" si="0"/>
        <v>31114657.73207701</v>
      </c>
      <c r="O22" s="178"/>
      <c r="P22" s="178"/>
      <c r="Q22" s="99"/>
    </row>
    <row r="23" spans="1:18" s="31" customFormat="1" x14ac:dyDescent="0.25">
      <c r="A23" s="35"/>
      <c r="B23" s="47" t="s">
        <v>4</v>
      </c>
      <c r="C23" s="48">
        <v>1</v>
      </c>
      <c r="D23" s="49">
        <v>123.01200000000001</v>
      </c>
      <c r="E23" s="181">
        <v>638365</v>
      </c>
      <c r="F23" s="141">
        <v>4001967618.0999999</v>
      </c>
      <c r="G23" s="41">
        <v>50</v>
      </c>
      <c r="H23" s="50">
        <f>F23*G23/100</f>
        <v>2000983809.05</v>
      </c>
      <c r="I23" s="50">
        <f t="shared" ref="I23:I41" si="1">F23-H23</f>
        <v>2000983809.05</v>
      </c>
      <c r="J23" s="50"/>
      <c r="K23" s="35"/>
      <c r="L23" s="35"/>
      <c r="M23" s="50">
        <v>0</v>
      </c>
      <c r="N23" s="97">
        <f t="shared" si="0"/>
        <v>0</v>
      </c>
      <c r="O23" s="62"/>
      <c r="P23" s="62"/>
      <c r="Q23" s="99"/>
    </row>
    <row r="24" spans="1:18" s="31" customFormat="1" x14ac:dyDescent="0.25">
      <c r="A24" s="35"/>
      <c r="B24" s="51" t="s">
        <v>5</v>
      </c>
      <c r="C24" s="35">
        <v>4</v>
      </c>
      <c r="D24" s="49">
        <v>64.662199999999999</v>
      </c>
      <c r="E24" s="181">
        <v>11335</v>
      </c>
      <c r="F24" s="141">
        <v>19869017.399999999</v>
      </c>
      <c r="G24" s="41">
        <v>100</v>
      </c>
      <c r="H24" s="50">
        <f t="shared" ref="H24:H41" si="2">F24*G24/100</f>
        <v>19869017.399999999</v>
      </c>
      <c r="I24" s="50">
        <f t="shared" si="1"/>
        <v>0</v>
      </c>
      <c r="J24" s="50">
        <f t="shared" ref="J24:J41" si="3">F24/E24</f>
        <v>1752.8908160564622</v>
      </c>
      <c r="K24" s="50">
        <f t="shared" ref="K24:K41" si="4">$J$11*$J$19-J24</f>
        <v>-423.72486841266709</v>
      </c>
      <c r="L24" s="50">
        <f t="shared" ref="L24:L41" si="5">IF(K24&gt;0,$J$7*$J$8*(K24/$K$19),0)+$J$7*$J$9*(E24/$E$19)+$J$7*$J$10*(D24/$D$19)</f>
        <v>2228324.4551655101</v>
      </c>
      <c r="M24" s="50"/>
      <c r="N24" s="97">
        <f t="shared" si="0"/>
        <v>2228324.4551655101</v>
      </c>
      <c r="O24" s="62"/>
      <c r="P24" s="62"/>
      <c r="Q24" s="99"/>
    </row>
    <row r="25" spans="1:18" s="31" customFormat="1" x14ac:dyDescent="0.25">
      <c r="A25" s="35"/>
      <c r="B25" s="52" t="s">
        <v>6</v>
      </c>
      <c r="C25" s="35">
        <v>4</v>
      </c>
      <c r="D25" s="53">
        <v>27.565200000000001</v>
      </c>
      <c r="E25" s="181">
        <v>8410</v>
      </c>
      <c r="F25" s="141">
        <v>7270582.0999999996</v>
      </c>
      <c r="G25" s="41">
        <v>100</v>
      </c>
      <c r="H25" s="50">
        <f t="shared" si="2"/>
        <v>7270582.0999999996</v>
      </c>
      <c r="I25" s="50">
        <f t="shared" si="1"/>
        <v>0</v>
      </c>
      <c r="J25" s="50">
        <f t="shared" si="3"/>
        <v>864.51630202140302</v>
      </c>
      <c r="K25" s="50">
        <f t="shared" si="4"/>
        <v>464.64964562239209</v>
      </c>
      <c r="L25" s="50">
        <f t="shared" si="5"/>
        <v>2077932.0283837006</v>
      </c>
      <c r="M25" s="50"/>
      <c r="N25" s="97">
        <f t="shared" si="0"/>
        <v>2077932.0283837006</v>
      </c>
      <c r="O25" s="62"/>
      <c r="P25" s="62"/>
      <c r="Q25" s="99"/>
    </row>
    <row r="26" spans="1:18" s="31" customFormat="1" x14ac:dyDescent="0.25">
      <c r="A26" s="35"/>
      <c r="B26" s="52" t="s">
        <v>7</v>
      </c>
      <c r="C26" s="35">
        <v>4</v>
      </c>
      <c r="D26" s="53">
        <v>28.389299999999999</v>
      </c>
      <c r="E26" s="181">
        <v>5116</v>
      </c>
      <c r="F26" s="141">
        <v>4033265.5</v>
      </c>
      <c r="G26" s="41">
        <v>100</v>
      </c>
      <c r="H26" s="50">
        <f t="shared" si="2"/>
        <v>4033265.5</v>
      </c>
      <c r="I26" s="50">
        <f t="shared" si="1"/>
        <v>0</v>
      </c>
      <c r="J26" s="50">
        <f t="shared" si="3"/>
        <v>788.36307662236118</v>
      </c>
      <c r="K26" s="50">
        <f t="shared" si="4"/>
        <v>540.80287102143393</v>
      </c>
      <c r="L26" s="50">
        <f t="shared" si="5"/>
        <v>1607051.1667164243</v>
      </c>
      <c r="M26" s="50"/>
      <c r="N26" s="97">
        <f t="shared" si="0"/>
        <v>1607051.1667164243</v>
      </c>
      <c r="O26" s="62"/>
      <c r="P26" s="62"/>
      <c r="Q26" s="99"/>
    </row>
    <row r="27" spans="1:18" s="31" customFormat="1" x14ac:dyDescent="0.25">
      <c r="A27" s="35"/>
      <c r="B27" s="52" t="s">
        <v>8</v>
      </c>
      <c r="C27" s="35">
        <v>4</v>
      </c>
      <c r="D27" s="53">
        <v>6.0312999999999999</v>
      </c>
      <c r="E27" s="181">
        <v>7056</v>
      </c>
      <c r="F27" s="141">
        <v>9471937.5999999996</v>
      </c>
      <c r="G27" s="41">
        <v>100</v>
      </c>
      <c r="H27" s="50">
        <f t="shared" si="2"/>
        <v>9471937.5999999996</v>
      </c>
      <c r="I27" s="50">
        <f t="shared" si="1"/>
        <v>0</v>
      </c>
      <c r="J27" s="50">
        <f t="shared" si="3"/>
        <v>1342.3947845804987</v>
      </c>
      <c r="K27" s="50">
        <f t="shared" si="4"/>
        <v>-13.228836936703601</v>
      </c>
      <c r="L27" s="50">
        <f t="shared" si="5"/>
        <v>1227521.3639910694</v>
      </c>
      <c r="M27" s="50"/>
      <c r="N27" s="97">
        <f t="shared" si="0"/>
        <v>1227521.3639910694</v>
      </c>
      <c r="O27" s="62"/>
      <c r="P27" s="62"/>
      <c r="Q27" s="99"/>
    </row>
    <row r="28" spans="1:18" s="31" customFormat="1" x14ac:dyDescent="0.25">
      <c r="A28" s="35"/>
      <c r="B28" s="51" t="s">
        <v>9</v>
      </c>
      <c r="C28" s="35">
        <v>4</v>
      </c>
      <c r="D28" s="53">
        <v>26.363799999999998</v>
      </c>
      <c r="E28" s="181">
        <v>16769</v>
      </c>
      <c r="F28" s="141">
        <v>48982656.600000001</v>
      </c>
      <c r="G28" s="41">
        <v>100</v>
      </c>
      <c r="H28" s="50">
        <f t="shared" si="2"/>
        <v>48982656.600000001</v>
      </c>
      <c r="I28" s="50">
        <f t="shared" si="1"/>
        <v>0</v>
      </c>
      <c r="J28" s="50">
        <f t="shared" si="3"/>
        <v>2921.0243067565152</v>
      </c>
      <c r="K28" s="50">
        <f t="shared" si="4"/>
        <v>-1591.8583591127201</v>
      </c>
      <c r="L28" s="50">
        <f t="shared" si="5"/>
        <v>2973384.3420480629</v>
      </c>
      <c r="M28" s="50"/>
      <c r="N28" s="97">
        <f t="shared" si="0"/>
        <v>2973384.3420480629</v>
      </c>
      <c r="O28" s="62"/>
      <c r="P28" s="62"/>
      <c r="Q28" s="99"/>
    </row>
    <row r="29" spans="1:18" s="31" customFormat="1" x14ac:dyDescent="0.25">
      <c r="A29" s="35"/>
      <c r="B29" s="51" t="s">
        <v>10</v>
      </c>
      <c r="C29" s="35">
        <v>4</v>
      </c>
      <c r="D29" s="53">
        <v>26.435999999999996</v>
      </c>
      <c r="E29" s="181">
        <v>3675</v>
      </c>
      <c r="F29" s="141">
        <v>2946463</v>
      </c>
      <c r="G29" s="41">
        <v>100</v>
      </c>
      <c r="H29" s="50">
        <f t="shared" si="2"/>
        <v>2946463</v>
      </c>
      <c r="I29" s="50">
        <f t="shared" si="1"/>
        <v>0</v>
      </c>
      <c r="J29" s="50">
        <f t="shared" si="3"/>
        <v>801.75863945578226</v>
      </c>
      <c r="K29" s="50">
        <f t="shared" si="4"/>
        <v>527.40730818801285</v>
      </c>
      <c r="L29" s="50">
        <f t="shared" si="5"/>
        <v>1338011.1251542505</v>
      </c>
      <c r="M29" s="50"/>
      <c r="N29" s="97">
        <f t="shared" si="0"/>
        <v>1338011.1251542505</v>
      </c>
      <c r="O29" s="62"/>
      <c r="P29" s="62"/>
      <c r="Q29" s="99"/>
    </row>
    <row r="30" spans="1:18" s="31" customFormat="1" x14ac:dyDescent="0.25">
      <c r="A30" s="35"/>
      <c r="B30" s="51" t="s">
        <v>11</v>
      </c>
      <c r="C30" s="35">
        <v>4</v>
      </c>
      <c r="D30" s="53">
        <v>1.9072</v>
      </c>
      <c r="E30" s="182">
        <v>666</v>
      </c>
      <c r="F30" s="141">
        <v>164144.6</v>
      </c>
      <c r="G30" s="41">
        <v>100</v>
      </c>
      <c r="H30" s="50">
        <f t="shared" si="2"/>
        <v>164144.6</v>
      </c>
      <c r="I30" s="50">
        <f t="shared" si="1"/>
        <v>0</v>
      </c>
      <c r="J30" s="50">
        <f t="shared" si="3"/>
        <v>246.46336336336338</v>
      </c>
      <c r="K30" s="50">
        <f t="shared" si="4"/>
        <v>1082.7025842804317</v>
      </c>
      <c r="L30" s="50">
        <f t="shared" si="5"/>
        <v>1333366.4895233682</v>
      </c>
      <c r="M30" s="50"/>
      <c r="N30" s="97">
        <f t="shared" si="0"/>
        <v>1333366.4895233682</v>
      </c>
      <c r="O30" s="62"/>
      <c r="P30" s="62"/>
      <c r="Q30" s="99"/>
    </row>
    <row r="31" spans="1:18" s="31" customFormat="1" x14ac:dyDescent="0.25">
      <c r="A31" s="35"/>
      <c r="B31" s="51" t="s">
        <v>12</v>
      </c>
      <c r="C31" s="35">
        <v>4</v>
      </c>
      <c r="D31" s="53">
        <v>7.6560000000000006</v>
      </c>
      <c r="E31" s="181">
        <v>10757</v>
      </c>
      <c r="F31" s="141">
        <v>22673190.5</v>
      </c>
      <c r="G31" s="41">
        <v>100</v>
      </c>
      <c r="H31" s="50">
        <f t="shared" si="2"/>
        <v>22673190.5</v>
      </c>
      <c r="I31" s="50">
        <f t="shared" si="1"/>
        <v>0</v>
      </c>
      <c r="J31" s="50">
        <f t="shared" si="3"/>
        <v>2107.7615041368413</v>
      </c>
      <c r="K31" s="50">
        <f t="shared" si="4"/>
        <v>-778.59555649304616</v>
      </c>
      <c r="L31" s="50">
        <f t="shared" si="5"/>
        <v>1864201.5976214982</v>
      </c>
      <c r="M31" s="50"/>
      <c r="N31" s="97">
        <f t="shared" si="0"/>
        <v>1864201.5976214982</v>
      </c>
      <c r="O31" s="62"/>
      <c r="P31" s="62"/>
      <c r="Q31" s="99"/>
    </row>
    <row r="32" spans="1:18" s="31" customFormat="1" x14ac:dyDescent="0.25">
      <c r="A32" s="35"/>
      <c r="B32" s="51" t="s">
        <v>13</v>
      </c>
      <c r="C32" s="35">
        <v>4</v>
      </c>
      <c r="D32" s="53">
        <v>12.143800000000001</v>
      </c>
      <c r="E32" s="181">
        <v>1842</v>
      </c>
      <c r="F32" s="141">
        <v>846870.7</v>
      </c>
      <c r="G32" s="41">
        <v>100</v>
      </c>
      <c r="H32" s="50">
        <f t="shared" si="2"/>
        <v>846870.7</v>
      </c>
      <c r="I32" s="50">
        <f t="shared" si="1"/>
        <v>0</v>
      </c>
      <c r="J32" s="50">
        <f t="shared" si="3"/>
        <v>459.7560803474484</v>
      </c>
      <c r="K32" s="50">
        <f t="shared" si="4"/>
        <v>869.40986729634665</v>
      </c>
      <c r="L32" s="50">
        <f t="shared" si="5"/>
        <v>1342388.7195690637</v>
      </c>
      <c r="M32" s="50"/>
      <c r="N32" s="97">
        <f t="shared" si="0"/>
        <v>1342388.7195690637</v>
      </c>
      <c r="O32" s="62"/>
      <c r="P32" s="62"/>
      <c r="Q32" s="99"/>
    </row>
    <row r="33" spans="1:17" s="31" customFormat="1" x14ac:dyDescent="0.25">
      <c r="A33" s="35"/>
      <c r="B33" s="51" t="s">
        <v>14</v>
      </c>
      <c r="C33" s="35">
        <v>4</v>
      </c>
      <c r="D33" s="53">
        <v>30.873799999999999</v>
      </c>
      <c r="E33" s="181">
        <v>20443</v>
      </c>
      <c r="F33" s="141">
        <v>46863567.899999999</v>
      </c>
      <c r="G33" s="41">
        <v>100</v>
      </c>
      <c r="H33" s="50">
        <f t="shared" si="2"/>
        <v>46863567.899999999</v>
      </c>
      <c r="I33" s="50">
        <f t="shared" si="1"/>
        <v>0</v>
      </c>
      <c r="J33" s="50">
        <f t="shared" si="3"/>
        <v>2292.401697402534</v>
      </c>
      <c r="K33" s="50">
        <f t="shared" si="4"/>
        <v>-963.23574975873885</v>
      </c>
      <c r="L33" s="50">
        <f t="shared" si="5"/>
        <v>3618931.9257197771</v>
      </c>
      <c r="M33" s="50"/>
      <c r="N33" s="97">
        <f t="shared" si="0"/>
        <v>3618931.9257197771</v>
      </c>
      <c r="O33" s="62"/>
      <c r="P33" s="62"/>
      <c r="Q33" s="99"/>
    </row>
    <row r="34" spans="1:17" s="31" customFormat="1" x14ac:dyDescent="0.25">
      <c r="A34" s="35"/>
      <c r="B34" s="51" t="s">
        <v>15</v>
      </c>
      <c r="C34" s="35">
        <v>4</v>
      </c>
      <c r="D34" s="53">
        <v>23.783200000000001</v>
      </c>
      <c r="E34" s="181">
        <v>5239</v>
      </c>
      <c r="F34" s="141">
        <v>6069377.5</v>
      </c>
      <c r="G34" s="41">
        <v>100</v>
      </c>
      <c r="H34" s="50">
        <f t="shared" si="2"/>
        <v>6069377.5</v>
      </c>
      <c r="I34" s="50">
        <f t="shared" si="1"/>
        <v>0</v>
      </c>
      <c r="J34" s="50">
        <f t="shared" si="3"/>
        <v>1158.4992364955144</v>
      </c>
      <c r="K34" s="50">
        <f t="shared" si="4"/>
        <v>170.66671114828068</v>
      </c>
      <c r="L34" s="50">
        <f t="shared" si="5"/>
        <v>1192389.9522403893</v>
      </c>
      <c r="M34" s="50"/>
      <c r="N34" s="97">
        <f t="shared" si="0"/>
        <v>1192389.9522403893</v>
      </c>
      <c r="O34" s="62"/>
      <c r="P34" s="62"/>
      <c r="Q34" s="99"/>
    </row>
    <row r="35" spans="1:17" s="31" customFormat="1" x14ac:dyDescent="0.25">
      <c r="A35" s="35"/>
      <c r="B35" s="51" t="s">
        <v>16</v>
      </c>
      <c r="C35" s="35">
        <v>4</v>
      </c>
      <c r="D35" s="53">
        <v>28.336799999999997</v>
      </c>
      <c r="E35" s="181">
        <v>6793</v>
      </c>
      <c r="F35" s="141">
        <v>8291465.7000000002</v>
      </c>
      <c r="G35" s="41">
        <v>100</v>
      </c>
      <c r="H35" s="50">
        <f t="shared" si="2"/>
        <v>8291465.7000000002</v>
      </c>
      <c r="I35" s="50">
        <f t="shared" si="1"/>
        <v>0</v>
      </c>
      <c r="J35" s="50">
        <f t="shared" si="3"/>
        <v>1220.589680553511</v>
      </c>
      <c r="K35" s="50">
        <f t="shared" si="4"/>
        <v>108.57626709028409</v>
      </c>
      <c r="L35" s="50">
        <f t="shared" si="5"/>
        <v>1408316.3029756292</v>
      </c>
      <c r="M35" s="50"/>
      <c r="N35" s="97">
        <f t="shared" si="0"/>
        <v>1408316.3029756292</v>
      </c>
      <c r="O35" s="62"/>
      <c r="P35" s="62"/>
      <c r="Q35" s="99"/>
    </row>
    <row r="36" spans="1:17" s="31" customFormat="1" x14ac:dyDescent="0.25">
      <c r="A36" s="35"/>
      <c r="B36" s="51" t="s">
        <v>726</v>
      </c>
      <c r="C36" s="35">
        <v>4</v>
      </c>
      <c r="D36" s="53">
        <v>49.459699999999998</v>
      </c>
      <c r="E36" s="181">
        <v>13688</v>
      </c>
      <c r="F36" s="141">
        <v>17190969.399999999</v>
      </c>
      <c r="G36" s="41">
        <v>100</v>
      </c>
      <c r="H36" s="50">
        <f t="shared" si="2"/>
        <v>17190969.399999999</v>
      </c>
      <c r="I36" s="50">
        <f t="shared" si="1"/>
        <v>0</v>
      </c>
      <c r="J36" s="50">
        <f t="shared" si="3"/>
        <v>1255.9153565166569</v>
      </c>
      <c r="K36" s="50">
        <f t="shared" si="4"/>
        <v>73.25059112713825</v>
      </c>
      <c r="L36" s="50">
        <f t="shared" si="5"/>
        <v>2639336.6004242748</v>
      </c>
      <c r="M36" s="50"/>
      <c r="N36" s="97">
        <f t="shared" si="0"/>
        <v>2639336.6004242748</v>
      </c>
      <c r="O36" s="62"/>
      <c r="P36" s="62"/>
      <c r="Q36" s="99"/>
    </row>
    <row r="37" spans="1:17" s="31" customFormat="1" x14ac:dyDescent="0.25">
      <c r="A37" s="35"/>
      <c r="B37" s="51" t="s">
        <v>17</v>
      </c>
      <c r="C37" s="35">
        <v>4</v>
      </c>
      <c r="D37" s="53">
        <v>27.454499999999999</v>
      </c>
      <c r="E37" s="181">
        <v>9295</v>
      </c>
      <c r="F37" s="141">
        <v>40797567.700000003</v>
      </c>
      <c r="G37" s="41">
        <v>100</v>
      </c>
      <c r="H37" s="50">
        <f t="shared" si="2"/>
        <v>40797567.700000003</v>
      </c>
      <c r="I37" s="50">
        <f t="shared" si="1"/>
        <v>0</v>
      </c>
      <c r="J37" s="50">
        <f t="shared" si="3"/>
        <v>4389.1950188273267</v>
      </c>
      <c r="K37" s="50">
        <f t="shared" si="4"/>
        <v>-3060.0290711835314</v>
      </c>
      <c r="L37" s="50">
        <f t="shared" si="5"/>
        <v>1708027.139205856</v>
      </c>
      <c r="M37" s="50"/>
      <c r="N37" s="97">
        <f t="shared" si="0"/>
        <v>1708027.139205856</v>
      </c>
      <c r="O37" s="62"/>
      <c r="P37" s="62"/>
      <c r="Q37" s="99"/>
    </row>
    <row r="38" spans="1:17" s="31" customFormat="1" x14ac:dyDescent="0.25">
      <c r="A38" s="35"/>
      <c r="B38" s="51" t="s">
        <v>18</v>
      </c>
      <c r="C38" s="35">
        <v>4</v>
      </c>
      <c r="D38" s="53">
        <v>15.19</v>
      </c>
      <c r="E38" s="181">
        <v>2924</v>
      </c>
      <c r="F38" s="141">
        <v>2968546.6</v>
      </c>
      <c r="G38" s="41">
        <v>100</v>
      </c>
      <c r="H38" s="50">
        <f t="shared" si="2"/>
        <v>2968546.6</v>
      </c>
      <c r="I38" s="50">
        <f t="shared" si="1"/>
        <v>0</v>
      </c>
      <c r="J38" s="50">
        <f t="shared" si="3"/>
        <v>1015.2348153214774</v>
      </c>
      <c r="K38" s="50">
        <f t="shared" si="4"/>
        <v>313.93113232231769</v>
      </c>
      <c r="L38" s="50">
        <f t="shared" si="5"/>
        <v>919079.62853938004</v>
      </c>
      <c r="M38" s="50"/>
      <c r="N38" s="97">
        <f t="shared" si="0"/>
        <v>919079.62853938004</v>
      </c>
      <c r="O38" s="62"/>
      <c r="P38" s="62"/>
      <c r="Q38" s="99"/>
    </row>
    <row r="39" spans="1:17" s="31" customFormat="1" x14ac:dyDescent="0.25">
      <c r="A39" s="35"/>
      <c r="B39" s="51" t="s">
        <v>19</v>
      </c>
      <c r="C39" s="35">
        <v>4</v>
      </c>
      <c r="D39" s="54">
        <v>44.8202</v>
      </c>
      <c r="E39" s="181">
        <v>10504</v>
      </c>
      <c r="F39" s="141">
        <v>16489193.4</v>
      </c>
      <c r="G39" s="41">
        <v>100</v>
      </c>
      <c r="H39" s="50">
        <f t="shared" si="2"/>
        <v>16489193.4</v>
      </c>
      <c r="I39" s="50">
        <f t="shared" si="1"/>
        <v>0</v>
      </c>
      <c r="J39" s="50">
        <f t="shared" si="3"/>
        <v>1569.8013518659559</v>
      </c>
      <c r="K39" s="50">
        <f t="shared" si="4"/>
        <v>-240.63540422216079</v>
      </c>
      <c r="L39" s="50">
        <f t="shared" si="5"/>
        <v>1994527.7076933268</v>
      </c>
      <c r="M39" s="50"/>
      <c r="N39" s="97">
        <f t="shared" si="0"/>
        <v>1994527.7076933268</v>
      </c>
      <c r="O39" s="62"/>
      <c r="P39" s="62"/>
      <c r="Q39" s="99"/>
    </row>
    <row r="40" spans="1:17" s="31" customFormat="1" x14ac:dyDescent="0.25">
      <c r="A40" s="35"/>
      <c r="B40" s="51" t="s">
        <v>20</v>
      </c>
      <c r="C40" s="35">
        <v>4</v>
      </c>
      <c r="D40" s="53">
        <v>14.4329</v>
      </c>
      <c r="E40" s="181">
        <v>5323</v>
      </c>
      <c r="F40" s="141">
        <v>11458100.9</v>
      </c>
      <c r="G40" s="41">
        <v>100</v>
      </c>
      <c r="H40" s="50">
        <f t="shared" si="2"/>
        <v>11458100.9</v>
      </c>
      <c r="I40" s="50">
        <f t="shared" si="1"/>
        <v>0</v>
      </c>
      <c r="J40" s="50">
        <f t="shared" si="3"/>
        <v>2152.5645124929551</v>
      </c>
      <c r="K40" s="50">
        <f t="shared" si="4"/>
        <v>-823.39856484916004</v>
      </c>
      <c r="L40" s="50">
        <f t="shared" si="5"/>
        <v>972127.39995952731</v>
      </c>
      <c r="M40" s="50"/>
      <c r="N40" s="97">
        <f t="shared" si="0"/>
        <v>972127.39995952731</v>
      </c>
      <c r="O40" s="62"/>
      <c r="P40" s="62"/>
      <c r="Q40" s="99"/>
    </row>
    <row r="41" spans="1:17" s="31" customFormat="1" x14ac:dyDescent="0.25">
      <c r="A41" s="35"/>
      <c r="B41" s="51" t="s">
        <v>21</v>
      </c>
      <c r="C41" s="35">
        <v>4</v>
      </c>
      <c r="D41" s="55">
        <v>13.123000000000001</v>
      </c>
      <c r="E41" s="181">
        <v>3580</v>
      </c>
      <c r="F41" s="141">
        <v>14235622.6</v>
      </c>
      <c r="G41" s="41">
        <v>100</v>
      </c>
      <c r="H41" s="50">
        <f t="shared" si="2"/>
        <v>14235622.6</v>
      </c>
      <c r="I41" s="50">
        <f t="shared" si="1"/>
        <v>0</v>
      </c>
      <c r="J41" s="50">
        <f t="shared" si="3"/>
        <v>3976.4308938547483</v>
      </c>
      <c r="K41" s="50">
        <f t="shared" si="4"/>
        <v>-2647.264946210953</v>
      </c>
      <c r="L41" s="50">
        <f t="shared" si="5"/>
        <v>669739.78714590007</v>
      </c>
      <c r="M41" s="50"/>
      <c r="N41" s="97">
        <f t="shared" si="0"/>
        <v>669739.78714590007</v>
      </c>
      <c r="O41" s="62"/>
      <c r="P41" s="62"/>
      <c r="Q41" s="99"/>
    </row>
    <row r="42" spans="1:17" s="31" customFormat="1" x14ac:dyDescent="0.25">
      <c r="A42" s="35"/>
      <c r="B42" s="51"/>
      <c r="C42" s="35"/>
      <c r="D42" s="55">
        <v>0</v>
      </c>
      <c r="E42" s="183"/>
      <c r="F42" s="101"/>
      <c r="G42" s="42">
        <f>G43+G44</f>
        <v>0</v>
      </c>
      <c r="H42" s="42"/>
      <c r="I42" s="42"/>
      <c r="J42" s="32"/>
      <c r="K42" s="50"/>
      <c r="L42" s="50"/>
      <c r="M42" s="50"/>
      <c r="N42" s="97"/>
      <c r="O42" s="62"/>
      <c r="P42" s="62"/>
      <c r="Q42" s="99"/>
    </row>
    <row r="43" spans="1:17" s="31" customFormat="1" x14ac:dyDescent="0.25">
      <c r="A43" s="30" t="s">
        <v>22</v>
      </c>
      <c r="B43" s="43" t="s">
        <v>2</v>
      </c>
      <c r="C43" s="44"/>
      <c r="D43" s="3">
        <v>78.006900000000002</v>
      </c>
      <c r="E43" s="184">
        <f>E45+E44</f>
        <v>126023</v>
      </c>
      <c r="F43" s="37">
        <f>F45</f>
        <v>379355147</v>
      </c>
      <c r="G43" s="41"/>
      <c r="H43" s="37">
        <f>H45</f>
        <v>189677573.5</v>
      </c>
      <c r="I43" s="37">
        <f>I45</f>
        <v>189677573.5</v>
      </c>
      <c r="J43" s="37"/>
      <c r="K43" s="50"/>
      <c r="L43" s="50"/>
      <c r="M43" s="46">
        <f>M45</f>
        <v>0</v>
      </c>
      <c r="N43" s="95">
        <f t="shared" si="0"/>
        <v>0</v>
      </c>
      <c r="O43" s="198"/>
      <c r="P43" s="198"/>
      <c r="Q43" s="99"/>
    </row>
    <row r="44" spans="1:17" s="31" customFormat="1" x14ac:dyDescent="0.25">
      <c r="A44" s="30" t="s">
        <v>22</v>
      </c>
      <c r="B44" s="43" t="s">
        <v>3</v>
      </c>
      <c r="C44" s="44"/>
      <c r="D44" s="3">
        <v>36.576999999999998</v>
      </c>
      <c r="E44" s="184">
        <f>SUM(E46:E47)</f>
        <v>4599</v>
      </c>
      <c r="F44" s="37">
        <f>SUM(F46:F47)</f>
        <v>1846781.2000000002</v>
      </c>
      <c r="G44" s="41"/>
      <c r="H44" s="37">
        <f>SUM(H46:H47)</f>
        <v>1846781.2000000002</v>
      </c>
      <c r="I44" s="37">
        <f>SUM(I46:I47)</f>
        <v>0</v>
      </c>
      <c r="J44" s="37"/>
      <c r="K44" s="50"/>
      <c r="L44" s="37">
        <f>SUM(L46:L47)</f>
        <v>2949029.1672247779</v>
      </c>
      <c r="M44" s="50"/>
      <c r="N44" s="95">
        <f t="shared" si="0"/>
        <v>2949029.1672247779</v>
      </c>
      <c r="O44" s="198"/>
      <c r="P44" s="198"/>
      <c r="Q44" s="99"/>
    </row>
    <row r="45" spans="1:17" s="31" customFormat="1" x14ac:dyDescent="0.25">
      <c r="A45" s="35"/>
      <c r="B45" s="51" t="s">
        <v>4</v>
      </c>
      <c r="C45" s="35">
        <v>1</v>
      </c>
      <c r="D45" s="55">
        <v>41.429900000000004</v>
      </c>
      <c r="E45" s="181">
        <v>121424</v>
      </c>
      <c r="F45" s="142">
        <v>379355147</v>
      </c>
      <c r="G45" s="41">
        <v>50</v>
      </c>
      <c r="H45" s="50">
        <f>F45*G45/100</f>
        <v>189677573.5</v>
      </c>
      <c r="I45" s="50">
        <f>F45-H45</f>
        <v>189677573.5</v>
      </c>
      <c r="J45" s="50"/>
      <c r="K45" s="50"/>
      <c r="L45" s="50"/>
      <c r="M45" s="50">
        <v>0</v>
      </c>
      <c r="N45" s="97">
        <f t="shared" si="0"/>
        <v>0</v>
      </c>
      <c r="O45" s="62"/>
      <c r="P45" s="62"/>
      <c r="Q45" s="99"/>
    </row>
    <row r="46" spans="1:17" s="31" customFormat="1" x14ac:dyDescent="0.25">
      <c r="A46" s="35"/>
      <c r="B46" s="51" t="s">
        <v>23</v>
      </c>
      <c r="C46" s="35">
        <v>4</v>
      </c>
      <c r="D46" s="55">
        <v>26.770200000000003</v>
      </c>
      <c r="E46" s="181">
        <v>3303</v>
      </c>
      <c r="F46" s="142">
        <v>1176110.1000000001</v>
      </c>
      <c r="G46" s="41">
        <v>100</v>
      </c>
      <c r="H46" s="50">
        <f>F46*G46/100</f>
        <v>1176110.1000000001</v>
      </c>
      <c r="I46" s="50">
        <f>F46-H46</f>
        <v>0</v>
      </c>
      <c r="J46" s="50">
        <f>F46/E46</f>
        <v>356.07329700272481</v>
      </c>
      <c r="K46" s="50">
        <f>$J$11*$J$19-J46</f>
        <v>973.09265064107035</v>
      </c>
      <c r="L46" s="50">
        <f>IF(K46&gt;0,$J$7*$J$8*(K46/$K$19),0)+$J$7*$J$9*(E46/$E$19)+$J$7*$J$10*(D46/$D$19)</f>
        <v>1774942.9413001467</v>
      </c>
      <c r="M46" s="50"/>
      <c r="N46" s="97">
        <f t="shared" si="0"/>
        <v>1774942.9413001467</v>
      </c>
      <c r="O46" s="62"/>
      <c r="P46" s="62"/>
      <c r="Q46" s="99"/>
    </row>
    <row r="47" spans="1:17" s="31" customFormat="1" x14ac:dyDescent="0.25">
      <c r="A47" s="35"/>
      <c r="B47" s="51" t="s">
        <v>24</v>
      </c>
      <c r="C47" s="35">
        <v>4</v>
      </c>
      <c r="D47" s="55">
        <v>9.8067999999999991</v>
      </c>
      <c r="E47" s="181">
        <v>1296</v>
      </c>
      <c r="F47" s="142">
        <v>670671.1</v>
      </c>
      <c r="G47" s="41">
        <v>100</v>
      </c>
      <c r="H47" s="50">
        <f>F47*G47/100</f>
        <v>670671.1</v>
      </c>
      <c r="I47" s="50">
        <f>F47-H47</f>
        <v>0</v>
      </c>
      <c r="J47" s="50">
        <f>F47/E47</f>
        <v>517.49313271604933</v>
      </c>
      <c r="K47" s="50">
        <f>$J$11*$J$19-J47</f>
        <v>811.67281492774578</v>
      </c>
      <c r="L47" s="50">
        <f>IF(K47&gt;0,$J$7*$J$8*(K47/$K$19),0)+$J$7*$J$9*(E47/$E$19)+$J$7*$J$10*(D47/$D$19)</f>
        <v>1174086.2259246311</v>
      </c>
      <c r="M47" s="50"/>
      <c r="N47" s="97">
        <f t="shared" si="0"/>
        <v>1174086.2259246311</v>
      </c>
      <c r="O47" s="62"/>
      <c r="P47" s="62"/>
      <c r="Q47" s="99"/>
    </row>
    <row r="48" spans="1:17" s="31" customFormat="1" x14ac:dyDescent="0.25">
      <c r="A48" s="35"/>
      <c r="B48" s="51"/>
      <c r="C48" s="35"/>
      <c r="D48" s="55">
        <v>0</v>
      </c>
      <c r="E48" s="183"/>
      <c r="F48" s="143"/>
      <c r="G48" s="41"/>
      <c r="H48" s="98"/>
      <c r="I48" s="98"/>
      <c r="J48" s="98"/>
      <c r="K48" s="50"/>
      <c r="L48" s="50"/>
      <c r="M48" s="50"/>
      <c r="N48" s="97"/>
      <c r="O48" s="62"/>
      <c r="P48" s="62"/>
      <c r="Q48" s="99"/>
    </row>
    <row r="49" spans="1:17" s="31" customFormat="1" x14ac:dyDescent="0.25">
      <c r="A49" s="30" t="s">
        <v>25</v>
      </c>
      <c r="B49" s="43" t="s">
        <v>2</v>
      </c>
      <c r="C49" s="44"/>
      <c r="D49" s="3">
        <v>887.6182</v>
      </c>
      <c r="E49" s="184">
        <f>E50</f>
        <v>78718</v>
      </c>
      <c r="F49" s="37"/>
      <c r="G49" s="41"/>
      <c r="H49" s="37">
        <f>H51</f>
        <v>7808682.7999999998</v>
      </c>
      <c r="I49" s="37">
        <f>I51</f>
        <v>-7808682.7999999998</v>
      </c>
      <c r="J49" s="37"/>
      <c r="K49" s="50"/>
      <c r="L49" s="50"/>
      <c r="M49" s="46">
        <f>M51</f>
        <v>20887983.149335012</v>
      </c>
      <c r="N49" s="95">
        <f t="shared" si="0"/>
        <v>20887983.149335012</v>
      </c>
      <c r="O49" s="198"/>
      <c r="P49" s="198"/>
      <c r="Q49" s="99"/>
    </row>
    <row r="50" spans="1:17" s="31" customFormat="1" x14ac:dyDescent="0.25">
      <c r="A50" s="30" t="s">
        <v>25</v>
      </c>
      <c r="B50" s="43" t="s">
        <v>3</v>
      </c>
      <c r="C50" s="44"/>
      <c r="D50" s="3">
        <v>887.6182</v>
      </c>
      <c r="E50" s="184">
        <f>SUM(E52:E77)</f>
        <v>78718</v>
      </c>
      <c r="F50" s="37">
        <f>SUM(F52:F77)</f>
        <v>90471421.900000021</v>
      </c>
      <c r="G50" s="41"/>
      <c r="H50" s="37">
        <f>SUM(H52:H77)</f>
        <v>74854056.300000012</v>
      </c>
      <c r="I50" s="37">
        <f>SUM(I52:I77)</f>
        <v>15617365.6</v>
      </c>
      <c r="J50" s="37"/>
      <c r="K50" s="50"/>
      <c r="L50" s="37">
        <f>SUM(L52:L77)</f>
        <v>33245895.669019643</v>
      </c>
      <c r="M50" s="46"/>
      <c r="N50" s="95">
        <f t="shared" si="0"/>
        <v>33245895.669019643</v>
      </c>
      <c r="O50" s="198"/>
      <c r="P50" s="198"/>
      <c r="Q50" s="99"/>
    </row>
    <row r="51" spans="1:17" s="31" customFormat="1" x14ac:dyDescent="0.25">
      <c r="A51" s="35"/>
      <c r="B51" s="51" t="s">
        <v>26</v>
      </c>
      <c r="C51" s="35">
        <v>2</v>
      </c>
      <c r="D51" s="55">
        <v>0</v>
      </c>
      <c r="E51" s="183"/>
      <c r="F51" s="50"/>
      <c r="G51" s="41">
        <v>25</v>
      </c>
      <c r="H51" s="50">
        <f>F52*G51/100</f>
        <v>7808682.7999999998</v>
      </c>
      <c r="I51" s="50">
        <f t="shared" ref="I51:I77" si="6">F51-H51</f>
        <v>-7808682.7999999998</v>
      </c>
      <c r="J51" s="50"/>
      <c r="K51" s="50"/>
      <c r="L51" s="50"/>
      <c r="M51" s="50">
        <f>($L$7*$L$8*E49/$L$10)+($L$7*$L$9*D49/$L$11)</f>
        <v>20887983.149335012</v>
      </c>
      <c r="N51" s="97">
        <f t="shared" si="0"/>
        <v>20887983.149335012</v>
      </c>
      <c r="O51" s="62"/>
      <c r="P51" s="62"/>
      <c r="Q51" s="99"/>
    </row>
    <row r="52" spans="1:17" s="31" customFormat="1" x14ac:dyDescent="0.25">
      <c r="A52" s="35"/>
      <c r="B52" s="51" t="s">
        <v>25</v>
      </c>
      <c r="C52" s="35">
        <v>3</v>
      </c>
      <c r="D52" s="54">
        <v>51.925899999999999</v>
      </c>
      <c r="E52" s="181">
        <v>11065</v>
      </c>
      <c r="F52" s="144">
        <v>31234731.199999999</v>
      </c>
      <c r="G52" s="41">
        <v>50</v>
      </c>
      <c r="H52" s="50">
        <f t="shared" ref="H52:H77" si="7">F52*G52/100</f>
        <v>15617365.6</v>
      </c>
      <c r="I52" s="50">
        <f t="shared" si="6"/>
        <v>15617365.6</v>
      </c>
      <c r="J52" s="50">
        <f t="shared" ref="J52:J77" si="8">F52/E52</f>
        <v>2822.8405964753729</v>
      </c>
      <c r="K52" s="50">
        <f t="shared" ref="K52:K77" si="9">$J$11*$J$19-J52</f>
        <v>-1493.6746488315778</v>
      </c>
      <c r="L52" s="50">
        <f t="shared" ref="L52:L77" si="10">IF(K52&gt;0,$J$7*$J$8*(K52/$K$19),0)+$J$7*$J$9*(E52/$E$19)+$J$7*$J$10*(D52/$D$19)</f>
        <v>2123028.0532799866</v>
      </c>
      <c r="M52" s="46"/>
      <c r="N52" s="97">
        <f t="shared" si="0"/>
        <v>2123028.0532799866</v>
      </c>
      <c r="O52" s="62"/>
      <c r="P52" s="62"/>
      <c r="Q52" s="99"/>
    </row>
    <row r="53" spans="1:17" s="31" customFormat="1" x14ac:dyDescent="0.25">
      <c r="A53" s="35"/>
      <c r="B53" s="51" t="s">
        <v>27</v>
      </c>
      <c r="C53" s="35">
        <v>4</v>
      </c>
      <c r="D53" s="55">
        <v>16.3126</v>
      </c>
      <c r="E53" s="181">
        <v>1005</v>
      </c>
      <c r="F53" s="144">
        <v>1408600.6</v>
      </c>
      <c r="G53" s="41">
        <v>100</v>
      </c>
      <c r="H53" s="50">
        <f t="shared" si="7"/>
        <v>1408600.6</v>
      </c>
      <c r="I53" s="50">
        <f t="shared" si="6"/>
        <v>0</v>
      </c>
      <c r="J53" s="50">
        <f t="shared" si="8"/>
        <v>1401.5926368159205</v>
      </c>
      <c r="K53" s="50">
        <f t="shared" si="9"/>
        <v>-72.426689172125407</v>
      </c>
      <c r="L53" s="50">
        <f t="shared" si="10"/>
        <v>246912.68345454748</v>
      </c>
      <c r="M53" s="50"/>
      <c r="N53" s="97">
        <f t="shared" si="0"/>
        <v>246912.68345454748</v>
      </c>
      <c r="O53" s="62"/>
      <c r="P53" s="62"/>
      <c r="Q53" s="99"/>
    </row>
    <row r="54" spans="1:17" s="31" customFormat="1" x14ac:dyDescent="0.25">
      <c r="A54" s="35"/>
      <c r="B54" s="51" t="s">
        <v>28</v>
      </c>
      <c r="C54" s="35">
        <v>4</v>
      </c>
      <c r="D54" s="55">
        <v>30.464199999999998</v>
      </c>
      <c r="E54" s="181">
        <v>5115</v>
      </c>
      <c r="F54" s="144">
        <v>5357618.7</v>
      </c>
      <c r="G54" s="41">
        <v>100</v>
      </c>
      <c r="H54" s="50">
        <f t="shared" si="7"/>
        <v>5357618.7</v>
      </c>
      <c r="I54" s="50">
        <f t="shared" si="6"/>
        <v>0</v>
      </c>
      <c r="J54" s="50">
        <f t="shared" si="8"/>
        <v>1047.4327859237537</v>
      </c>
      <c r="K54" s="50">
        <f t="shared" si="9"/>
        <v>281.73316172004138</v>
      </c>
      <c r="L54" s="50">
        <f t="shared" si="10"/>
        <v>1326726.5408152111</v>
      </c>
      <c r="M54" s="50"/>
      <c r="N54" s="97">
        <f t="shared" si="0"/>
        <v>1326726.5408152111</v>
      </c>
      <c r="O54" s="62"/>
      <c r="P54" s="62"/>
      <c r="Q54" s="99"/>
    </row>
    <row r="55" spans="1:17" s="31" customFormat="1" x14ac:dyDescent="0.25">
      <c r="A55" s="35"/>
      <c r="B55" s="51" t="s">
        <v>29</v>
      </c>
      <c r="C55" s="35">
        <v>4</v>
      </c>
      <c r="D55" s="55">
        <v>21.542500000000004</v>
      </c>
      <c r="E55" s="181">
        <v>1559</v>
      </c>
      <c r="F55" s="144">
        <v>732938</v>
      </c>
      <c r="G55" s="41">
        <v>100</v>
      </c>
      <c r="H55" s="50">
        <f t="shared" si="7"/>
        <v>732938</v>
      </c>
      <c r="I55" s="50">
        <f t="shared" si="6"/>
        <v>0</v>
      </c>
      <c r="J55" s="50">
        <f t="shared" si="8"/>
        <v>470.13341885824246</v>
      </c>
      <c r="K55" s="50">
        <f t="shared" si="9"/>
        <v>859.03252878555259</v>
      </c>
      <c r="L55" s="50">
        <f t="shared" si="10"/>
        <v>1326509.2621776087</v>
      </c>
      <c r="M55" s="50"/>
      <c r="N55" s="97">
        <f t="shared" si="0"/>
        <v>1326509.2621776087</v>
      </c>
      <c r="O55" s="62"/>
      <c r="P55" s="62"/>
      <c r="Q55" s="99"/>
    </row>
    <row r="56" spans="1:17" s="31" customFormat="1" x14ac:dyDescent="0.25">
      <c r="A56" s="35"/>
      <c r="B56" s="51" t="s">
        <v>30</v>
      </c>
      <c r="C56" s="35">
        <v>4</v>
      </c>
      <c r="D56" s="55">
        <v>50.992299999999993</v>
      </c>
      <c r="E56" s="181">
        <v>3791</v>
      </c>
      <c r="F56" s="144">
        <v>3310985.8</v>
      </c>
      <c r="G56" s="41">
        <v>100</v>
      </c>
      <c r="H56" s="50">
        <f t="shared" si="7"/>
        <v>3310985.8</v>
      </c>
      <c r="I56" s="50">
        <f t="shared" si="6"/>
        <v>0</v>
      </c>
      <c r="J56" s="50">
        <f t="shared" si="8"/>
        <v>873.38058559746764</v>
      </c>
      <c r="K56" s="50">
        <f t="shared" si="9"/>
        <v>455.78536204632746</v>
      </c>
      <c r="L56" s="50">
        <f t="shared" si="10"/>
        <v>1392131.677278528</v>
      </c>
      <c r="M56" s="50"/>
      <c r="N56" s="97">
        <f t="shared" si="0"/>
        <v>1392131.677278528</v>
      </c>
      <c r="O56" s="62"/>
      <c r="P56" s="62"/>
      <c r="Q56" s="99"/>
    </row>
    <row r="57" spans="1:17" s="31" customFormat="1" x14ac:dyDescent="0.25">
      <c r="A57" s="35"/>
      <c r="B57" s="51" t="s">
        <v>31</v>
      </c>
      <c r="C57" s="35">
        <v>4</v>
      </c>
      <c r="D57" s="55">
        <v>19.139800000000001</v>
      </c>
      <c r="E57" s="181">
        <v>1763</v>
      </c>
      <c r="F57" s="144">
        <v>1661171.2</v>
      </c>
      <c r="G57" s="41">
        <v>100</v>
      </c>
      <c r="H57" s="50">
        <f t="shared" si="7"/>
        <v>1661171.2</v>
      </c>
      <c r="I57" s="50">
        <f t="shared" si="6"/>
        <v>0</v>
      </c>
      <c r="J57" s="50">
        <f t="shared" si="8"/>
        <v>942.24117980714686</v>
      </c>
      <c r="K57" s="50">
        <f t="shared" si="9"/>
        <v>386.92476783664824</v>
      </c>
      <c r="L57" s="50">
        <f t="shared" si="10"/>
        <v>821813.30735973839</v>
      </c>
      <c r="M57" s="50"/>
      <c r="N57" s="97">
        <f t="shared" si="0"/>
        <v>821813.30735973839</v>
      </c>
      <c r="O57" s="62"/>
      <c r="P57" s="62"/>
      <c r="Q57" s="99"/>
    </row>
    <row r="58" spans="1:17" s="31" customFormat="1" x14ac:dyDescent="0.25">
      <c r="A58" s="35"/>
      <c r="B58" s="51" t="s">
        <v>32</v>
      </c>
      <c r="C58" s="35">
        <v>4</v>
      </c>
      <c r="D58" s="55">
        <v>47.591800000000006</v>
      </c>
      <c r="E58" s="181">
        <v>1604</v>
      </c>
      <c r="F58" s="144">
        <v>858845.5</v>
      </c>
      <c r="G58" s="41">
        <v>100</v>
      </c>
      <c r="H58" s="50">
        <f t="shared" si="7"/>
        <v>858845.5</v>
      </c>
      <c r="I58" s="50">
        <f t="shared" si="6"/>
        <v>0</v>
      </c>
      <c r="J58" s="50">
        <f t="shared" si="8"/>
        <v>535.43983790523691</v>
      </c>
      <c r="K58" s="50">
        <f t="shared" si="9"/>
        <v>793.72610973855819</v>
      </c>
      <c r="L58" s="50">
        <f t="shared" si="10"/>
        <v>1382589.8013487547</v>
      </c>
      <c r="M58" s="50"/>
      <c r="N58" s="97">
        <f t="shared" si="0"/>
        <v>1382589.8013487547</v>
      </c>
      <c r="O58" s="62"/>
      <c r="P58" s="62"/>
      <c r="Q58" s="99"/>
    </row>
    <row r="59" spans="1:17" s="31" customFormat="1" x14ac:dyDescent="0.25">
      <c r="A59" s="35"/>
      <c r="B59" s="51" t="s">
        <v>727</v>
      </c>
      <c r="C59" s="35">
        <v>4</v>
      </c>
      <c r="D59" s="56">
        <v>28.288899999999998</v>
      </c>
      <c r="E59" s="181">
        <v>1476</v>
      </c>
      <c r="F59" s="144">
        <v>669457.6</v>
      </c>
      <c r="G59" s="41">
        <v>100</v>
      </c>
      <c r="H59" s="50">
        <f t="shared" si="7"/>
        <v>669457.6</v>
      </c>
      <c r="I59" s="50">
        <f t="shared" si="6"/>
        <v>0</v>
      </c>
      <c r="J59" s="50">
        <f t="shared" si="8"/>
        <v>453.56205962059619</v>
      </c>
      <c r="K59" s="50">
        <f t="shared" si="9"/>
        <v>875.60388802319892</v>
      </c>
      <c r="L59" s="50">
        <f t="shared" si="10"/>
        <v>1362404.6150374021</v>
      </c>
      <c r="M59" s="50"/>
      <c r="N59" s="97">
        <f t="shared" si="0"/>
        <v>1362404.6150374021</v>
      </c>
      <c r="O59" s="62"/>
      <c r="P59" s="62"/>
      <c r="Q59" s="99"/>
    </row>
    <row r="60" spans="1:17" s="31" customFormat="1" x14ac:dyDescent="0.25">
      <c r="A60" s="35"/>
      <c r="B60" s="51" t="s">
        <v>728</v>
      </c>
      <c r="C60" s="35">
        <v>4</v>
      </c>
      <c r="D60" s="55">
        <v>39.7697</v>
      </c>
      <c r="E60" s="181">
        <v>2214</v>
      </c>
      <c r="F60" s="144">
        <v>871908</v>
      </c>
      <c r="G60" s="41">
        <v>100</v>
      </c>
      <c r="H60" s="50">
        <f t="shared" si="7"/>
        <v>871908</v>
      </c>
      <c r="I60" s="50">
        <f t="shared" si="6"/>
        <v>0</v>
      </c>
      <c r="J60" s="50">
        <f t="shared" si="8"/>
        <v>393.81571815718155</v>
      </c>
      <c r="K60" s="50">
        <f t="shared" si="9"/>
        <v>935.35022948661356</v>
      </c>
      <c r="L60" s="50">
        <f t="shared" si="10"/>
        <v>1608237.6058439929</v>
      </c>
      <c r="M60" s="50"/>
      <c r="N60" s="97">
        <f t="shared" si="0"/>
        <v>1608237.6058439929</v>
      </c>
      <c r="O60" s="62"/>
      <c r="P60" s="62"/>
      <c r="Q60" s="99"/>
    </row>
    <row r="61" spans="1:17" s="31" customFormat="1" x14ac:dyDescent="0.25">
      <c r="A61" s="35"/>
      <c r="B61" s="51" t="s">
        <v>33</v>
      </c>
      <c r="C61" s="35">
        <v>4</v>
      </c>
      <c r="D61" s="55">
        <v>25.625900000000001</v>
      </c>
      <c r="E61" s="181">
        <v>1994</v>
      </c>
      <c r="F61" s="144">
        <v>495089.8</v>
      </c>
      <c r="G61" s="41">
        <v>100</v>
      </c>
      <c r="H61" s="50">
        <f t="shared" si="7"/>
        <v>495089.8</v>
      </c>
      <c r="I61" s="50">
        <f t="shared" si="6"/>
        <v>0</v>
      </c>
      <c r="J61" s="50">
        <f t="shared" si="8"/>
        <v>248.28976930792376</v>
      </c>
      <c r="K61" s="50">
        <f t="shared" si="9"/>
        <v>1080.8761783358714</v>
      </c>
      <c r="L61" s="50">
        <f t="shared" si="10"/>
        <v>1667681.6162904066</v>
      </c>
      <c r="M61" s="50"/>
      <c r="N61" s="97">
        <f t="shared" si="0"/>
        <v>1667681.6162904066</v>
      </c>
      <c r="O61" s="62"/>
      <c r="P61" s="62"/>
      <c r="Q61" s="99"/>
    </row>
    <row r="62" spans="1:17" s="31" customFormat="1" x14ac:dyDescent="0.25">
      <c r="A62" s="35"/>
      <c r="B62" s="51" t="s">
        <v>34</v>
      </c>
      <c r="C62" s="35">
        <v>4</v>
      </c>
      <c r="D62" s="54">
        <v>11.449</v>
      </c>
      <c r="E62" s="181">
        <v>3928</v>
      </c>
      <c r="F62" s="144">
        <v>3351535.4</v>
      </c>
      <c r="G62" s="41">
        <v>100</v>
      </c>
      <c r="H62" s="50">
        <f t="shared" si="7"/>
        <v>3351535.4</v>
      </c>
      <c r="I62" s="50">
        <f t="shared" si="6"/>
        <v>0</v>
      </c>
      <c r="J62" s="50">
        <f t="shared" si="8"/>
        <v>853.24220977596735</v>
      </c>
      <c r="K62" s="50">
        <f t="shared" si="9"/>
        <v>475.92373786782775</v>
      </c>
      <c r="L62" s="50">
        <f t="shared" si="10"/>
        <v>1253521.323686837</v>
      </c>
      <c r="M62" s="50"/>
      <c r="N62" s="97">
        <f t="shared" si="0"/>
        <v>1253521.323686837</v>
      </c>
      <c r="O62" s="62"/>
      <c r="P62" s="62"/>
      <c r="Q62" s="99"/>
    </row>
    <row r="63" spans="1:17" s="31" customFormat="1" x14ac:dyDescent="0.25">
      <c r="A63" s="35"/>
      <c r="B63" s="51" t="s">
        <v>35</v>
      </c>
      <c r="C63" s="35">
        <v>4</v>
      </c>
      <c r="D63" s="55">
        <v>50.058299999999996</v>
      </c>
      <c r="E63" s="181">
        <v>3111</v>
      </c>
      <c r="F63" s="144">
        <v>1235583.6000000001</v>
      </c>
      <c r="G63" s="41">
        <v>100</v>
      </c>
      <c r="H63" s="50">
        <f t="shared" si="7"/>
        <v>1235583.6000000001</v>
      </c>
      <c r="I63" s="50">
        <f t="shared" si="6"/>
        <v>0</v>
      </c>
      <c r="J63" s="50">
        <f t="shared" si="8"/>
        <v>397.16605593056897</v>
      </c>
      <c r="K63" s="50">
        <f t="shared" si="9"/>
        <v>931.99989171322613</v>
      </c>
      <c r="L63" s="50">
        <f t="shared" si="10"/>
        <v>1804948.5322837001</v>
      </c>
      <c r="M63" s="50"/>
      <c r="N63" s="97">
        <f t="shared" si="0"/>
        <v>1804948.5322837001</v>
      </c>
      <c r="O63" s="62"/>
      <c r="P63" s="62"/>
      <c r="Q63" s="99"/>
    </row>
    <row r="64" spans="1:17" s="31" customFormat="1" x14ac:dyDescent="0.25">
      <c r="A64" s="35"/>
      <c r="B64" s="51" t="s">
        <v>729</v>
      </c>
      <c r="C64" s="35">
        <v>4</v>
      </c>
      <c r="D64" s="55">
        <v>39.081300000000006</v>
      </c>
      <c r="E64" s="181">
        <v>3323</v>
      </c>
      <c r="F64" s="144">
        <v>1614119</v>
      </c>
      <c r="G64" s="41">
        <v>100</v>
      </c>
      <c r="H64" s="50">
        <f t="shared" si="7"/>
        <v>1614119</v>
      </c>
      <c r="I64" s="50">
        <f t="shared" si="6"/>
        <v>0</v>
      </c>
      <c r="J64" s="50">
        <f t="shared" si="8"/>
        <v>485.74149864580198</v>
      </c>
      <c r="K64" s="50">
        <f t="shared" si="9"/>
        <v>843.42444899799307</v>
      </c>
      <c r="L64" s="50">
        <f t="shared" si="10"/>
        <v>1690695.6757825923</v>
      </c>
      <c r="M64" s="50"/>
      <c r="N64" s="97">
        <f t="shared" si="0"/>
        <v>1690695.6757825923</v>
      </c>
      <c r="O64" s="62"/>
      <c r="P64" s="62"/>
      <c r="Q64" s="99"/>
    </row>
    <row r="65" spans="1:17" s="31" customFormat="1" x14ac:dyDescent="0.25">
      <c r="A65" s="35"/>
      <c r="B65" s="51" t="s">
        <v>36</v>
      </c>
      <c r="C65" s="35">
        <v>4</v>
      </c>
      <c r="D65" s="55">
        <v>85.867999999999981</v>
      </c>
      <c r="E65" s="181">
        <v>5127</v>
      </c>
      <c r="F65" s="144">
        <v>3979012.4</v>
      </c>
      <c r="G65" s="41">
        <v>100</v>
      </c>
      <c r="H65" s="50">
        <f t="shared" si="7"/>
        <v>3979012.4</v>
      </c>
      <c r="I65" s="50">
        <f t="shared" si="6"/>
        <v>0</v>
      </c>
      <c r="J65" s="50">
        <f t="shared" si="8"/>
        <v>776.08979910278913</v>
      </c>
      <c r="K65" s="50">
        <f t="shared" si="9"/>
        <v>553.07614854100598</v>
      </c>
      <c r="L65" s="50">
        <f t="shared" si="10"/>
        <v>1890728.6561073607</v>
      </c>
      <c r="M65" s="50"/>
      <c r="N65" s="97">
        <f t="shared" si="0"/>
        <v>1890728.6561073607</v>
      </c>
      <c r="O65" s="62"/>
      <c r="P65" s="62"/>
      <c r="Q65" s="99"/>
    </row>
    <row r="66" spans="1:17" s="31" customFormat="1" x14ac:dyDescent="0.25">
      <c r="A66" s="35"/>
      <c r="B66" s="51" t="s">
        <v>37</v>
      </c>
      <c r="C66" s="35">
        <v>4</v>
      </c>
      <c r="D66" s="55">
        <v>12.793399999999998</v>
      </c>
      <c r="E66" s="181">
        <v>1815</v>
      </c>
      <c r="F66" s="144">
        <v>1942751.7</v>
      </c>
      <c r="G66" s="41">
        <v>100</v>
      </c>
      <c r="H66" s="50">
        <f t="shared" si="7"/>
        <v>1942751.7</v>
      </c>
      <c r="I66" s="50">
        <f t="shared" si="6"/>
        <v>0</v>
      </c>
      <c r="J66" s="50">
        <f t="shared" si="8"/>
        <v>1070.3866115702479</v>
      </c>
      <c r="K66" s="50">
        <f t="shared" si="9"/>
        <v>258.77933607354726</v>
      </c>
      <c r="L66" s="50">
        <f t="shared" si="10"/>
        <v>657691.62821104284</v>
      </c>
      <c r="M66" s="50"/>
      <c r="N66" s="97">
        <f t="shared" si="0"/>
        <v>657691.62821104284</v>
      </c>
      <c r="O66" s="62"/>
      <c r="P66" s="62"/>
      <c r="Q66" s="99"/>
    </row>
    <row r="67" spans="1:17" s="31" customFormat="1" x14ac:dyDescent="0.25">
      <c r="A67" s="35"/>
      <c r="B67" s="51" t="s">
        <v>38</v>
      </c>
      <c r="C67" s="35">
        <v>4</v>
      </c>
      <c r="D67" s="55">
        <v>66.075299999999999</v>
      </c>
      <c r="E67" s="181">
        <v>5828</v>
      </c>
      <c r="F67" s="144">
        <v>10417995.699999999</v>
      </c>
      <c r="G67" s="41">
        <v>100</v>
      </c>
      <c r="H67" s="50">
        <f t="shared" si="7"/>
        <v>10417995.699999999</v>
      </c>
      <c r="I67" s="50">
        <f t="shared" si="6"/>
        <v>0</v>
      </c>
      <c r="J67" s="50">
        <f t="shared" si="8"/>
        <v>1787.576475634866</v>
      </c>
      <c r="K67" s="50">
        <f t="shared" si="9"/>
        <v>-458.41052799107092</v>
      </c>
      <c r="L67" s="50">
        <f t="shared" si="10"/>
        <v>1298825.1554907893</v>
      </c>
      <c r="M67" s="50"/>
      <c r="N67" s="97">
        <f t="shared" si="0"/>
        <v>1298825.1554907893</v>
      </c>
      <c r="O67" s="62"/>
      <c r="P67" s="62"/>
      <c r="Q67" s="99"/>
    </row>
    <row r="68" spans="1:17" s="31" customFormat="1" x14ac:dyDescent="0.25">
      <c r="A68" s="35"/>
      <c r="B68" s="51" t="s">
        <v>39</v>
      </c>
      <c r="C68" s="35">
        <v>4</v>
      </c>
      <c r="D68" s="55">
        <v>4.5788000000000002</v>
      </c>
      <c r="E68" s="181">
        <v>1457</v>
      </c>
      <c r="F68" s="144">
        <v>1592642.2</v>
      </c>
      <c r="G68" s="41">
        <v>100</v>
      </c>
      <c r="H68" s="50">
        <f t="shared" si="7"/>
        <v>1592642.2</v>
      </c>
      <c r="I68" s="50">
        <f t="shared" si="6"/>
        <v>0</v>
      </c>
      <c r="J68" s="50">
        <f t="shared" si="8"/>
        <v>1093.0969114619079</v>
      </c>
      <c r="K68" s="50">
        <f t="shared" si="9"/>
        <v>236.06903618188721</v>
      </c>
      <c r="L68" s="50">
        <f t="shared" si="10"/>
        <v>533118.81403830659</v>
      </c>
      <c r="M68" s="50"/>
      <c r="N68" s="97">
        <f t="shared" si="0"/>
        <v>533118.81403830659</v>
      </c>
      <c r="O68" s="62"/>
      <c r="P68" s="62"/>
      <c r="Q68" s="99"/>
    </row>
    <row r="69" spans="1:17" s="31" customFormat="1" x14ac:dyDescent="0.25">
      <c r="A69" s="35"/>
      <c r="B69" s="51" t="s">
        <v>40</v>
      </c>
      <c r="C69" s="35">
        <v>4</v>
      </c>
      <c r="D69" s="55">
        <v>17.041400000000003</v>
      </c>
      <c r="E69" s="181">
        <v>333</v>
      </c>
      <c r="F69" s="144">
        <v>61591.4</v>
      </c>
      <c r="G69" s="41">
        <v>100</v>
      </c>
      <c r="H69" s="50">
        <f t="shared" si="7"/>
        <v>61591.4</v>
      </c>
      <c r="I69" s="50">
        <f t="shared" si="6"/>
        <v>0</v>
      </c>
      <c r="J69" s="50">
        <f t="shared" si="8"/>
        <v>184.95915915915916</v>
      </c>
      <c r="K69" s="50">
        <f t="shared" si="9"/>
        <v>1144.206788484636</v>
      </c>
      <c r="L69" s="50">
        <f t="shared" si="10"/>
        <v>1416154.7683721625</v>
      </c>
      <c r="M69" s="50"/>
      <c r="N69" s="97">
        <f t="shared" si="0"/>
        <v>1416154.7683721625</v>
      </c>
      <c r="O69" s="62"/>
      <c r="P69" s="62"/>
      <c r="Q69" s="99"/>
    </row>
    <row r="70" spans="1:17" s="31" customFormat="1" x14ac:dyDescent="0.25">
      <c r="A70" s="35"/>
      <c r="B70" s="51" t="s">
        <v>41</v>
      </c>
      <c r="C70" s="35">
        <v>4</v>
      </c>
      <c r="D70" s="55">
        <v>34.765100000000004</v>
      </c>
      <c r="E70" s="181">
        <v>3411</v>
      </c>
      <c r="F70" s="145">
        <v>1655710.4</v>
      </c>
      <c r="G70" s="41">
        <v>100</v>
      </c>
      <c r="H70" s="50">
        <f t="shared" si="7"/>
        <v>1655710.4</v>
      </c>
      <c r="I70" s="50">
        <f t="shared" si="6"/>
        <v>0</v>
      </c>
      <c r="J70" s="50">
        <f t="shared" si="8"/>
        <v>485.40322486074461</v>
      </c>
      <c r="K70" s="50">
        <f t="shared" si="9"/>
        <v>843.76272278305055</v>
      </c>
      <c r="L70" s="50">
        <f t="shared" si="10"/>
        <v>1685902.0293507138</v>
      </c>
      <c r="M70" s="50"/>
      <c r="N70" s="97">
        <f t="shared" si="0"/>
        <v>1685902.0293507138</v>
      </c>
      <c r="O70" s="62"/>
      <c r="P70" s="62"/>
      <c r="Q70" s="99"/>
    </row>
    <row r="71" spans="1:17" s="31" customFormat="1" x14ac:dyDescent="0.25">
      <c r="A71" s="35"/>
      <c r="B71" s="51" t="s">
        <v>42</v>
      </c>
      <c r="C71" s="35">
        <v>4</v>
      </c>
      <c r="D71" s="55">
        <v>16.301500000000001</v>
      </c>
      <c r="E71" s="181">
        <v>2530</v>
      </c>
      <c r="F71" s="145">
        <v>3241495.1</v>
      </c>
      <c r="G71" s="41">
        <v>100</v>
      </c>
      <c r="H71" s="50">
        <f t="shared" si="7"/>
        <v>3241495.1</v>
      </c>
      <c r="I71" s="50">
        <f t="shared" si="6"/>
        <v>0</v>
      </c>
      <c r="J71" s="50">
        <f t="shared" si="8"/>
        <v>1281.2233596837946</v>
      </c>
      <c r="K71" s="50">
        <f t="shared" si="9"/>
        <v>47.942587960000537</v>
      </c>
      <c r="L71" s="50">
        <f t="shared" si="10"/>
        <v>559718.52497457119</v>
      </c>
      <c r="M71" s="50"/>
      <c r="N71" s="97">
        <f t="shared" si="0"/>
        <v>559718.52497457119</v>
      </c>
      <c r="O71" s="62"/>
      <c r="P71" s="62"/>
      <c r="Q71" s="99"/>
    </row>
    <row r="72" spans="1:17" s="31" customFormat="1" x14ac:dyDescent="0.25">
      <c r="A72" s="35"/>
      <c r="B72" s="51" t="s">
        <v>43</v>
      </c>
      <c r="C72" s="35">
        <v>4</v>
      </c>
      <c r="D72" s="55">
        <v>24.058299999999999</v>
      </c>
      <c r="E72" s="181">
        <v>2813</v>
      </c>
      <c r="F72" s="145">
        <v>1298560.3</v>
      </c>
      <c r="G72" s="41">
        <v>100</v>
      </c>
      <c r="H72" s="50">
        <f t="shared" si="7"/>
        <v>1298560.3</v>
      </c>
      <c r="I72" s="50">
        <f t="shared" si="6"/>
        <v>0</v>
      </c>
      <c r="J72" s="50">
        <f t="shared" si="8"/>
        <v>461.6282616423747</v>
      </c>
      <c r="K72" s="50">
        <f t="shared" si="9"/>
        <v>867.53768600142041</v>
      </c>
      <c r="L72" s="50">
        <f t="shared" si="10"/>
        <v>1560915.0712170661</v>
      </c>
      <c r="M72" s="50"/>
      <c r="N72" s="97">
        <f t="shared" si="0"/>
        <v>1560915.0712170661</v>
      </c>
      <c r="O72" s="62"/>
      <c r="P72" s="62"/>
      <c r="Q72" s="99"/>
    </row>
    <row r="73" spans="1:17" s="31" customFormat="1" x14ac:dyDescent="0.25">
      <c r="A73" s="35"/>
      <c r="B73" s="51" t="s">
        <v>44</v>
      </c>
      <c r="C73" s="35">
        <v>4</v>
      </c>
      <c r="D73" s="55">
        <v>43.497700000000002</v>
      </c>
      <c r="E73" s="181">
        <v>3350</v>
      </c>
      <c r="F73" s="145">
        <v>971553.3</v>
      </c>
      <c r="G73" s="41">
        <v>100</v>
      </c>
      <c r="H73" s="50">
        <f t="shared" si="7"/>
        <v>971553.3</v>
      </c>
      <c r="I73" s="50">
        <f t="shared" si="6"/>
        <v>0</v>
      </c>
      <c r="J73" s="50">
        <f t="shared" si="8"/>
        <v>290.0159104477612</v>
      </c>
      <c r="K73" s="50">
        <f t="shared" si="9"/>
        <v>1039.150037196034</v>
      </c>
      <c r="L73" s="50">
        <f t="shared" si="10"/>
        <v>1934849.1962618253</v>
      </c>
      <c r="M73" s="50"/>
      <c r="N73" s="97">
        <f t="shared" si="0"/>
        <v>1934849.1962618253</v>
      </c>
      <c r="O73" s="62"/>
      <c r="P73" s="62"/>
      <c r="Q73" s="99"/>
    </row>
    <row r="74" spans="1:17" s="31" customFormat="1" x14ac:dyDescent="0.25">
      <c r="A74" s="35"/>
      <c r="B74" s="51" t="s">
        <v>45</v>
      </c>
      <c r="C74" s="35">
        <v>4</v>
      </c>
      <c r="D74" s="55">
        <v>21.498699999999999</v>
      </c>
      <c r="E74" s="181">
        <v>1092</v>
      </c>
      <c r="F74" s="145">
        <v>425129.7</v>
      </c>
      <c r="G74" s="41">
        <v>100</v>
      </c>
      <c r="H74" s="50">
        <f t="shared" si="7"/>
        <v>425129.7</v>
      </c>
      <c r="I74" s="50">
        <f t="shared" si="6"/>
        <v>0</v>
      </c>
      <c r="J74" s="50">
        <f t="shared" si="8"/>
        <v>389.31291208791208</v>
      </c>
      <c r="K74" s="50">
        <f t="shared" si="9"/>
        <v>939.85303555588303</v>
      </c>
      <c r="L74" s="50">
        <f t="shared" si="10"/>
        <v>1337340.6661362378</v>
      </c>
      <c r="M74" s="50"/>
      <c r="N74" s="97">
        <f t="shared" si="0"/>
        <v>1337340.6661362378</v>
      </c>
      <c r="O74" s="62"/>
      <c r="P74" s="62"/>
      <c r="Q74" s="99"/>
    </row>
    <row r="75" spans="1:17" s="31" customFormat="1" x14ac:dyDescent="0.25">
      <c r="A75" s="35"/>
      <c r="B75" s="51" t="s">
        <v>730</v>
      </c>
      <c r="C75" s="35">
        <v>4</v>
      </c>
      <c r="D75" s="55">
        <v>57.078299999999999</v>
      </c>
      <c r="E75" s="181">
        <v>3167</v>
      </c>
      <c r="F75" s="145">
        <v>4257753.7</v>
      </c>
      <c r="G75" s="41">
        <v>100</v>
      </c>
      <c r="H75" s="50">
        <f t="shared" si="7"/>
        <v>4257753.7</v>
      </c>
      <c r="I75" s="50">
        <f t="shared" si="6"/>
        <v>0</v>
      </c>
      <c r="J75" s="50">
        <f t="shared" si="8"/>
        <v>1344.4122829175876</v>
      </c>
      <c r="K75" s="50">
        <f t="shared" si="9"/>
        <v>-15.246335273792511</v>
      </c>
      <c r="L75" s="50">
        <f t="shared" si="10"/>
        <v>804542.07223260356</v>
      </c>
      <c r="M75" s="50"/>
      <c r="N75" s="97">
        <f t="shared" si="0"/>
        <v>804542.07223260356</v>
      </c>
      <c r="O75" s="62"/>
      <c r="P75" s="62"/>
      <c r="Q75" s="99"/>
    </row>
    <row r="76" spans="1:17" s="31" customFormat="1" x14ac:dyDescent="0.25">
      <c r="A76" s="35"/>
      <c r="B76" s="51" t="s">
        <v>46</v>
      </c>
      <c r="C76" s="35">
        <v>4</v>
      </c>
      <c r="D76" s="55">
        <v>44.555800000000005</v>
      </c>
      <c r="E76" s="181">
        <v>782</v>
      </c>
      <c r="F76" s="145">
        <v>878593.7</v>
      </c>
      <c r="G76" s="41">
        <v>100</v>
      </c>
      <c r="H76" s="50">
        <f t="shared" si="7"/>
        <v>878593.7</v>
      </c>
      <c r="I76" s="50">
        <f t="shared" si="6"/>
        <v>0</v>
      </c>
      <c r="J76" s="50">
        <f t="shared" si="8"/>
        <v>1123.5213554987213</v>
      </c>
      <c r="K76" s="50">
        <f t="shared" si="9"/>
        <v>205.64459214507383</v>
      </c>
      <c r="L76" s="50">
        <f t="shared" si="10"/>
        <v>570794.2516054234</v>
      </c>
      <c r="M76" s="50"/>
      <c r="N76" s="97">
        <f t="shared" si="0"/>
        <v>570794.2516054234</v>
      </c>
      <c r="O76" s="62"/>
      <c r="P76" s="62"/>
      <c r="Q76" s="99"/>
    </row>
    <row r="77" spans="1:17" s="31" customFormat="1" x14ac:dyDescent="0.25">
      <c r="A77" s="35"/>
      <c r="B77" s="51" t="s">
        <v>47</v>
      </c>
      <c r="C77" s="35">
        <v>4</v>
      </c>
      <c r="D77" s="55">
        <v>27.263699999999996</v>
      </c>
      <c r="E77" s="181">
        <v>5065</v>
      </c>
      <c r="F77" s="145">
        <v>6946047.9000000004</v>
      </c>
      <c r="G77" s="41">
        <v>100</v>
      </c>
      <c r="H77" s="50">
        <f t="shared" si="7"/>
        <v>6946047.9000000004</v>
      </c>
      <c r="I77" s="50">
        <f t="shared" si="6"/>
        <v>0</v>
      </c>
      <c r="J77" s="50">
        <f t="shared" si="8"/>
        <v>1371.3816189536033</v>
      </c>
      <c r="K77" s="50">
        <f t="shared" si="9"/>
        <v>-42.215671309808158</v>
      </c>
      <c r="L77" s="50">
        <f t="shared" si="10"/>
        <v>988114.14038222772</v>
      </c>
      <c r="M77" s="50"/>
      <c r="N77" s="97">
        <f t="shared" si="0"/>
        <v>988114.14038222772</v>
      </c>
      <c r="O77" s="62"/>
      <c r="P77" s="62"/>
      <c r="Q77" s="99"/>
    </row>
    <row r="78" spans="1:17" s="31" customFormat="1" x14ac:dyDescent="0.25">
      <c r="A78" s="35"/>
      <c r="B78" s="51"/>
      <c r="C78" s="35"/>
      <c r="D78" s="55">
        <v>0</v>
      </c>
      <c r="E78" s="183"/>
      <c r="F78" s="42"/>
      <c r="G78" s="41"/>
      <c r="H78" s="42"/>
      <c r="I78" s="42"/>
      <c r="J78" s="42"/>
      <c r="K78" s="50"/>
      <c r="L78" s="50"/>
      <c r="M78" s="50"/>
      <c r="N78" s="97"/>
      <c r="O78" s="62"/>
      <c r="P78" s="62"/>
      <c r="Q78" s="99"/>
    </row>
    <row r="79" spans="1:17" s="31" customFormat="1" x14ac:dyDescent="0.25">
      <c r="A79" s="30" t="s">
        <v>48</v>
      </c>
      <c r="B79" s="43" t="s">
        <v>2</v>
      </c>
      <c r="C79" s="44"/>
      <c r="D79" s="3">
        <v>294.53949999999998</v>
      </c>
      <c r="E79" s="184">
        <f>E80</f>
        <v>26061</v>
      </c>
      <c r="F79" s="37"/>
      <c r="G79" s="41"/>
      <c r="H79" s="37">
        <f>H81</f>
        <v>4559597.5</v>
      </c>
      <c r="I79" s="37">
        <f>I81</f>
        <v>-4559597.5</v>
      </c>
      <c r="J79" s="37"/>
      <c r="K79" s="50"/>
      <c r="L79" s="50"/>
      <c r="M79" s="46">
        <f>M81</f>
        <v>6921254.6697345525</v>
      </c>
      <c r="N79" s="95">
        <f t="shared" si="0"/>
        <v>6921254.6697345525</v>
      </c>
      <c r="O79" s="198"/>
      <c r="P79" s="198"/>
      <c r="Q79" s="99"/>
    </row>
    <row r="80" spans="1:17" s="31" customFormat="1" x14ac:dyDescent="0.25">
      <c r="A80" s="30" t="s">
        <v>48</v>
      </c>
      <c r="B80" s="43" t="s">
        <v>3</v>
      </c>
      <c r="C80" s="44"/>
      <c r="D80" s="3">
        <v>294.53949999999998</v>
      </c>
      <c r="E80" s="184">
        <f>SUM(E82:E88)</f>
        <v>26061</v>
      </c>
      <c r="F80" s="37">
        <f>SUM(F82:F88)</f>
        <v>24017017</v>
      </c>
      <c r="G80" s="41"/>
      <c r="H80" s="37">
        <f>SUM(H82:H88)</f>
        <v>14897822.000000002</v>
      </c>
      <c r="I80" s="37">
        <f>SUM(I82:I88)</f>
        <v>9119195</v>
      </c>
      <c r="J80" s="37"/>
      <c r="K80" s="50"/>
      <c r="L80" s="37">
        <f>SUM(L82:L88)</f>
        <v>12150814.402959028</v>
      </c>
      <c r="M80" s="50"/>
      <c r="N80" s="95">
        <f t="shared" si="0"/>
        <v>12150814.402959028</v>
      </c>
      <c r="O80" s="198"/>
      <c r="P80" s="198"/>
      <c r="Q80" s="99"/>
    </row>
    <row r="81" spans="1:17" s="31" customFormat="1" x14ac:dyDescent="0.25">
      <c r="A81" s="35"/>
      <c r="B81" s="51" t="s">
        <v>26</v>
      </c>
      <c r="C81" s="35">
        <v>2</v>
      </c>
      <c r="D81" s="55">
        <v>0</v>
      </c>
      <c r="E81" s="183"/>
      <c r="F81" s="50"/>
      <c r="G81" s="41">
        <v>25</v>
      </c>
      <c r="H81" s="50">
        <f>F83*G81/100</f>
        <v>4559597.5</v>
      </c>
      <c r="I81" s="50">
        <f t="shared" ref="I81:I88" si="11">F81-H81</f>
        <v>-4559597.5</v>
      </c>
      <c r="J81" s="50"/>
      <c r="K81" s="50"/>
      <c r="L81" s="50"/>
      <c r="M81" s="50">
        <f>($L$7*$L$8*E79/$L$10)+($L$7*$L$9*D79/$L$11)</f>
        <v>6921254.6697345525</v>
      </c>
      <c r="N81" s="97">
        <f t="shared" si="0"/>
        <v>6921254.6697345525</v>
      </c>
      <c r="O81" s="62"/>
      <c r="P81" s="62"/>
      <c r="Q81" s="99"/>
    </row>
    <row r="82" spans="1:17" s="31" customFormat="1" x14ac:dyDescent="0.25">
      <c r="A82" s="35"/>
      <c r="B82" s="51" t="s">
        <v>49</v>
      </c>
      <c r="C82" s="35">
        <v>4</v>
      </c>
      <c r="D82" s="55">
        <v>73.437700000000007</v>
      </c>
      <c r="E82" s="181">
        <v>4907</v>
      </c>
      <c r="F82" s="146">
        <v>1661400.2</v>
      </c>
      <c r="G82" s="41">
        <v>100</v>
      </c>
      <c r="H82" s="50">
        <f t="shared" ref="H82:H88" si="12">F82*G82/100</f>
        <v>1661400.2</v>
      </c>
      <c r="I82" s="50">
        <f t="shared" si="11"/>
        <v>0</v>
      </c>
      <c r="J82" s="50">
        <f t="shared" ref="J82:J88" si="13">F82/E82</f>
        <v>338.5775830446301</v>
      </c>
      <c r="K82" s="50">
        <f t="shared" ref="K82:K88" si="14">$J$11*$J$19-J82</f>
        <v>990.58836459916506</v>
      </c>
      <c r="L82" s="50">
        <f t="shared" ref="L82:L88" si="15">IF(K82&gt;0,$J$7*$J$8*(K82/$K$19),0)+$J$7*$J$9*(E82/$E$19)+$J$7*$J$10*(D82/$D$19)</f>
        <v>2284821.2676655771</v>
      </c>
      <c r="M82" s="50"/>
      <c r="N82" s="97">
        <f t="shared" si="0"/>
        <v>2284821.2676655771</v>
      </c>
      <c r="O82" s="62"/>
      <c r="P82" s="62"/>
      <c r="Q82" s="99"/>
    </row>
    <row r="83" spans="1:17" s="31" customFormat="1" x14ac:dyDescent="0.25">
      <c r="A83" s="35"/>
      <c r="B83" s="51" t="s">
        <v>48</v>
      </c>
      <c r="C83" s="35">
        <v>3</v>
      </c>
      <c r="D83" s="55">
        <v>28.994</v>
      </c>
      <c r="E83" s="181">
        <v>10491</v>
      </c>
      <c r="F83" s="146">
        <v>18238390</v>
      </c>
      <c r="G83" s="41">
        <v>50</v>
      </c>
      <c r="H83" s="50">
        <f>F83*G83/100</f>
        <v>9119195</v>
      </c>
      <c r="I83" s="50">
        <f>F83-H83</f>
        <v>9119195</v>
      </c>
      <c r="J83" s="50">
        <f>F83/E83</f>
        <v>1738.4796492231437</v>
      </c>
      <c r="K83" s="50">
        <f t="shared" si="14"/>
        <v>-409.31370157934862</v>
      </c>
      <c r="L83" s="50">
        <f t="shared" si="15"/>
        <v>1918505.5338598336</v>
      </c>
      <c r="M83" s="50"/>
      <c r="N83" s="97">
        <f t="shared" ref="N83:N146" si="16">L83+M83</f>
        <v>1918505.5338598336</v>
      </c>
      <c r="O83" s="62"/>
      <c r="P83" s="62"/>
      <c r="Q83" s="99"/>
    </row>
    <row r="84" spans="1:17" s="31" customFormat="1" x14ac:dyDescent="0.25">
      <c r="A84" s="35"/>
      <c r="B84" s="51" t="s">
        <v>731</v>
      </c>
      <c r="C84" s="35">
        <v>4</v>
      </c>
      <c r="D84" s="55">
        <v>59.187299999999993</v>
      </c>
      <c r="E84" s="181">
        <v>3314</v>
      </c>
      <c r="F84" s="146">
        <v>664672.30000000005</v>
      </c>
      <c r="G84" s="41">
        <v>100</v>
      </c>
      <c r="H84" s="50">
        <f>F84*G84/100</f>
        <v>664672.30000000005</v>
      </c>
      <c r="I84" s="50">
        <f>F84-H84</f>
        <v>0</v>
      </c>
      <c r="J84" s="50">
        <f>F84/E84</f>
        <v>200.56496680748342</v>
      </c>
      <c r="K84" s="50">
        <f t="shared" si="14"/>
        <v>1128.6009808363117</v>
      </c>
      <c r="L84" s="50">
        <f t="shared" si="15"/>
        <v>2101977.5851310054</v>
      </c>
      <c r="M84" s="50"/>
      <c r="N84" s="97">
        <f t="shared" si="16"/>
        <v>2101977.5851310054</v>
      </c>
      <c r="O84" s="62"/>
      <c r="P84" s="62"/>
      <c r="Q84" s="99"/>
    </row>
    <row r="85" spans="1:17" s="31" customFormat="1" x14ac:dyDescent="0.25">
      <c r="A85" s="35"/>
      <c r="B85" s="51" t="s">
        <v>50</v>
      </c>
      <c r="C85" s="35">
        <v>4</v>
      </c>
      <c r="D85" s="55">
        <v>17.118400000000001</v>
      </c>
      <c r="E85" s="181">
        <v>1654</v>
      </c>
      <c r="F85" s="146">
        <v>463023.3</v>
      </c>
      <c r="G85" s="41">
        <v>100</v>
      </c>
      <c r="H85" s="50">
        <f>F85*G85/100</f>
        <v>463023.3</v>
      </c>
      <c r="I85" s="50">
        <f>F85-H85</f>
        <v>0</v>
      </c>
      <c r="J85" s="50">
        <f>F85/E85</f>
        <v>279.94153567110038</v>
      </c>
      <c r="K85" s="50">
        <f t="shared" si="14"/>
        <v>1049.2244119726947</v>
      </c>
      <c r="L85" s="50">
        <f t="shared" si="15"/>
        <v>1534799.2244647862</v>
      </c>
      <c r="M85" s="50"/>
      <c r="N85" s="97">
        <f t="shared" si="16"/>
        <v>1534799.2244647862</v>
      </c>
      <c r="O85" s="62"/>
      <c r="P85" s="62"/>
      <c r="Q85" s="99"/>
    </row>
    <row r="86" spans="1:17" s="31" customFormat="1" x14ac:dyDescent="0.25">
      <c r="A86" s="35"/>
      <c r="B86" s="51" t="s">
        <v>51</v>
      </c>
      <c r="C86" s="35">
        <v>4</v>
      </c>
      <c r="D86" s="55">
        <v>14.530099999999999</v>
      </c>
      <c r="E86" s="181">
        <v>793</v>
      </c>
      <c r="F86" s="146">
        <v>372135.9</v>
      </c>
      <c r="G86" s="41">
        <v>100</v>
      </c>
      <c r="H86" s="50">
        <f>F86*G86/100</f>
        <v>372135.9</v>
      </c>
      <c r="I86" s="50">
        <f>F86-H86</f>
        <v>0</v>
      </c>
      <c r="J86" s="50">
        <f>F86/E86</f>
        <v>469.27604035308957</v>
      </c>
      <c r="K86" s="50">
        <f t="shared" si="14"/>
        <v>859.88990729070554</v>
      </c>
      <c r="L86" s="50">
        <f t="shared" si="15"/>
        <v>1164556.9721567882</v>
      </c>
      <c r="M86" s="50"/>
      <c r="N86" s="97">
        <f t="shared" si="16"/>
        <v>1164556.9721567882</v>
      </c>
      <c r="O86" s="62"/>
      <c r="P86" s="62"/>
      <c r="Q86" s="99"/>
    </row>
    <row r="87" spans="1:17" s="31" customFormat="1" x14ac:dyDescent="0.25">
      <c r="A87" s="35"/>
      <c r="B87" s="51" t="s">
        <v>52</v>
      </c>
      <c r="C87" s="35">
        <v>4</v>
      </c>
      <c r="D87" s="55">
        <v>44.297600000000003</v>
      </c>
      <c r="E87" s="181">
        <v>1017</v>
      </c>
      <c r="F87" s="146">
        <v>467556.8</v>
      </c>
      <c r="G87" s="41">
        <v>100</v>
      </c>
      <c r="H87" s="50">
        <f>F87*G87/100</f>
        <v>467556.8</v>
      </c>
      <c r="I87" s="50">
        <f>F87-H87</f>
        <v>0</v>
      </c>
      <c r="J87" s="50">
        <f>F87/E87</f>
        <v>459.74119960668634</v>
      </c>
      <c r="K87" s="50">
        <f t="shared" si="14"/>
        <v>869.42474803710877</v>
      </c>
      <c r="L87" s="50">
        <f t="shared" si="15"/>
        <v>1352133.6802390204</v>
      </c>
      <c r="M87" s="50"/>
      <c r="N87" s="97">
        <f t="shared" si="16"/>
        <v>1352133.6802390204</v>
      </c>
      <c r="O87" s="62"/>
      <c r="P87" s="62"/>
      <c r="Q87" s="99"/>
    </row>
    <row r="88" spans="1:17" s="31" customFormat="1" x14ac:dyDescent="0.25">
      <c r="A88" s="35"/>
      <c r="B88" s="51" t="s">
        <v>53</v>
      </c>
      <c r="C88" s="35">
        <v>4</v>
      </c>
      <c r="D88" s="55">
        <v>56.974399999999996</v>
      </c>
      <c r="E88" s="181">
        <v>3885</v>
      </c>
      <c r="F88" s="146">
        <v>2149838.5</v>
      </c>
      <c r="G88" s="41">
        <v>100</v>
      </c>
      <c r="H88" s="50">
        <f t="shared" si="12"/>
        <v>2149838.5</v>
      </c>
      <c r="I88" s="50">
        <f t="shared" si="11"/>
        <v>0</v>
      </c>
      <c r="J88" s="50">
        <f t="shared" si="13"/>
        <v>553.36898326898324</v>
      </c>
      <c r="K88" s="50">
        <f t="shared" si="14"/>
        <v>775.79696437481186</v>
      </c>
      <c r="L88" s="50">
        <f t="shared" si="15"/>
        <v>1794020.1394420199</v>
      </c>
      <c r="M88" s="50"/>
      <c r="N88" s="97">
        <f t="shared" si="16"/>
        <v>1794020.1394420199</v>
      </c>
      <c r="O88" s="62"/>
      <c r="P88" s="62"/>
      <c r="Q88" s="99"/>
    </row>
    <row r="89" spans="1:17" s="31" customFormat="1" x14ac:dyDescent="0.25">
      <c r="A89" s="35"/>
      <c r="B89" s="51"/>
      <c r="C89" s="35"/>
      <c r="D89" s="55">
        <v>0</v>
      </c>
      <c r="E89" s="183"/>
      <c r="F89" s="32"/>
      <c r="G89" s="41"/>
      <c r="H89" s="42"/>
      <c r="I89" s="42"/>
      <c r="J89" s="32"/>
      <c r="K89" s="50"/>
      <c r="L89" s="50"/>
      <c r="M89" s="50"/>
      <c r="N89" s="97"/>
      <c r="O89" s="62"/>
      <c r="P89" s="62"/>
      <c r="Q89" s="99"/>
    </row>
    <row r="90" spans="1:17" s="31" customFormat="1" x14ac:dyDescent="0.25">
      <c r="A90" s="30" t="s">
        <v>54</v>
      </c>
      <c r="B90" s="43" t="s">
        <v>2</v>
      </c>
      <c r="C90" s="44"/>
      <c r="D90" s="3">
        <v>814.44230000000016</v>
      </c>
      <c r="E90" s="184">
        <f>E91</f>
        <v>69399</v>
      </c>
      <c r="F90" s="37"/>
      <c r="G90" s="41"/>
      <c r="H90" s="37">
        <f>H92</f>
        <v>6331152.5</v>
      </c>
      <c r="I90" s="37">
        <f>I92</f>
        <v>-6331152.5</v>
      </c>
      <c r="J90" s="37"/>
      <c r="K90" s="50"/>
      <c r="L90" s="50"/>
      <c r="M90" s="46">
        <f>M92</f>
        <v>18693643.221070424</v>
      </c>
      <c r="N90" s="95">
        <f t="shared" si="16"/>
        <v>18693643.221070424</v>
      </c>
      <c r="O90" s="198"/>
      <c r="P90" s="198"/>
      <c r="Q90" s="99"/>
    </row>
    <row r="91" spans="1:17" s="31" customFormat="1" x14ac:dyDescent="0.25">
      <c r="A91" s="30" t="s">
        <v>54</v>
      </c>
      <c r="B91" s="43" t="s">
        <v>3</v>
      </c>
      <c r="C91" s="44"/>
      <c r="D91" s="3">
        <v>814.44230000000016</v>
      </c>
      <c r="E91" s="184">
        <f>SUM(E93:E120)</f>
        <v>69399</v>
      </c>
      <c r="F91" s="37">
        <f>SUM(F93:F120)</f>
        <v>54072764.700000018</v>
      </c>
      <c r="G91" s="41"/>
      <c r="H91" s="37">
        <f>SUM(H93:H120)</f>
        <v>41410459.700000003</v>
      </c>
      <c r="I91" s="37">
        <f>SUM(I93:I120)</f>
        <v>12662305</v>
      </c>
      <c r="J91" s="37"/>
      <c r="K91" s="50"/>
      <c r="L91" s="37">
        <f>SUM(L93:L120)</f>
        <v>42912551.947003469</v>
      </c>
      <c r="M91" s="50"/>
      <c r="N91" s="95">
        <f t="shared" si="16"/>
        <v>42912551.947003469</v>
      </c>
      <c r="O91" s="198"/>
      <c r="P91" s="198"/>
      <c r="Q91" s="99"/>
    </row>
    <row r="92" spans="1:17" s="31" customFormat="1" x14ac:dyDescent="0.25">
      <c r="A92" s="35"/>
      <c r="B92" s="51" t="s">
        <v>26</v>
      </c>
      <c r="C92" s="35">
        <v>2</v>
      </c>
      <c r="D92" s="55">
        <v>0</v>
      </c>
      <c r="E92" s="183"/>
      <c r="F92" s="50"/>
      <c r="G92" s="41">
        <v>25</v>
      </c>
      <c r="H92" s="50">
        <f>F98*G92/100</f>
        <v>6331152.5</v>
      </c>
      <c r="I92" s="50">
        <f t="shared" ref="I92:I120" si="17">F92-H92</f>
        <v>-6331152.5</v>
      </c>
      <c r="J92" s="50"/>
      <c r="K92" s="50"/>
      <c r="L92" s="50"/>
      <c r="M92" s="50">
        <f>($L$7*$L$8*E90/$L$10)+($L$7*$L$9*D90/$L$11)</f>
        <v>18693643.221070424</v>
      </c>
      <c r="N92" s="97">
        <f t="shared" si="16"/>
        <v>18693643.221070424</v>
      </c>
      <c r="O92" s="62"/>
      <c r="P92" s="62"/>
      <c r="Q92" s="99"/>
    </row>
    <row r="93" spans="1:17" s="31" customFormat="1" x14ac:dyDescent="0.25">
      <c r="A93" s="35"/>
      <c r="B93" s="51" t="s">
        <v>732</v>
      </c>
      <c r="C93" s="35">
        <v>4</v>
      </c>
      <c r="D93" s="55">
        <v>27.557100000000002</v>
      </c>
      <c r="E93" s="181">
        <v>2183</v>
      </c>
      <c r="F93" s="147">
        <v>768438.9</v>
      </c>
      <c r="G93" s="41">
        <v>100</v>
      </c>
      <c r="H93" s="50">
        <f t="shared" ref="H93:H120" si="18">F93*G93/100</f>
        <v>768438.9</v>
      </c>
      <c r="I93" s="50">
        <f t="shared" si="17"/>
        <v>0</v>
      </c>
      <c r="J93" s="50">
        <f t="shared" ref="J93:J120" si="19">F93/E93</f>
        <v>352.01049015116814</v>
      </c>
      <c r="K93" s="50">
        <f t="shared" ref="K93:K120" si="20">$J$11*$J$19-J93</f>
        <v>977.15545749262697</v>
      </c>
      <c r="L93" s="50">
        <f t="shared" ref="L93:L120" si="21">IF(K93&gt;0,$J$7*$J$8*(K93/$K$19),0)+$J$7*$J$9*(E93/$E$19)+$J$7*$J$10*(D93/$D$19)</f>
        <v>1592778.5776024084</v>
      </c>
      <c r="M93" s="50"/>
      <c r="N93" s="97">
        <f t="shared" si="16"/>
        <v>1592778.5776024084</v>
      </c>
      <c r="O93" s="62"/>
      <c r="P93" s="62"/>
      <c r="Q93" s="99"/>
    </row>
    <row r="94" spans="1:17" s="31" customFormat="1" x14ac:dyDescent="0.25">
      <c r="A94" s="35"/>
      <c r="B94" s="51" t="s">
        <v>55</v>
      </c>
      <c r="C94" s="35">
        <v>4</v>
      </c>
      <c r="D94" s="55">
        <v>15.863399999999999</v>
      </c>
      <c r="E94" s="181">
        <v>619</v>
      </c>
      <c r="F94" s="147">
        <v>273852.90000000002</v>
      </c>
      <c r="G94" s="41">
        <v>100</v>
      </c>
      <c r="H94" s="50">
        <f>F94*G94/100</f>
        <v>273852.90000000002</v>
      </c>
      <c r="I94" s="50">
        <f>F94-H94</f>
        <v>0</v>
      </c>
      <c r="J94" s="50">
        <f>F94/E94</f>
        <v>442.41179321486271</v>
      </c>
      <c r="K94" s="50">
        <f t="shared" si="20"/>
        <v>886.75415442893245</v>
      </c>
      <c r="L94" s="50">
        <f t="shared" si="21"/>
        <v>1171252.6914531861</v>
      </c>
      <c r="M94" s="50"/>
      <c r="N94" s="97">
        <f t="shared" si="16"/>
        <v>1171252.6914531861</v>
      </c>
      <c r="O94" s="62"/>
      <c r="P94" s="62"/>
      <c r="Q94" s="99"/>
    </row>
    <row r="95" spans="1:17" s="31" customFormat="1" x14ac:dyDescent="0.25">
      <c r="A95" s="35"/>
      <c r="B95" s="51" t="s">
        <v>733</v>
      </c>
      <c r="C95" s="35">
        <v>4</v>
      </c>
      <c r="D95" s="55">
        <v>26.978499999999997</v>
      </c>
      <c r="E95" s="181">
        <v>2096</v>
      </c>
      <c r="F95" s="147">
        <v>1210752.3999999999</v>
      </c>
      <c r="G95" s="41">
        <v>100</v>
      </c>
      <c r="H95" s="50">
        <f>F95*G95/100</f>
        <v>1210752.3999999999</v>
      </c>
      <c r="I95" s="50">
        <f>F95-H95</f>
        <v>0</v>
      </c>
      <c r="J95" s="50">
        <f>F95/E95</f>
        <v>577.64904580152665</v>
      </c>
      <c r="K95" s="50">
        <f t="shared" si="20"/>
        <v>751.51690184226845</v>
      </c>
      <c r="L95" s="50">
        <f t="shared" si="21"/>
        <v>1322860.5510570833</v>
      </c>
      <c r="M95" s="50"/>
      <c r="N95" s="97">
        <f t="shared" si="16"/>
        <v>1322860.5510570833</v>
      </c>
      <c r="O95" s="62"/>
      <c r="P95" s="62"/>
      <c r="Q95" s="99"/>
    </row>
    <row r="96" spans="1:17" s="31" customFormat="1" x14ac:dyDescent="0.25">
      <c r="A96" s="35"/>
      <c r="B96" s="51" t="s">
        <v>734</v>
      </c>
      <c r="C96" s="35">
        <v>4</v>
      </c>
      <c r="D96" s="55">
        <v>25.1053</v>
      </c>
      <c r="E96" s="181">
        <v>1807</v>
      </c>
      <c r="F96" s="147">
        <v>439359.8</v>
      </c>
      <c r="G96" s="41">
        <v>100</v>
      </c>
      <c r="H96" s="50">
        <f t="shared" si="18"/>
        <v>439359.8</v>
      </c>
      <c r="I96" s="50">
        <f t="shared" si="17"/>
        <v>0</v>
      </c>
      <c r="J96" s="50">
        <f t="shared" si="19"/>
        <v>243.14322080796902</v>
      </c>
      <c r="K96" s="50">
        <f t="shared" si="20"/>
        <v>1086.022726835826</v>
      </c>
      <c r="L96" s="50">
        <f t="shared" si="21"/>
        <v>1639224.6227589736</v>
      </c>
      <c r="M96" s="50"/>
      <c r="N96" s="97">
        <f t="shared" si="16"/>
        <v>1639224.6227589736</v>
      </c>
      <c r="O96" s="62"/>
      <c r="P96" s="62"/>
      <c r="Q96" s="99"/>
    </row>
    <row r="97" spans="1:17" s="31" customFormat="1" x14ac:dyDescent="0.25">
      <c r="A97" s="35"/>
      <c r="B97" s="51" t="s">
        <v>56</v>
      </c>
      <c r="C97" s="35">
        <v>4</v>
      </c>
      <c r="D97" s="55">
        <v>19.769200000000001</v>
      </c>
      <c r="E97" s="181">
        <v>1144</v>
      </c>
      <c r="F97" s="147">
        <v>373189.1</v>
      </c>
      <c r="G97" s="41">
        <v>100</v>
      </c>
      <c r="H97" s="50">
        <f t="shared" si="18"/>
        <v>373189.1</v>
      </c>
      <c r="I97" s="50">
        <f t="shared" si="17"/>
        <v>0</v>
      </c>
      <c r="J97" s="50">
        <f t="shared" si="19"/>
        <v>326.21424825174824</v>
      </c>
      <c r="K97" s="50">
        <f t="shared" si="20"/>
        <v>1002.9516993920469</v>
      </c>
      <c r="L97" s="50">
        <f t="shared" si="21"/>
        <v>1408704.4891734002</v>
      </c>
      <c r="M97" s="50"/>
      <c r="N97" s="97">
        <f t="shared" si="16"/>
        <v>1408704.4891734002</v>
      </c>
      <c r="O97" s="62"/>
      <c r="P97" s="62"/>
      <c r="Q97" s="99"/>
    </row>
    <row r="98" spans="1:17" s="31" customFormat="1" x14ac:dyDescent="0.25">
      <c r="A98" s="35"/>
      <c r="B98" s="51" t="s">
        <v>54</v>
      </c>
      <c r="C98" s="35">
        <v>3</v>
      </c>
      <c r="D98" s="54">
        <v>8.8294999999999995</v>
      </c>
      <c r="E98" s="181">
        <v>7957</v>
      </c>
      <c r="F98" s="147">
        <v>25324610</v>
      </c>
      <c r="G98" s="41">
        <v>50</v>
      </c>
      <c r="H98" s="50">
        <f t="shared" si="18"/>
        <v>12662305</v>
      </c>
      <c r="I98" s="50">
        <f t="shared" si="17"/>
        <v>12662305</v>
      </c>
      <c r="J98" s="50">
        <f t="shared" si="19"/>
        <v>3182.6831720497676</v>
      </c>
      <c r="K98" s="50">
        <f t="shared" si="20"/>
        <v>-1853.5172244059725</v>
      </c>
      <c r="L98" s="50">
        <f t="shared" si="21"/>
        <v>1393725.6186119905</v>
      </c>
      <c r="M98" s="50"/>
      <c r="N98" s="97">
        <f t="shared" si="16"/>
        <v>1393725.6186119905</v>
      </c>
      <c r="O98" s="62"/>
      <c r="P98" s="62"/>
      <c r="Q98" s="99"/>
    </row>
    <row r="99" spans="1:17" s="31" customFormat="1" x14ac:dyDescent="0.25">
      <c r="A99" s="35"/>
      <c r="B99" s="51" t="s">
        <v>28</v>
      </c>
      <c r="C99" s="35">
        <v>4</v>
      </c>
      <c r="D99" s="55">
        <v>13.193199999999997</v>
      </c>
      <c r="E99" s="181">
        <v>764</v>
      </c>
      <c r="F99" s="147">
        <v>221259.8</v>
      </c>
      <c r="G99" s="41">
        <v>100</v>
      </c>
      <c r="H99" s="50">
        <f t="shared" si="18"/>
        <v>221259.8</v>
      </c>
      <c r="I99" s="50">
        <f t="shared" si="17"/>
        <v>0</v>
      </c>
      <c r="J99" s="50">
        <f t="shared" si="19"/>
        <v>289.60706806282718</v>
      </c>
      <c r="K99" s="50">
        <f t="shared" si="20"/>
        <v>1039.5588795809679</v>
      </c>
      <c r="L99" s="50">
        <f t="shared" si="21"/>
        <v>1354395.2869472716</v>
      </c>
      <c r="M99" s="50"/>
      <c r="N99" s="97">
        <f t="shared" si="16"/>
        <v>1354395.2869472716</v>
      </c>
      <c r="O99" s="62"/>
      <c r="P99" s="62"/>
      <c r="Q99" s="99"/>
    </row>
    <row r="100" spans="1:17" s="31" customFormat="1" x14ac:dyDescent="0.25">
      <c r="A100" s="35"/>
      <c r="B100" s="51" t="s">
        <v>735</v>
      </c>
      <c r="C100" s="35">
        <v>4</v>
      </c>
      <c r="D100" s="55">
        <v>48.523900000000005</v>
      </c>
      <c r="E100" s="181">
        <v>3869</v>
      </c>
      <c r="F100" s="147">
        <v>841696.1</v>
      </c>
      <c r="G100" s="41">
        <v>100</v>
      </c>
      <c r="H100" s="50">
        <f t="shared" si="18"/>
        <v>841696.1</v>
      </c>
      <c r="I100" s="50">
        <f t="shared" si="17"/>
        <v>0</v>
      </c>
      <c r="J100" s="50">
        <f t="shared" si="19"/>
        <v>217.5487464461101</v>
      </c>
      <c r="K100" s="50">
        <f t="shared" si="20"/>
        <v>1111.6172011976851</v>
      </c>
      <c r="L100" s="50">
        <f t="shared" si="21"/>
        <v>2127583.6183318538</v>
      </c>
      <c r="M100" s="50"/>
      <c r="N100" s="97">
        <f t="shared" si="16"/>
        <v>2127583.6183318538</v>
      </c>
      <c r="O100" s="62"/>
      <c r="P100" s="62"/>
      <c r="Q100" s="99"/>
    </row>
    <row r="101" spans="1:17" s="31" customFormat="1" x14ac:dyDescent="0.25">
      <c r="A101" s="35"/>
      <c r="B101" s="51" t="s">
        <v>57</v>
      </c>
      <c r="C101" s="35">
        <v>4</v>
      </c>
      <c r="D101" s="55">
        <v>23.2666</v>
      </c>
      <c r="E101" s="181">
        <v>1791</v>
      </c>
      <c r="F101" s="147">
        <v>390830.8</v>
      </c>
      <c r="G101" s="41">
        <v>100</v>
      </c>
      <c r="H101" s="50">
        <f t="shared" si="18"/>
        <v>390830.8</v>
      </c>
      <c r="I101" s="50">
        <f t="shared" si="17"/>
        <v>0</v>
      </c>
      <c r="J101" s="50">
        <f t="shared" si="19"/>
        <v>218.21931881630374</v>
      </c>
      <c r="K101" s="50">
        <f t="shared" si="20"/>
        <v>1110.9466288274914</v>
      </c>
      <c r="L101" s="50">
        <f t="shared" si="21"/>
        <v>1655812.716916194</v>
      </c>
      <c r="M101" s="50"/>
      <c r="N101" s="97">
        <f t="shared" si="16"/>
        <v>1655812.716916194</v>
      </c>
      <c r="O101" s="62"/>
      <c r="P101" s="62"/>
      <c r="Q101" s="99"/>
    </row>
    <row r="102" spans="1:17" s="31" customFormat="1" x14ac:dyDescent="0.25">
      <c r="A102" s="35"/>
      <c r="B102" s="51" t="s">
        <v>58</v>
      </c>
      <c r="C102" s="35">
        <v>4</v>
      </c>
      <c r="D102" s="55">
        <v>50.768900000000002</v>
      </c>
      <c r="E102" s="181">
        <v>3322</v>
      </c>
      <c r="F102" s="147">
        <v>678249.9</v>
      </c>
      <c r="G102" s="41">
        <v>100</v>
      </c>
      <c r="H102" s="50">
        <f t="shared" si="18"/>
        <v>678249.9</v>
      </c>
      <c r="I102" s="50">
        <f t="shared" si="17"/>
        <v>0</v>
      </c>
      <c r="J102" s="50">
        <f t="shared" si="19"/>
        <v>204.1691450933173</v>
      </c>
      <c r="K102" s="50">
        <f t="shared" si="20"/>
        <v>1124.9968025504777</v>
      </c>
      <c r="L102" s="50">
        <f t="shared" si="21"/>
        <v>2060042.4057571096</v>
      </c>
      <c r="M102" s="50"/>
      <c r="N102" s="97">
        <f t="shared" si="16"/>
        <v>2060042.4057571096</v>
      </c>
      <c r="O102" s="62"/>
      <c r="P102" s="62"/>
      <c r="Q102" s="99"/>
    </row>
    <row r="103" spans="1:17" s="31" customFormat="1" x14ac:dyDescent="0.25">
      <c r="A103" s="35"/>
      <c r="B103" s="51" t="s">
        <v>59</v>
      </c>
      <c r="C103" s="35">
        <v>4</v>
      </c>
      <c r="D103" s="55">
        <v>39.664400000000001</v>
      </c>
      <c r="E103" s="181">
        <v>2821</v>
      </c>
      <c r="F103" s="147">
        <v>1464387.8</v>
      </c>
      <c r="G103" s="41">
        <v>100</v>
      </c>
      <c r="H103" s="50">
        <f t="shared" si="18"/>
        <v>1464387.8</v>
      </c>
      <c r="I103" s="50">
        <f t="shared" si="17"/>
        <v>0</v>
      </c>
      <c r="J103" s="50">
        <f t="shared" si="19"/>
        <v>519.10237504431052</v>
      </c>
      <c r="K103" s="50">
        <f t="shared" si="20"/>
        <v>810.06357259948459</v>
      </c>
      <c r="L103" s="50">
        <f t="shared" si="21"/>
        <v>1570762.1688669301</v>
      </c>
      <c r="M103" s="50"/>
      <c r="N103" s="97">
        <f t="shared" si="16"/>
        <v>1570762.1688669301</v>
      </c>
      <c r="O103" s="62"/>
      <c r="P103" s="62"/>
      <c r="Q103" s="99"/>
    </row>
    <row r="104" spans="1:17" s="31" customFormat="1" x14ac:dyDescent="0.25">
      <c r="A104" s="35"/>
      <c r="B104" s="51" t="s">
        <v>60</v>
      </c>
      <c r="C104" s="35">
        <v>4</v>
      </c>
      <c r="D104" s="55">
        <v>52.508599999999994</v>
      </c>
      <c r="E104" s="181">
        <v>7345</v>
      </c>
      <c r="F104" s="147">
        <v>2789530.8</v>
      </c>
      <c r="G104" s="41">
        <v>100</v>
      </c>
      <c r="H104" s="50">
        <f t="shared" si="18"/>
        <v>2789530.8</v>
      </c>
      <c r="I104" s="50">
        <f t="shared" si="17"/>
        <v>0</v>
      </c>
      <c r="J104" s="50">
        <f t="shared" si="19"/>
        <v>379.78635806671201</v>
      </c>
      <c r="K104" s="50">
        <f t="shared" si="20"/>
        <v>949.37958957708315</v>
      </c>
      <c r="L104" s="50">
        <f t="shared" si="21"/>
        <v>2555523.0022590798</v>
      </c>
      <c r="M104" s="50"/>
      <c r="N104" s="97">
        <f t="shared" si="16"/>
        <v>2555523.0022590798</v>
      </c>
      <c r="O104" s="62"/>
      <c r="P104" s="62"/>
      <c r="Q104" s="99"/>
    </row>
    <row r="105" spans="1:17" s="31" customFormat="1" x14ac:dyDescent="0.25">
      <c r="A105" s="35"/>
      <c r="B105" s="51" t="s">
        <v>61</v>
      </c>
      <c r="C105" s="35">
        <v>4</v>
      </c>
      <c r="D105" s="55">
        <v>24.664800000000003</v>
      </c>
      <c r="E105" s="181">
        <v>1410</v>
      </c>
      <c r="F105" s="147">
        <v>1708738.6</v>
      </c>
      <c r="G105" s="41">
        <v>100</v>
      </c>
      <c r="H105" s="50">
        <f t="shared" si="18"/>
        <v>1708738.6</v>
      </c>
      <c r="I105" s="50">
        <f t="shared" si="17"/>
        <v>0</v>
      </c>
      <c r="J105" s="50">
        <f t="shared" si="19"/>
        <v>1211.8713475177306</v>
      </c>
      <c r="K105" s="50">
        <f t="shared" si="20"/>
        <v>117.29460012606455</v>
      </c>
      <c r="L105" s="50">
        <f t="shared" si="21"/>
        <v>485931.71491596854</v>
      </c>
      <c r="M105" s="50"/>
      <c r="N105" s="97">
        <f t="shared" si="16"/>
        <v>485931.71491596854</v>
      </c>
      <c r="O105" s="62"/>
      <c r="P105" s="62"/>
      <c r="Q105" s="99"/>
    </row>
    <row r="106" spans="1:17" s="31" customFormat="1" x14ac:dyDescent="0.25">
      <c r="A106" s="35"/>
      <c r="B106" s="51" t="s">
        <v>62</v>
      </c>
      <c r="C106" s="35">
        <v>4</v>
      </c>
      <c r="D106" s="55">
        <v>58.643199999999993</v>
      </c>
      <c r="E106" s="181">
        <v>2060</v>
      </c>
      <c r="F106" s="147">
        <v>552101.9</v>
      </c>
      <c r="G106" s="41">
        <v>100</v>
      </c>
      <c r="H106" s="50">
        <f t="shared" si="18"/>
        <v>552101.9</v>
      </c>
      <c r="I106" s="50">
        <f t="shared" si="17"/>
        <v>0</v>
      </c>
      <c r="J106" s="50">
        <f t="shared" si="19"/>
        <v>268.01063106796119</v>
      </c>
      <c r="K106" s="50">
        <f t="shared" si="20"/>
        <v>1061.1553165758339</v>
      </c>
      <c r="L106" s="50">
        <f t="shared" si="21"/>
        <v>1810828.5132183402</v>
      </c>
      <c r="M106" s="50"/>
      <c r="N106" s="97">
        <f t="shared" si="16"/>
        <v>1810828.5132183402</v>
      </c>
      <c r="O106" s="62"/>
      <c r="P106" s="62"/>
      <c r="Q106" s="99"/>
    </row>
    <row r="107" spans="1:17" s="31" customFormat="1" x14ac:dyDescent="0.25">
      <c r="A107" s="35"/>
      <c r="B107" s="51" t="s">
        <v>63</v>
      </c>
      <c r="C107" s="35">
        <v>4</v>
      </c>
      <c r="D107" s="55">
        <v>46.1038</v>
      </c>
      <c r="E107" s="181">
        <v>3862</v>
      </c>
      <c r="F107" s="147">
        <v>1620713.2</v>
      </c>
      <c r="G107" s="41">
        <v>100</v>
      </c>
      <c r="H107" s="50">
        <f t="shared" si="18"/>
        <v>1620713.2</v>
      </c>
      <c r="I107" s="50">
        <f t="shared" si="17"/>
        <v>0</v>
      </c>
      <c r="J107" s="50">
        <f t="shared" si="19"/>
        <v>419.65644743656134</v>
      </c>
      <c r="K107" s="50">
        <f t="shared" si="20"/>
        <v>909.50950020723371</v>
      </c>
      <c r="L107" s="50">
        <f t="shared" si="21"/>
        <v>1889000.4232564096</v>
      </c>
      <c r="M107" s="50"/>
      <c r="N107" s="97">
        <f t="shared" si="16"/>
        <v>1889000.4232564096</v>
      </c>
      <c r="O107" s="62"/>
      <c r="P107" s="62"/>
      <c r="Q107" s="99"/>
    </row>
    <row r="108" spans="1:17" s="31" customFormat="1" x14ac:dyDescent="0.25">
      <c r="A108" s="35"/>
      <c r="B108" s="51" t="s">
        <v>64</v>
      </c>
      <c r="C108" s="35">
        <v>4</v>
      </c>
      <c r="D108" s="55">
        <v>22.825799999999997</v>
      </c>
      <c r="E108" s="181">
        <v>1503</v>
      </c>
      <c r="F108" s="147">
        <v>667717.5</v>
      </c>
      <c r="G108" s="41">
        <v>100</v>
      </c>
      <c r="H108" s="50">
        <f t="shared" si="18"/>
        <v>667717.5</v>
      </c>
      <c r="I108" s="50">
        <f t="shared" si="17"/>
        <v>0</v>
      </c>
      <c r="J108" s="50">
        <f t="shared" si="19"/>
        <v>444.2564870259481</v>
      </c>
      <c r="K108" s="50">
        <f t="shared" si="20"/>
        <v>884.909460617847</v>
      </c>
      <c r="L108" s="50">
        <f t="shared" si="21"/>
        <v>1351925.0900406765</v>
      </c>
      <c r="M108" s="50"/>
      <c r="N108" s="97">
        <f t="shared" si="16"/>
        <v>1351925.0900406765</v>
      </c>
      <c r="O108" s="62"/>
      <c r="P108" s="62"/>
      <c r="Q108" s="99"/>
    </row>
    <row r="109" spans="1:17" s="31" customFormat="1" x14ac:dyDescent="0.25">
      <c r="A109" s="35"/>
      <c r="B109" s="51" t="s">
        <v>65</v>
      </c>
      <c r="C109" s="35">
        <v>4</v>
      </c>
      <c r="D109" s="55">
        <v>20.625700000000002</v>
      </c>
      <c r="E109" s="181">
        <v>891</v>
      </c>
      <c r="F109" s="147">
        <v>406583.6</v>
      </c>
      <c r="G109" s="41">
        <v>100</v>
      </c>
      <c r="H109" s="50">
        <f t="shared" si="18"/>
        <v>406583.6</v>
      </c>
      <c r="I109" s="50">
        <f t="shared" si="17"/>
        <v>0</v>
      </c>
      <c r="J109" s="50">
        <f t="shared" si="19"/>
        <v>456.32278338945002</v>
      </c>
      <c r="K109" s="50">
        <f t="shared" si="20"/>
        <v>872.84316425434508</v>
      </c>
      <c r="L109" s="50">
        <f t="shared" si="21"/>
        <v>1224136.0261507304</v>
      </c>
      <c r="M109" s="50"/>
      <c r="N109" s="97">
        <f t="shared" si="16"/>
        <v>1224136.0261507304</v>
      </c>
      <c r="O109" s="62"/>
      <c r="P109" s="62"/>
      <c r="Q109" s="99"/>
    </row>
    <row r="110" spans="1:17" s="31" customFormat="1" x14ac:dyDescent="0.25">
      <c r="A110" s="35"/>
      <c r="B110" s="51" t="s">
        <v>66</v>
      </c>
      <c r="C110" s="35">
        <v>4</v>
      </c>
      <c r="D110" s="55">
        <v>55.96</v>
      </c>
      <c r="E110" s="181">
        <v>4126</v>
      </c>
      <c r="F110" s="147">
        <v>2351888.2000000002</v>
      </c>
      <c r="G110" s="41">
        <v>100</v>
      </c>
      <c r="H110" s="50">
        <f t="shared" si="18"/>
        <v>2351888.2000000002</v>
      </c>
      <c r="I110" s="50">
        <f t="shared" si="17"/>
        <v>0</v>
      </c>
      <c r="J110" s="50">
        <f t="shared" si="19"/>
        <v>570.01652932622403</v>
      </c>
      <c r="K110" s="50">
        <f t="shared" si="20"/>
        <v>759.14941831757108</v>
      </c>
      <c r="L110" s="50">
        <f t="shared" si="21"/>
        <v>1811630.372257882</v>
      </c>
      <c r="M110" s="50"/>
      <c r="N110" s="97">
        <f t="shared" si="16"/>
        <v>1811630.372257882</v>
      </c>
      <c r="O110" s="62"/>
      <c r="P110" s="62"/>
      <c r="Q110" s="99"/>
    </row>
    <row r="111" spans="1:17" s="31" customFormat="1" x14ac:dyDescent="0.25">
      <c r="A111" s="35"/>
      <c r="B111" s="51" t="s">
        <v>67</v>
      </c>
      <c r="C111" s="35">
        <v>4</v>
      </c>
      <c r="D111" s="55">
        <v>11.875299999999999</v>
      </c>
      <c r="E111" s="181">
        <v>4679</v>
      </c>
      <c r="F111" s="147">
        <v>6935080.5</v>
      </c>
      <c r="G111" s="41">
        <v>100</v>
      </c>
      <c r="H111" s="50">
        <f t="shared" si="18"/>
        <v>6935080.5</v>
      </c>
      <c r="I111" s="50">
        <f t="shared" si="17"/>
        <v>0</v>
      </c>
      <c r="J111" s="50">
        <f t="shared" si="19"/>
        <v>1482.1715110066255</v>
      </c>
      <c r="K111" s="50">
        <f t="shared" si="20"/>
        <v>-153.00556336283034</v>
      </c>
      <c r="L111" s="50">
        <f t="shared" si="21"/>
        <v>850730.61774927564</v>
      </c>
      <c r="M111" s="50"/>
      <c r="N111" s="97">
        <f t="shared" si="16"/>
        <v>850730.61774927564</v>
      </c>
      <c r="O111" s="62"/>
      <c r="P111" s="62"/>
      <c r="Q111" s="99"/>
    </row>
    <row r="112" spans="1:17" s="31" customFormat="1" x14ac:dyDescent="0.25">
      <c r="A112" s="35"/>
      <c r="B112" s="51" t="s">
        <v>68</v>
      </c>
      <c r="C112" s="35">
        <v>4</v>
      </c>
      <c r="D112" s="55">
        <v>31.241099999999999</v>
      </c>
      <c r="E112" s="181">
        <v>1353</v>
      </c>
      <c r="F112" s="147">
        <v>599680.69999999995</v>
      </c>
      <c r="G112" s="41">
        <v>100</v>
      </c>
      <c r="H112" s="50">
        <f t="shared" si="18"/>
        <v>599680.69999999995</v>
      </c>
      <c r="I112" s="50">
        <f t="shared" si="17"/>
        <v>0</v>
      </c>
      <c r="J112" s="50">
        <f t="shared" si="19"/>
        <v>443.22298595713227</v>
      </c>
      <c r="K112" s="50">
        <f t="shared" si="20"/>
        <v>885.94296168666278</v>
      </c>
      <c r="L112" s="50">
        <f t="shared" si="21"/>
        <v>1366832.4706340958</v>
      </c>
      <c r="M112" s="50"/>
      <c r="N112" s="97">
        <f t="shared" si="16"/>
        <v>1366832.4706340958</v>
      </c>
      <c r="O112" s="62"/>
      <c r="P112" s="62"/>
      <c r="Q112" s="99"/>
    </row>
    <row r="113" spans="1:17" s="31" customFormat="1" x14ac:dyDescent="0.25">
      <c r="A113" s="35"/>
      <c r="B113" s="51" t="s">
        <v>69</v>
      </c>
      <c r="C113" s="35">
        <v>4</v>
      </c>
      <c r="D113" s="55">
        <v>24.530700000000003</v>
      </c>
      <c r="E113" s="181">
        <v>1330</v>
      </c>
      <c r="F113" s="147">
        <v>604363</v>
      </c>
      <c r="G113" s="41">
        <v>100</v>
      </c>
      <c r="H113" s="50">
        <f t="shared" si="18"/>
        <v>604363</v>
      </c>
      <c r="I113" s="50">
        <f t="shared" si="17"/>
        <v>0</v>
      </c>
      <c r="J113" s="50">
        <f t="shared" si="19"/>
        <v>454.40827067669176</v>
      </c>
      <c r="K113" s="50">
        <f t="shared" si="20"/>
        <v>874.75767696710341</v>
      </c>
      <c r="L113" s="50">
        <f t="shared" si="21"/>
        <v>1319112.5672860371</v>
      </c>
      <c r="M113" s="50"/>
      <c r="N113" s="97">
        <f t="shared" si="16"/>
        <v>1319112.5672860371</v>
      </c>
      <c r="O113" s="62"/>
      <c r="P113" s="62"/>
      <c r="Q113" s="99"/>
    </row>
    <row r="114" spans="1:17" s="31" customFormat="1" x14ac:dyDescent="0.25">
      <c r="A114" s="35"/>
      <c r="B114" s="51" t="s">
        <v>70</v>
      </c>
      <c r="C114" s="35">
        <v>4</v>
      </c>
      <c r="D114" s="55">
        <v>16.540599999999998</v>
      </c>
      <c r="E114" s="181">
        <v>634</v>
      </c>
      <c r="F114" s="147">
        <v>131929.29999999999</v>
      </c>
      <c r="G114" s="41">
        <v>100</v>
      </c>
      <c r="H114" s="50">
        <f t="shared" si="18"/>
        <v>131929.29999999999</v>
      </c>
      <c r="I114" s="50">
        <f t="shared" si="17"/>
        <v>0</v>
      </c>
      <c r="J114" s="50">
        <f t="shared" si="19"/>
        <v>208.09037854889587</v>
      </c>
      <c r="K114" s="50">
        <f t="shared" si="20"/>
        <v>1121.0755690948993</v>
      </c>
      <c r="L114" s="50">
        <f t="shared" si="21"/>
        <v>1439105.7593114597</v>
      </c>
      <c r="M114" s="50"/>
      <c r="N114" s="97">
        <f t="shared" si="16"/>
        <v>1439105.7593114597</v>
      </c>
      <c r="O114" s="62"/>
      <c r="P114" s="62"/>
      <c r="Q114" s="99"/>
    </row>
    <row r="115" spans="1:17" s="31" customFormat="1" x14ac:dyDescent="0.25">
      <c r="A115" s="35"/>
      <c r="B115" s="51" t="s">
        <v>855</v>
      </c>
      <c r="C115" s="35">
        <v>4</v>
      </c>
      <c r="D115" s="55">
        <v>24.329000000000001</v>
      </c>
      <c r="E115" s="181">
        <v>1601</v>
      </c>
      <c r="F115" s="147">
        <v>615845.6</v>
      </c>
      <c r="G115" s="41">
        <v>100</v>
      </c>
      <c r="H115" s="50">
        <f t="shared" si="18"/>
        <v>615845.6</v>
      </c>
      <c r="I115" s="50">
        <f t="shared" si="17"/>
        <v>0</v>
      </c>
      <c r="J115" s="50">
        <f t="shared" si="19"/>
        <v>384.6630855715178</v>
      </c>
      <c r="K115" s="50">
        <f t="shared" si="20"/>
        <v>944.50286207227737</v>
      </c>
      <c r="L115" s="50">
        <f t="shared" si="21"/>
        <v>1442263.7083149361</v>
      </c>
      <c r="M115" s="50"/>
      <c r="N115" s="97">
        <f t="shared" si="16"/>
        <v>1442263.7083149361</v>
      </c>
      <c r="O115" s="62"/>
      <c r="P115" s="62"/>
      <c r="Q115" s="99"/>
    </row>
    <row r="116" spans="1:17" s="31" customFormat="1" x14ac:dyDescent="0.25">
      <c r="A116" s="35"/>
      <c r="B116" s="51" t="s">
        <v>736</v>
      </c>
      <c r="C116" s="35">
        <v>4</v>
      </c>
      <c r="D116" s="55">
        <v>26.3277</v>
      </c>
      <c r="E116" s="181">
        <v>2188</v>
      </c>
      <c r="F116" s="147">
        <v>524649.1</v>
      </c>
      <c r="G116" s="41">
        <v>100</v>
      </c>
      <c r="H116" s="50">
        <f t="shared" si="18"/>
        <v>524649.1</v>
      </c>
      <c r="I116" s="50">
        <f t="shared" si="17"/>
        <v>0</v>
      </c>
      <c r="J116" s="50">
        <f t="shared" si="19"/>
        <v>239.7847806215722</v>
      </c>
      <c r="K116" s="50">
        <f t="shared" si="20"/>
        <v>1089.3811670222228</v>
      </c>
      <c r="L116" s="50">
        <f t="shared" si="21"/>
        <v>1713446.119441434</v>
      </c>
      <c r="M116" s="50"/>
      <c r="N116" s="97">
        <f t="shared" si="16"/>
        <v>1713446.119441434</v>
      </c>
      <c r="O116" s="62"/>
      <c r="P116" s="62"/>
      <c r="Q116" s="99"/>
    </row>
    <row r="117" spans="1:17" s="31" customFormat="1" x14ac:dyDescent="0.25">
      <c r="A117" s="35"/>
      <c r="B117" s="51" t="s">
        <v>737</v>
      </c>
      <c r="C117" s="35">
        <v>4</v>
      </c>
      <c r="D117" s="55">
        <v>20.367199999999997</v>
      </c>
      <c r="E117" s="181">
        <v>953</v>
      </c>
      <c r="F117" s="147">
        <v>277905.59999999998</v>
      </c>
      <c r="G117" s="41">
        <v>100</v>
      </c>
      <c r="H117" s="50">
        <f t="shared" si="18"/>
        <v>277905.59999999998</v>
      </c>
      <c r="I117" s="50">
        <f t="shared" si="17"/>
        <v>0</v>
      </c>
      <c r="J117" s="50">
        <f t="shared" si="19"/>
        <v>291.61133263378804</v>
      </c>
      <c r="K117" s="50">
        <f t="shared" si="20"/>
        <v>1037.5546150100072</v>
      </c>
      <c r="L117" s="50">
        <f t="shared" si="21"/>
        <v>1417738.6880892501</v>
      </c>
      <c r="M117" s="50"/>
      <c r="N117" s="97">
        <f t="shared" si="16"/>
        <v>1417738.6880892501</v>
      </c>
      <c r="O117" s="62"/>
      <c r="P117" s="62"/>
      <c r="Q117" s="99"/>
    </row>
    <row r="118" spans="1:17" s="31" customFormat="1" x14ac:dyDescent="0.25">
      <c r="A118" s="35"/>
      <c r="B118" s="51" t="s">
        <v>71</v>
      </c>
      <c r="C118" s="35">
        <v>4</v>
      </c>
      <c r="D118" s="55">
        <v>25.795300000000001</v>
      </c>
      <c r="E118" s="181">
        <v>2704</v>
      </c>
      <c r="F118" s="147">
        <v>820184.9</v>
      </c>
      <c r="G118" s="41">
        <v>100</v>
      </c>
      <c r="H118" s="50">
        <f t="shared" si="18"/>
        <v>820184.9</v>
      </c>
      <c r="I118" s="50">
        <f t="shared" si="17"/>
        <v>0</v>
      </c>
      <c r="J118" s="50">
        <f t="shared" si="19"/>
        <v>303.32281804733731</v>
      </c>
      <c r="K118" s="50">
        <f t="shared" si="20"/>
        <v>1025.8431295964579</v>
      </c>
      <c r="L118" s="50">
        <f t="shared" si="21"/>
        <v>1727591.0672405737</v>
      </c>
      <c r="M118" s="50"/>
      <c r="N118" s="97">
        <f t="shared" si="16"/>
        <v>1727591.0672405737</v>
      </c>
      <c r="O118" s="62"/>
      <c r="P118" s="62"/>
      <c r="Q118" s="99"/>
    </row>
    <row r="119" spans="1:17" s="31" customFormat="1" x14ac:dyDescent="0.25">
      <c r="A119" s="35"/>
      <c r="B119" s="51" t="s">
        <v>72</v>
      </c>
      <c r="C119" s="35">
        <v>4</v>
      </c>
      <c r="D119" s="55">
        <v>27.845200000000002</v>
      </c>
      <c r="E119" s="181">
        <v>2503</v>
      </c>
      <c r="F119" s="147">
        <v>837941.1</v>
      </c>
      <c r="G119" s="41">
        <v>100</v>
      </c>
      <c r="H119" s="50">
        <f t="shared" si="18"/>
        <v>837941.1</v>
      </c>
      <c r="I119" s="50">
        <f t="shared" si="17"/>
        <v>0</v>
      </c>
      <c r="J119" s="50">
        <f t="shared" si="19"/>
        <v>334.77471034758287</v>
      </c>
      <c r="K119" s="50">
        <f t="shared" si="20"/>
        <v>994.39123729621224</v>
      </c>
      <c r="L119" s="50">
        <f t="shared" si="21"/>
        <v>1667798.8117418231</v>
      </c>
      <c r="M119" s="50"/>
      <c r="N119" s="97">
        <f t="shared" si="16"/>
        <v>1667798.8117418231</v>
      </c>
      <c r="O119" s="62"/>
      <c r="P119" s="62"/>
      <c r="Q119" s="99"/>
    </row>
    <row r="120" spans="1:17" s="31" customFormat="1" x14ac:dyDescent="0.25">
      <c r="A120" s="35"/>
      <c r="B120" s="51" t="s">
        <v>73</v>
      </c>
      <c r="C120" s="35">
        <v>4</v>
      </c>
      <c r="D120" s="55">
        <v>24.738299999999999</v>
      </c>
      <c r="E120" s="181">
        <v>1884</v>
      </c>
      <c r="F120" s="147">
        <v>641283.6</v>
      </c>
      <c r="G120" s="41">
        <v>100</v>
      </c>
      <c r="H120" s="50">
        <f t="shared" si="18"/>
        <v>641283.6</v>
      </c>
      <c r="I120" s="50">
        <f t="shared" si="17"/>
        <v>0</v>
      </c>
      <c r="J120" s="50">
        <f t="shared" si="19"/>
        <v>340.38407643312098</v>
      </c>
      <c r="K120" s="50">
        <f t="shared" si="20"/>
        <v>988.78187121067413</v>
      </c>
      <c r="L120" s="50">
        <f t="shared" si="21"/>
        <v>1541814.2476191097</v>
      </c>
      <c r="M120" s="50"/>
      <c r="N120" s="97">
        <f t="shared" si="16"/>
        <v>1541814.2476191097</v>
      </c>
      <c r="O120" s="62"/>
      <c r="P120" s="62"/>
      <c r="Q120" s="99"/>
    </row>
    <row r="121" spans="1:17" s="31" customFormat="1" x14ac:dyDescent="0.25">
      <c r="A121" s="35"/>
      <c r="B121" s="51"/>
      <c r="C121" s="35"/>
      <c r="D121" s="55">
        <v>0</v>
      </c>
      <c r="E121" s="183"/>
      <c r="F121" s="32"/>
      <c r="G121" s="41"/>
      <c r="H121" s="42"/>
      <c r="I121" s="42"/>
      <c r="J121" s="32"/>
      <c r="K121" s="50"/>
      <c r="L121" s="50"/>
      <c r="M121" s="50"/>
      <c r="N121" s="97"/>
      <c r="O121" s="62"/>
      <c r="P121" s="62"/>
      <c r="Q121" s="99"/>
    </row>
    <row r="122" spans="1:17" s="31" customFormat="1" x14ac:dyDescent="0.25">
      <c r="A122" s="30" t="s">
        <v>74</v>
      </c>
      <c r="B122" s="43" t="s">
        <v>2</v>
      </c>
      <c r="C122" s="44"/>
      <c r="D122" s="3">
        <v>1545.2835</v>
      </c>
      <c r="E122" s="184">
        <f>E123</f>
        <v>113002</v>
      </c>
      <c r="F122" s="37"/>
      <c r="G122" s="41"/>
      <c r="H122" s="37">
        <f>H124</f>
        <v>27400825</v>
      </c>
      <c r="I122" s="37">
        <f>I124</f>
        <v>-27400825</v>
      </c>
      <c r="J122" s="37"/>
      <c r="K122" s="50"/>
      <c r="L122" s="50"/>
      <c r="M122" s="46">
        <f>M124</f>
        <v>32351431.048978232</v>
      </c>
      <c r="N122" s="95">
        <f t="shared" si="16"/>
        <v>32351431.048978232</v>
      </c>
      <c r="O122" s="198"/>
      <c r="P122" s="198"/>
      <c r="Q122" s="99"/>
    </row>
    <row r="123" spans="1:17" s="31" customFormat="1" x14ac:dyDescent="0.25">
      <c r="A123" s="30" t="s">
        <v>74</v>
      </c>
      <c r="B123" s="43" t="s">
        <v>3</v>
      </c>
      <c r="C123" s="44"/>
      <c r="D123" s="3">
        <v>1545.2835</v>
      </c>
      <c r="E123" s="184">
        <f>SUM(E125:E161)</f>
        <v>113002</v>
      </c>
      <c r="F123" s="37">
        <f>SUM(F125:F161)</f>
        <v>168751084.10000002</v>
      </c>
      <c r="G123" s="41"/>
      <c r="H123" s="37">
        <f>SUM(H125:H161)</f>
        <v>113949434.10000002</v>
      </c>
      <c r="I123" s="37">
        <f>SUM(I125:I161)</f>
        <v>54801650</v>
      </c>
      <c r="J123" s="37"/>
      <c r="K123" s="50"/>
      <c r="L123" s="37">
        <f>SUM(L125:L161)</f>
        <v>55215575.331179589</v>
      </c>
      <c r="M123" s="50"/>
      <c r="N123" s="95">
        <f t="shared" si="16"/>
        <v>55215575.331179589</v>
      </c>
      <c r="O123" s="198"/>
      <c r="P123" s="198"/>
      <c r="Q123" s="99"/>
    </row>
    <row r="124" spans="1:17" s="31" customFormat="1" x14ac:dyDescent="0.25">
      <c r="A124" s="35"/>
      <c r="B124" s="51" t="s">
        <v>26</v>
      </c>
      <c r="C124" s="35">
        <v>2</v>
      </c>
      <c r="D124" s="55">
        <v>0</v>
      </c>
      <c r="E124" s="183"/>
      <c r="F124" s="50"/>
      <c r="G124" s="41">
        <v>25</v>
      </c>
      <c r="H124" s="50">
        <f>F136*G124/100</f>
        <v>27400825</v>
      </c>
      <c r="I124" s="50">
        <f t="shared" ref="I124:I161" si="22">F124-H124</f>
        <v>-27400825</v>
      </c>
      <c r="J124" s="50"/>
      <c r="K124" s="50"/>
      <c r="L124" s="50"/>
      <c r="M124" s="50">
        <f>($L$7*$L$8*E122/$L$10)+($L$7*$L$9*D122/$L$11)</f>
        <v>32351431.048978232</v>
      </c>
      <c r="N124" s="97">
        <f t="shared" si="16"/>
        <v>32351431.048978232</v>
      </c>
      <c r="O124" s="62"/>
      <c r="P124" s="62"/>
      <c r="Q124" s="99"/>
    </row>
    <row r="125" spans="1:17" s="31" customFormat="1" x14ac:dyDescent="0.25">
      <c r="A125" s="35"/>
      <c r="B125" s="51" t="s">
        <v>75</v>
      </c>
      <c r="C125" s="35">
        <v>4</v>
      </c>
      <c r="D125" s="55">
        <v>62.27</v>
      </c>
      <c r="E125" s="181">
        <v>1316</v>
      </c>
      <c r="F125" s="148">
        <v>1367009.2</v>
      </c>
      <c r="G125" s="41">
        <v>100</v>
      </c>
      <c r="H125" s="50">
        <f t="shared" ref="H125:H161" si="23">F125*G125/100</f>
        <v>1367009.2</v>
      </c>
      <c r="I125" s="50">
        <f t="shared" si="22"/>
        <v>0</v>
      </c>
      <c r="J125" s="50">
        <f t="shared" ref="J125:J161" si="24">F125/E125</f>
        <v>1038.7607902735563</v>
      </c>
      <c r="K125" s="50">
        <f t="shared" ref="K125:K161" si="25">$J$11*$J$19-J125</f>
        <v>290.40515737023884</v>
      </c>
      <c r="L125" s="50">
        <f t="shared" ref="L125:L161" si="26">IF(K125&gt;0,$J$7*$J$8*(K125/$K$19),0)+$J$7*$J$9*(E125/$E$19)+$J$7*$J$10*(D125/$D$19)</f>
        <v>839007.5712685741</v>
      </c>
      <c r="M125" s="50"/>
      <c r="N125" s="97">
        <f t="shared" si="16"/>
        <v>839007.5712685741</v>
      </c>
      <c r="O125" s="62"/>
      <c r="P125" s="62"/>
      <c r="Q125" s="99"/>
    </row>
    <row r="126" spans="1:17" s="31" customFormat="1" x14ac:dyDescent="0.25">
      <c r="A126" s="35"/>
      <c r="B126" s="51" t="s">
        <v>76</v>
      </c>
      <c r="C126" s="35">
        <v>4</v>
      </c>
      <c r="D126" s="55">
        <v>60.540000000000006</v>
      </c>
      <c r="E126" s="181">
        <v>2419</v>
      </c>
      <c r="F126" s="148">
        <v>1460369.4</v>
      </c>
      <c r="G126" s="41">
        <v>100</v>
      </c>
      <c r="H126" s="50">
        <f t="shared" si="23"/>
        <v>1460369.4</v>
      </c>
      <c r="I126" s="50">
        <f t="shared" si="22"/>
        <v>0</v>
      </c>
      <c r="J126" s="50">
        <f t="shared" si="24"/>
        <v>603.70789582472094</v>
      </c>
      <c r="K126" s="50">
        <f t="shared" si="25"/>
        <v>725.45805181907417</v>
      </c>
      <c r="L126" s="50">
        <f t="shared" si="26"/>
        <v>1505140.3259428451</v>
      </c>
      <c r="M126" s="50"/>
      <c r="N126" s="97">
        <f t="shared" si="16"/>
        <v>1505140.3259428451</v>
      </c>
      <c r="O126" s="62"/>
      <c r="P126" s="62"/>
      <c r="Q126" s="99"/>
    </row>
    <row r="127" spans="1:17" s="31" customFormat="1" x14ac:dyDescent="0.25">
      <c r="A127" s="35"/>
      <c r="B127" s="51" t="s">
        <v>77</v>
      </c>
      <c r="C127" s="35">
        <v>4</v>
      </c>
      <c r="D127" s="55">
        <v>34.874600000000001</v>
      </c>
      <c r="E127" s="181">
        <v>2302</v>
      </c>
      <c r="F127" s="148">
        <v>980448.6</v>
      </c>
      <c r="G127" s="41">
        <v>100</v>
      </c>
      <c r="H127" s="50">
        <f t="shared" si="23"/>
        <v>980448.6</v>
      </c>
      <c r="I127" s="50">
        <f t="shared" si="22"/>
        <v>0</v>
      </c>
      <c r="J127" s="50">
        <f t="shared" si="24"/>
        <v>425.91164205039098</v>
      </c>
      <c r="K127" s="50">
        <f t="shared" si="25"/>
        <v>903.25430559340407</v>
      </c>
      <c r="L127" s="50">
        <f t="shared" si="26"/>
        <v>1564458.5463374783</v>
      </c>
      <c r="M127" s="50"/>
      <c r="N127" s="97">
        <f t="shared" si="16"/>
        <v>1564458.5463374783</v>
      </c>
      <c r="O127" s="62"/>
      <c r="P127" s="62"/>
      <c r="Q127" s="99"/>
    </row>
    <row r="128" spans="1:17" s="31" customFormat="1" x14ac:dyDescent="0.25">
      <c r="A128" s="35"/>
      <c r="B128" s="51" t="s">
        <v>78</v>
      </c>
      <c r="C128" s="35">
        <v>4</v>
      </c>
      <c r="D128" s="55">
        <v>31.383899999999997</v>
      </c>
      <c r="E128" s="181">
        <v>1503</v>
      </c>
      <c r="F128" s="148">
        <v>393818.8</v>
      </c>
      <c r="G128" s="41">
        <v>100</v>
      </c>
      <c r="H128" s="50">
        <f t="shared" si="23"/>
        <v>393818.8</v>
      </c>
      <c r="I128" s="50">
        <f t="shared" si="22"/>
        <v>0</v>
      </c>
      <c r="J128" s="50">
        <f t="shared" si="24"/>
        <v>262.02182302062539</v>
      </c>
      <c r="K128" s="50">
        <f t="shared" si="25"/>
        <v>1067.1441246231698</v>
      </c>
      <c r="L128" s="50">
        <f t="shared" si="26"/>
        <v>1595712.8847939819</v>
      </c>
      <c r="M128" s="50"/>
      <c r="N128" s="97">
        <f t="shared" si="16"/>
        <v>1595712.8847939819</v>
      </c>
      <c r="O128" s="62"/>
      <c r="P128" s="62"/>
      <c r="Q128" s="99"/>
    </row>
    <row r="129" spans="1:17" s="31" customFormat="1" x14ac:dyDescent="0.25">
      <c r="A129" s="35"/>
      <c r="B129" s="51" t="s">
        <v>738</v>
      </c>
      <c r="C129" s="35">
        <v>4</v>
      </c>
      <c r="D129" s="55">
        <v>25.623899999999999</v>
      </c>
      <c r="E129" s="181">
        <v>1269</v>
      </c>
      <c r="F129" s="148">
        <v>405839.4</v>
      </c>
      <c r="G129" s="41">
        <v>100</v>
      </c>
      <c r="H129" s="50">
        <f t="shared" si="23"/>
        <v>405839.4</v>
      </c>
      <c r="I129" s="50">
        <f t="shared" si="22"/>
        <v>0</v>
      </c>
      <c r="J129" s="50">
        <f t="shared" si="24"/>
        <v>319.81040189125298</v>
      </c>
      <c r="K129" s="50">
        <f t="shared" si="25"/>
        <v>1009.3555457525422</v>
      </c>
      <c r="L129" s="50">
        <f t="shared" si="26"/>
        <v>1464422.4171418308</v>
      </c>
      <c r="M129" s="50"/>
      <c r="N129" s="97">
        <f t="shared" si="16"/>
        <v>1464422.4171418308</v>
      </c>
      <c r="O129" s="62"/>
      <c r="P129" s="62"/>
      <c r="Q129" s="99"/>
    </row>
    <row r="130" spans="1:17" s="31" customFormat="1" x14ac:dyDescent="0.25">
      <c r="A130" s="35"/>
      <c r="B130" s="51" t="s">
        <v>739</v>
      </c>
      <c r="C130" s="35">
        <v>4</v>
      </c>
      <c r="D130" s="55">
        <v>39.855800000000002</v>
      </c>
      <c r="E130" s="181">
        <v>2029</v>
      </c>
      <c r="F130" s="148">
        <v>728633.5</v>
      </c>
      <c r="G130" s="41">
        <v>100</v>
      </c>
      <c r="H130" s="50">
        <f t="shared" si="23"/>
        <v>728633.5</v>
      </c>
      <c r="I130" s="50">
        <f t="shared" si="22"/>
        <v>0</v>
      </c>
      <c r="J130" s="50">
        <f t="shared" si="24"/>
        <v>359.10965993100046</v>
      </c>
      <c r="K130" s="50">
        <f t="shared" si="25"/>
        <v>970.05628771279464</v>
      </c>
      <c r="L130" s="50">
        <f t="shared" si="26"/>
        <v>1616019.6158659619</v>
      </c>
      <c r="M130" s="50"/>
      <c r="N130" s="97">
        <f t="shared" si="16"/>
        <v>1616019.6158659619</v>
      </c>
      <c r="O130" s="62"/>
      <c r="P130" s="62"/>
      <c r="Q130" s="99"/>
    </row>
    <row r="131" spans="1:17" s="31" customFormat="1" x14ac:dyDescent="0.25">
      <c r="A131" s="35"/>
      <c r="B131" s="51" t="s">
        <v>740</v>
      </c>
      <c r="C131" s="35">
        <v>4</v>
      </c>
      <c r="D131" s="55">
        <v>24.169999999999998</v>
      </c>
      <c r="E131" s="181">
        <v>1461</v>
      </c>
      <c r="F131" s="148">
        <v>809354.9</v>
      </c>
      <c r="G131" s="41">
        <v>100</v>
      </c>
      <c r="H131" s="50">
        <f t="shared" si="23"/>
        <v>809354.9</v>
      </c>
      <c r="I131" s="50">
        <f t="shared" si="22"/>
        <v>0</v>
      </c>
      <c r="J131" s="50">
        <f t="shared" si="24"/>
        <v>553.97323750855583</v>
      </c>
      <c r="K131" s="50">
        <f t="shared" si="25"/>
        <v>775.19271013523928</v>
      </c>
      <c r="L131" s="50">
        <f t="shared" si="26"/>
        <v>1228310.5155193177</v>
      </c>
      <c r="M131" s="50"/>
      <c r="N131" s="97">
        <f t="shared" si="16"/>
        <v>1228310.5155193177</v>
      </c>
      <c r="O131" s="62"/>
      <c r="P131" s="62"/>
      <c r="Q131" s="99"/>
    </row>
    <row r="132" spans="1:17" s="31" customFormat="1" x14ac:dyDescent="0.25">
      <c r="A132" s="35"/>
      <c r="B132" s="51" t="s">
        <v>79</v>
      </c>
      <c r="C132" s="35">
        <v>4</v>
      </c>
      <c r="D132" s="55">
        <v>31.63</v>
      </c>
      <c r="E132" s="181">
        <v>2344</v>
      </c>
      <c r="F132" s="148">
        <v>519314.2</v>
      </c>
      <c r="G132" s="41">
        <v>100</v>
      </c>
      <c r="H132" s="50">
        <f t="shared" si="23"/>
        <v>519314.2</v>
      </c>
      <c r="I132" s="50">
        <f t="shared" si="22"/>
        <v>0</v>
      </c>
      <c r="J132" s="50">
        <f t="shared" si="24"/>
        <v>221.55042662116043</v>
      </c>
      <c r="K132" s="50">
        <f t="shared" si="25"/>
        <v>1107.6155210226348</v>
      </c>
      <c r="L132" s="50">
        <f t="shared" si="26"/>
        <v>1785092.3961520123</v>
      </c>
      <c r="M132" s="50"/>
      <c r="N132" s="97">
        <f t="shared" si="16"/>
        <v>1785092.3961520123</v>
      </c>
      <c r="O132" s="62"/>
      <c r="P132" s="62"/>
      <c r="Q132" s="99"/>
    </row>
    <row r="133" spans="1:17" s="31" customFormat="1" x14ac:dyDescent="0.25">
      <c r="A133" s="35"/>
      <c r="B133" s="51" t="s">
        <v>80</v>
      </c>
      <c r="C133" s="35">
        <v>4</v>
      </c>
      <c r="D133" s="55">
        <v>11.828699999999998</v>
      </c>
      <c r="E133" s="181">
        <v>684</v>
      </c>
      <c r="F133" s="148">
        <v>595147.19999999995</v>
      </c>
      <c r="G133" s="41">
        <v>100</v>
      </c>
      <c r="H133" s="50">
        <f t="shared" si="23"/>
        <v>595147.19999999995</v>
      </c>
      <c r="I133" s="50">
        <f t="shared" si="22"/>
        <v>0</v>
      </c>
      <c r="J133" s="50">
        <f t="shared" si="24"/>
        <v>870.09824561403502</v>
      </c>
      <c r="K133" s="50">
        <f t="shared" si="25"/>
        <v>459.06770202976008</v>
      </c>
      <c r="L133" s="50">
        <f t="shared" si="26"/>
        <v>685013.64603243314</v>
      </c>
      <c r="M133" s="50"/>
      <c r="N133" s="97">
        <f t="shared" si="16"/>
        <v>685013.64603243314</v>
      </c>
      <c r="O133" s="62"/>
      <c r="P133" s="62"/>
      <c r="Q133" s="99"/>
    </row>
    <row r="134" spans="1:17" s="31" customFormat="1" x14ac:dyDescent="0.25">
      <c r="A134" s="35"/>
      <c r="B134" s="51" t="s">
        <v>81</v>
      </c>
      <c r="C134" s="35">
        <v>4</v>
      </c>
      <c r="D134" s="55">
        <v>33.254300000000001</v>
      </c>
      <c r="E134" s="181">
        <v>1888</v>
      </c>
      <c r="F134" s="148">
        <v>1082727</v>
      </c>
      <c r="G134" s="41">
        <v>100</v>
      </c>
      <c r="H134" s="50">
        <f t="shared" si="23"/>
        <v>1082727</v>
      </c>
      <c r="I134" s="50">
        <f t="shared" si="22"/>
        <v>0</v>
      </c>
      <c r="J134" s="50">
        <f t="shared" si="24"/>
        <v>573.47828389830511</v>
      </c>
      <c r="K134" s="50">
        <f t="shared" si="25"/>
        <v>755.68766374549</v>
      </c>
      <c r="L134" s="50">
        <f t="shared" si="26"/>
        <v>1321440.2728204553</v>
      </c>
      <c r="M134" s="50"/>
      <c r="N134" s="97">
        <f t="shared" si="16"/>
        <v>1321440.2728204553</v>
      </c>
      <c r="O134" s="62"/>
      <c r="P134" s="62"/>
      <c r="Q134" s="99"/>
    </row>
    <row r="135" spans="1:17" s="31" customFormat="1" x14ac:dyDescent="0.25">
      <c r="A135" s="35"/>
      <c r="B135" s="51" t="s">
        <v>82</v>
      </c>
      <c r="C135" s="35">
        <v>4</v>
      </c>
      <c r="D135" s="55">
        <v>34.46</v>
      </c>
      <c r="E135" s="181">
        <v>1966</v>
      </c>
      <c r="F135" s="148">
        <v>3431547</v>
      </c>
      <c r="G135" s="41">
        <v>100</v>
      </c>
      <c r="H135" s="50">
        <f t="shared" si="23"/>
        <v>3431547</v>
      </c>
      <c r="I135" s="50">
        <f t="shared" si="22"/>
        <v>0</v>
      </c>
      <c r="J135" s="50">
        <f t="shared" si="24"/>
        <v>1745.4460834181079</v>
      </c>
      <c r="K135" s="50">
        <f t="shared" si="25"/>
        <v>-416.28013577431284</v>
      </c>
      <c r="L135" s="50">
        <f t="shared" si="26"/>
        <v>494903.55942015332</v>
      </c>
      <c r="M135" s="50"/>
      <c r="N135" s="97">
        <f t="shared" si="16"/>
        <v>494903.55942015332</v>
      </c>
      <c r="O135" s="62"/>
      <c r="P135" s="62"/>
      <c r="Q135" s="99"/>
    </row>
    <row r="136" spans="1:17" s="31" customFormat="1" x14ac:dyDescent="0.25">
      <c r="A136" s="35"/>
      <c r="B136" s="51" t="s">
        <v>877</v>
      </c>
      <c r="C136" s="35">
        <v>3</v>
      </c>
      <c r="D136" s="55">
        <v>34.15</v>
      </c>
      <c r="E136" s="181">
        <v>36526</v>
      </c>
      <c r="F136" s="148">
        <v>109603300</v>
      </c>
      <c r="G136" s="41">
        <v>50</v>
      </c>
      <c r="H136" s="50">
        <f t="shared" si="23"/>
        <v>54801650</v>
      </c>
      <c r="I136" s="50">
        <f t="shared" si="22"/>
        <v>54801650</v>
      </c>
      <c r="J136" s="50">
        <f t="shared" si="24"/>
        <v>3000.6926572852217</v>
      </c>
      <c r="K136" s="50">
        <f t="shared" si="25"/>
        <v>-1671.5267096414266</v>
      </c>
      <c r="L136" s="50">
        <f t="shared" si="26"/>
        <v>6368029.6088609789</v>
      </c>
      <c r="M136" s="50"/>
      <c r="N136" s="97">
        <f t="shared" si="16"/>
        <v>6368029.6088609789</v>
      </c>
      <c r="O136" s="62"/>
      <c r="P136" s="62"/>
      <c r="Q136" s="99"/>
    </row>
    <row r="137" spans="1:17" s="31" customFormat="1" x14ac:dyDescent="0.25">
      <c r="A137" s="35"/>
      <c r="B137" s="51" t="s">
        <v>741</v>
      </c>
      <c r="C137" s="35">
        <v>4</v>
      </c>
      <c r="D137" s="55">
        <v>34.1</v>
      </c>
      <c r="E137" s="181">
        <v>1128</v>
      </c>
      <c r="F137" s="148">
        <v>1697198.8</v>
      </c>
      <c r="G137" s="41">
        <v>100</v>
      </c>
      <c r="H137" s="50">
        <f t="shared" si="23"/>
        <v>1697198.8</v>
      </c>
      <c r="I137" s="50">
        <f t="shared" si="22"/>
        <v>0</v>
      </c>
      <c r="J137" s="50">
        <f t="shared" si="24"/>
        <v>1504.6088652482269</v>
      </c>
      <c r="K137" s="50">
        <f t="shared" si="25"/>
        <v>-175.44291760443184</v>
      </c>
      <c r="L137" s="50">
        <f t="shared" si="26"/>
        <v>350779.77256023517</v>
      </c>
      <c r="M137" s="50"/>
      <c r="N137" s="97">
        <f t="shared" si="16"/>
        <v>350779.77256023517</v>
      </c>
      <c r="O137" s="62"/>
      <c r="P137" s="62"/>
      <c r="Q137" s="99"/>
    </row>
    <row r="138" spans="1:17" s="31" customFormat="1" x14ac:dyDescent="0.25">
      <c r="A138" s="35"/>
      <c r="B138" s="51" t="s">
        <v>83</v>
      </c>
      <c r="C138" s="35">
        <v>4</v>
      </c>
      <c r="D138" s="55">
        <v>69.12</v>
      </c>
      <c r="E138" s="181">
        <v>5551</v>
      </c>
      <c r="F138" s="148">
        <v>2267698</v>
      </c>
      <c r="G138" s="41">
        <v>100</v>
      </c>
      <c r="H138" s="50">
        <f t="shared" si="23"/>
        <v>2267698</v>
      </c>
      <c r="I138" s="50">
        <f t="shared" si="22"/>
        <v>0</v>
      </c>
      <c r="J138" s="50">
        <f t="shared" si="24"/>
        <v>408.52062691406951</v>
      </c>
      <c r="K138" s="50">
        <f t="shared" si="25"/>
        <v>920.64532072972565</v>
      </c>
      <c r="L138" s="50">
        <f t="shared" si="26"/>
        <v>2295903.9439575439</v>
      </c>
      <c r="M138" s="50"/>
      <c r="N138" s="97">
        <f t="shared" si="16"/>
        <v>2295903.9439575439</v>
      </c>
      <c r="O138" s="62"/>
      <c r="P138" s="62"/>
      <c r="Q138" s="99"/>
    </row>
    <row r="139" spans="1:17" s="31" customFormat="1" x14ac:dyDescent="0.25">
      <c r="A139" s="35"/>
      <c r="B139" s="51" t="s">
        <v>742</v>
      </c>
      <c r="C139" s="35">
        <v>4</v>
      </c>
      <c r="D139" s="55">
        <v>26.168200000000002</v>
      </c>
      <c r="E139" s="181">
        <v>1501</v>
      </c>
      <c r="F139" s="148">
        <v>1458927</v>
      </c>
      <c r="G139" s="41">
        <v>100</v>
      </c>
      <c r="H139" s="50">
        <f t="shared" si="23"/>
        <v>1458927</v>
      </c>
      <c r="I139" s="50">
        <f t="shared" si="22"/>
        <v>0</v>
      </c>
      <c r="J139" s="50">
        <f t="shared" si="24"/>
        <v>971.97001998667554</v>
      </c>
      <c r="K139" s="50">
        <f t="shared" si="25"/>
        <v>357.19592765711957</v>
      </c>
      <c r="L139" s="50">
        <f t="shared" si="26"/>
        <v>776799.22282396862</v>
      </c>
      <c r="M139" s="50"/>
      <c r="N139" s="97">
        <f t="shared" si="16"/>
        <v>776799.22282396862</v>
      </c>
      <c r="O139" s="62"/>
      <c r="P139" s="62"/>
      <c r="Q139" s="99"/>
    </row>
    <row r="140" spans="1:17" s="31" customFormat="1" x14ac:dyDescent="0.25">
      <c r="A140" s="35"/>
      <c r="B140" s="51" t="s">
        <v>84</v>
      </c>
      <c r="C140" s="35">
        <v>4</v>
      </c>
      <c r="D140" s="55">
        <v>85.18</v>
      </c>
      <c r="E140" s="181">
        <v>4517</v>
      </c>
      <c r="F140" s="148">
        <v>2245706</v>
      </c>
      <c r="G140" s="41">
        <v>100</v>
      </c>
      <c r="H140" s="50">
        <f t="shared" si="23"/>
        <v>2245706</v>
      </c>
      <c r="I140" s="50">
        <f t="shared" si="22"/>
        <v>0</v>
      </c>
      <c r="J140" s="50">
        <f t="shared" si="24"/>
        <v>497.16758910781493</v>
      </c>
      <c r="K140" s="50">
        <f t="shared" si="25"/>
        <v>831.99835853598017</v>
      </c>
      <c r="L140" s="50">
        <f t="shared" si="26"/>
        <v>2095872.6041847325</v>
      </c>
      <c r="M140" s="50"/>
      <c r="N140" s="97">
        <f t="shared" si="16"/>
        <v>2095872.6041847325</v>
      </c>
      <c r="O140" s="62"/>
      <c r="P140" s="62"/>
      <c r="Q140" s="99"/>
    </row>
    <row r="141" spans="1:17" s="31" customFormat="1" x14ac:dyDescent="0.25">
      <c r="A141" s="35"/>
      <c r="B141" s="51" t="s">
        <v>85</v>
      </c>
      <c r="C141" s="35">
        <v>4</v>
      </c>
      <c r="D141" s="55">
        <v>34.762</v>
      </c>
      <c r="E141" s="181">
        <v>1794</v>
      </c>
      <c r="F141" s="148">
        <v>534609</v>
      </c>
      <c r="G141" s="41">
        <v>100</v>
      </c>
      <c r="H141" s="50">
        <f t="shared" si="23"/>
        <v>534609</v>
      </c>
      <c r="I141" s="50">
        <f t="shared" si="22"/>
        <v>0</v>
      </c>
      <c r="J141" s="50">
        <f t="shared" si="24"/>
        <v>297.99832775919731</v>
      </c>
      <c r="K141" s="50">
        <f t="shared" si="25"/>
        <v>1031.1676198845978</v>
      </c>
      <c r="L141" s="50">
        <f t="shared" si="26"/>
        <v>1620684.4607187454</v>
      </c>
      <c r="M141" s="50"/>
      <c r="N141" s="97">
        <f t="shared" si="16"/>
        <v>1620684.4607187454</v>
      </c>
      <c r="O141" s="62"/>
      <c r="P141" s="62"/>
      <c r="Q141" s="99"/>
    </row>
    <row r="142" spans="1:17" s="31" customFormat="1" x14ac:dyDescent="0.25">
      <c r="A142" s="35"/>
      <c r="B142" s="51" t="s">
        <v>86</v>
      </c>
      <c r="C142" s="35">
        <v>4</v>
      </c>
      <c r="D142" s="55">
        <v>46.627399999999994</v>
      </c>
      <c r="E142" s="181">
        <v>1580</v>
      </c>
      <c r="F142" s="148">
        <v>953476.5</v>
      </c>
      <c r="G142" s="41">
        <v>100</v>
      </c>
      <c r="H142" s="50">
        <f t="shared" si="23"/>
        <v>953476.5</v>
      </c>
      <c r="I142" s="50">
        <f t="shared" si="22"/>
        <v>0</v>
      </c>
      <c r="J142" s="50">
        <f t="shared" si="24"/>
        <v>603.46613924050632</v>
      </c>
      <c r="K142" s="50">
        <f t="shared" si="25"/>
        <v>725.69980840328878</v>
      </c>
      <c r="L142" s="50">
        <f t="shared" si="26"/>
        <v>1297908.5387495477</v>
      </c>
      <c r="M142" s="50"/>
      <c r="N142" s="97">
        <f t="shared" si="16"/>
        <v>1297908.5387495477</v>
      </c>
      <c r="O142" s="62"/>
      <c r="P142" s="62"/>
      <c r="Q142" s="99"/>
    </row>
    <row r="143" spans="1:17" s="31" customFormat="1" x14ac:dyDescent="0.25">
      <c r="A143" s="35"/>
      <c r="B143" s="51" t="s">
        <v>87</v>
      </c>
      <c r="C143" s="35">
        <v>4</v>
      </c>
      <c r="D143" s="55">
        <v>61.2</v>
      </c>
      <c r="E143" s="181">
        <v>2110</v>
      </c>
      <c r="F143" s="148">
        <v>1507284.2</v>
      </c>
      <c r="G143" s="41">
        <v>100</v>
      </c>
      <c r="H143" s="50">
        <f t="shared" si="23"/>
        <v>1507284.2</v>
      </c>
      <c r="I143" s="50">
        <f t="shared" si="22"/>
        <v>0</v>
      </c>
      <c r="J143" s="50">
        <f t="shared" si="24"/>
        <v>714.35270142180093</v>
      </c>
      <c r="K143" s="50">
        <f t="shared" si="25"/>
        <v>614.81324622199418</v>
      </c>
      <c r="L143" s="50">
        <f t="shared" si="26"/>
        <v>1331911.2849163611</v>
      </c>
      <c r="M143" s="50"/>
      <c r="N143" s="97">
        <f t="shared" si="16"/>
        <v>1331911.2849163611</v>
      </c>
      <c r="O143" s="62"/>
      <c r="P143" s="62"/>
      <c r="Q143" s="99"/>
    </row>
    <row r="144" spans="1:17" s="31" customFormat="1" x14ac:dyDescent="0.25">
      <c r="A144" s="35"/>
      <c r="B144" s="51" t="s">
        <v>88</v>
      </c>
      <c r="C144" s="35">
        <v>4</v>
      </c>
      <c r="D144" s="55">
        <v>47.41</v>
      </c>
      <c r="E144" s="181">
        <v>2761</v>
      </c>
      <c r="F144" s="148">
        <v>15812523.4</v>
      </c>
      <c r="G144" s="41">
        <v>100</v>
      </c>
      <c r="H144" s="50">
        <f t="shared" si="23"/>
        <v>15812523.4</v>
      </c>
      <c r="I144" s="50">
        <f t="shared" si="22"/>
        <v>0</v>
      </c>
      <c r="J144" s="50">
        <f t="shared" si="24"/>
        <v>5727.1001086562837</v>
      </c>
      <c r="K144" s="50">
        <f t="shared" si="25"/>
        <v>-4397.9341610124884</v>
      </c>
      <c r="L144" s="50">
        <f t="shared" si="26"/>
        <v>690437.10287881037</v>
      </c>
      <c r="M144" s="50"/>
      <c r="N144" s="97">
        <f t="shared" si="16"/>
        <v>690437.10287881037</v>
      </c>
      <c r="O144" s="62"/>
      <c r="P144" s="62"/>
      <c r="Q144" s="99"/>
    </row>
    <row r="145" spans="1:17" s="31" customFormat="1" x14ac:dyDescent="0.25">
      <c r="A145" s="35"/>
      <c r="B145" s="51" t="s">
        <v>89</v>
      </c>
      <c r="C145" s="35">
        <v>4</v>
      </c>
      <c r="D145" s="55">
        <v>17.339500000000001</v>
      </c>
      <c r="E145" s="181">
        <v>834</v>
      </c>
      <c r="F145" s="148">
        <v>244659.9</v>
      </c>
      <c r="G145" s="41">
        <v>100</v>
      </c>
      <c r="H145" s="50">
        <f t="shared" si="23"/>
        <v>244659.9</v>
      </c>
      <c r="I145" s="50">
        <f t="shared" si="22"/>
        <v>0</v>
      </c>
      <c r="J145" s="50">
        <f t="shared" si="24"/>
        <v>293.35719424460433</v>
      </c>
      <c r="K145" s="50">
        <f t="shared" si="25"/>
        <v>1035.8087533991907</v>
      </c>
      <c r="L145" s="50">
        <f t="shared" si="26"/>
        <v>1381436.6803059685</v>
      </c>
      <c r="M145" s="50"/>
      <c r="N145" s="97">
        <f t="shared" si="16"/>
        <v>1381436.6803059685</v>
      </c>
      <c r="O145" s="62"/>
      <c r="P145" s="62"/>
      <c r="Q145" s="99"/>
    </row>
    <row r="146" spans="1:17" s="31" customFormat="1" x14ac:dyDescent="0.25">
      <c r="A146" s="35"/>
      <c r="B146" s="51" t="s">
        <v>90</v>
      </c>
      <c r="C146" s="35">
        <v>4</v>
      </c>
      <c r="D146" s="55">
        <v>17.34</v>
      </c>
      <c r="E146" s="181">
        <v>712</v>
      </c>
      <c r="F146" s="148">
        <v>124133.1</v>
      </c>
      <c r="G146" s="41">
        <v>100</v>
      </c>
      <c r="H146" s="50">
        <f t="shared" si="23"/>
        <v>124133.1</v>
      </c>
      <c r="I146" s="50">
        <f t="shared" si="22"/>
        <v>0</v>
      </c>
      <c r="J146" s="50">
        <f t="shared" si="24"/>
        <v>174.34424157303371</v>
      </c>
      <c r="K146" s="50">
        <f t="shared" si="25"/>
        <v>1154.8217060707614</v>
      </c>
      <c r="L146" s="50">
        <f t="shared" si="26"/>
        <v>1493845.8729760479</v>
      </c>
      <c r="M146" s="50"/>
      <c r="N146" s="97">
        <f t="shared" si="16"/>
        <v>1493845.8729760479</v>
      </c>
      <c r="O146" s="62"/>
      <c r="P146" s="62"/>
      <c r="Q146" s="99"/>
    </row>
    <row r="147" spans="1:17" s="31" customFormat="1" x14ac:dyDescent="0.25">
      <c r="A147" s="35"/>
      <c r="B147" s="51" t="s">
        <v>91</v>
      </c>
      <c r="C147" s="35">
        <v>4</v>
      </c>
      <c r="D147" s="55">
        <v>26.2576</v>
      </c>
      <c r="E147" s="181">
        <v>1481</v>
      </c>
      <c r="F147" s="148">
        <v>1257083.3999999999</v>
      </c>
      <c r="G147" s="41">
        <v>100</v>
      </c>
      <c r="H147" s="50">
        <f t="shared" si="23"/>
        <v>1257083.3999999999</v>
      </c>
      <c r="I147" s="50">
        <f t="shared" si="22"/>
        <v>0</v>
      </c>
      <c r="J147" s="50">
        <f t="shared" si="24"/>
        <v>848.80715732613089</v>
      </c>
      <c r="K147" s="50">
        <f t="shared" si="25"/>
        <v>480.35879031766422</v>
      </c>
      <c r="L147" s="50">
        <f t="shared" si="26"/>
        <v>911603.8592284841</v>
      </c>
      <c r="M147" s="50"/>
      <c r="N147" s="97">
        <f t="shared" ref="N147:N210" si="27">L147+M147</f>
        <v>911603.8592284841</v>
      </c>
      <c r="O147" s="62"/>
      <c r="P147" s="62"/>
      <c r="Q147" s="99"/>
    </row>
    <row r="148" spans="1:17" s="31" customFormat="1" x14ac:dyDescent="0.25">
      <c r="A148" s="35"/>
      <c r="B148" s="51" t="s">
        <v>92</v>
      </c>
      <c r="C148" s="35">
        <v>4</v>
      </c>
      <c r="D148" s="55">
        <v>61.502499999999998</v>
      </c>
      <c r="E148" s="181">
        <v>2226</v>
      </c>
      <c r="F148" s="148">
        <v>2074303.2</v>
      </c>
      <c r="G148" s="41">
        <v>100</v>
      </c>
      <c r="H148" s="50">
        <f t="shared" si="23"/>
        <v>2074303.2</v>
      </c>
      <c r="I148" s="50">
        <f t="shared" si="22"/>
        <v>0</v>
      </c>
      <c r="J148" s="50">
        <f t="shared" si="24"/>
        <v>931.85229110512125</v>
      </c>
      <c r="K148" s="50">
        <f t="shared" si="25"/>
        <v>397.31365653867385</v>
      </c>
      <c r="L148" s="50">
        <f t="shared" si="26"/>
        <v>1109714.3574260236</v>
      </c>
      <c r="M148" s="50"/>
      <c r="N148" s="97">
        <f t="shared" si="27"/>
        <v>1109714.3574260236</v>
      </c>
      <c r="O148" s="62"/>
      <c r="P148" s="62"/>
      <c r="Q148" s="99"/>
    </row>
    <row r="149" spans="1:17" s="31" customFormat="1" x14ac:dyDescent="0.25">
      <c r="A149" s="35"/>
      <c r="B149" s="51" t="s">
        <v>743</v>
      </c>
      <c r="C149" s="35">
        <v>4</v>
      </c>
      <c r="D149" s="55">
        <v>22.879899999999999</v>
      </c>
      <c r="E149" s="181">
        <v>598</v>
      </c>
      <c r="F149" s="148">
        <v>274837.40000000002</v>
      </c>
      <c r="G149" s="41">
        <v>100</v>
      </c>
      <c r="H149" s="50">
        <f t="shared" si="23"/>
        <v>274837.40000000002</v>
      </c>
      <c r="I149" s="50">
        <f t="shared" si="22"/>
        <v>0</v>
      </c>
      <c r="J149" s="50">
        <f t="shared" si="24"/>
        <v>459.59431438127092</v>
      </c>
      <c r="K149" s="50">
        <f t="shared" si="25"/>
        <v>869.57163326252419</v>
      </c>
      <c r="L149" s="50">
        <f t="shared" si="26"/>
        <v>1181184.8045734575</v>
      </c>
      <c r="M149" s="50"/>
      <c r="N149" s="97">
        <f t="shared" si="27"/>
        <v>1181184.8045734575</v>
      </c>
      <c r="O149" s="62"/>
      <c r="P149" s="62"/>
      <c r="Q149" s="99"/>
    </row>
    <row r="150" spans="1:17" s="31" customFormat="1" x14ac:dyDescent="0.25">
      <c r="A150" s="35"/>
      <c r="B150" s="51" t="s">
        <v>93</v>
      </c>
      <c r="C150" s="35">
        <v>4</v>
      </c>
      <c r="D150" s="55">
        <v>31.273200000000003</v>
      </c>
      <c r="E150" s="181">
        <v>559</v>
      </c>
      <c r="F150" s="148">
        <v>548117.9</v>
      </c>
      <c r="G150" s="41">
        <v>100</v>
      </c>
      <c r="H150" s="50">
        <f t="shared" si="23"/>
        <v>548117.9</v>
      </c>
      <c r="I150" s="50">
        <f t="shared" si="22"/>
        <v>0</v>
      </c>
      <c r="J150" s="50">
        <f t="shared" si="24"/>
        <v>980.53291592128801</v>
      </c>
      <c r="K150" s="50">
        <f t="shared" si="25"/>
        <v>348.6330317225071</v>
      </c>
      <c r="L150" s="50">
        <f t="shared" si="26"/>
        <v>630906.08458647667</v>
      </c>
      <c r="M150" s="50"/>
      <c r="N150" s="97">
        <f t="shared" si="27"/>
        <v>630906.08458647667</v>
      </c>
      <c r="O150" s="62"/>
      <c r="P150" s="62"/>
      <c r="Q150" s="99"/>
    </row>
    <row r="151" spans="1:17" s="31" customFormat="1" x14ac:dyDescent="0.25">
      <c r="A151" s="35"/>
      <c r="B151" s="51" t="s">
        <v>94</v>
      </c>
      <c r="C151" s="35">
        <v>4</v>
      </c>
      <c r="D151" s="55">
        <v>58.628599999999992</v>
      </c>
      <c r="E151" s="181">
        <v>3902</v>
      </c>
      <c r="F151" s="148">
        <v>1233671.8</v>
      </c>
      <c r="G151" s="41">
        <v>100</v>
      </c>
      <c r="H151" s="50">
        <f t="shared" si="23"/>
        <v>1233671.8</v>
      </c>
      <c r="I151" s="50">
        <f t="shared" si="22"/>
        <v>0</v>
      </c>
      <c r="J151" s="50">
        <f t="shared" si="24"/>
        <v>316.16396719630961</v>
      </c>
      <c r="K151" s="50">
        <f t="shared" si="25"/>
        <v>1013.0019804474855</v>
      </c>
      <c r="L151" s="50">
        <f t="shared" si="26"/>
        <v>2069995.8405218637</v>
      </c>
      <c r="M151" s="50"/>
      <c r="N151" s="97">
        <f t="shared" si="27"/>
        <v>2069995.8405218637</v>
      </c>
      <c r="O151" s="62"/>
      <c r="P151" s="62"/>
      <c r="Q151" s="99"/>
    </row>
    <row r="152" spans="1:17" s="31" customFormat="1" x14ac:dyDescent="0.25">
      <c r="A152" s="35"/>
      <c r="B152" s="51" t="s">
        <v>95</v>
      </c>
      <c r="C152" s="35">
        <v>4</v>
      </c>
      <c r="D152" s="55">
        <v>76.844499999999996</v>
      </c>
      <c r="E152" s="181">
        <v>3076</v>
      </c>
      <c r="F152" s="148">
        <v>3053916</v>
      </c>
      <c r="G152" s="41">
        <v>100</v>
      </c>
      <c r="H152" s="50">
        <f t="shared" si="23"/>
        <v>3053916</v>
      </c>
      <c r="I152" s="50">
        <f t="shared" si="22"/>
        <v>0</v>
      </c>
      <c r="J152" s="50">
        <f t="shared" si="24"/>
        <v>992.82054616384914</v>
      </c>
      <c r="K152" s="50">
        <f t="shared" si="25"/>
        <v>336.34540147994596</v>
      </c>
      <c r="L152" s="50">
        <f t="shared" si="26"/>
        <v>1257545.3669874209</v>
      </c>
      <c r="M152" s="50"/>
      <c r="N152" s="97">
        <f t="shared" si="27"/>
        <v>1257545.3669874209</v>
      </c>
      <c r="O152" s="62"/>
      <c r="P152" s="62"/>
      <c r="Q152" s="99"/>
    </row>
    <row r="153" spans="1:17" s="31" customFormat="1" x14ac:dyDescent="0.25">
      <c r="A153" s="35"/>
      <c r="B153" s="51" t="s">
        <v>96</v>
      </c>
      <c r="C153" s="35">
        <v>4</v>
      </c>
      <c r="D153" s="55">
        <v>38.180500000000002</v>
      </c>
      <c r="E153" s="181">
        <v>2202</v>
      </c>
      <c r="F153" s="148">
        <v>578730.5</v>
      </c>
      <c r="G153" s="41">
        <v>100</v>
      </c>
      <c r="H153" s="50">
        <f t="shared" si="23"/>
        <v>578730.5</v>
      </c>
      <c r="I153" s="50">
        <f t="shared" si="22"/>
        <v>0</v>
      </c>
      <c r="J153" s="50">
        <f t="shared" si="24"/>
        <v>262.82039055404181</v>
      </c>
      <c r="K153" s="50">
        <f t="shared" si="25"/>
        <v>1066.3455570897534</v>
      </c>
      <c r="L153" s="50">
        <f t="shared" si="26"/>
        <v>1745335.7090299123</v>
      </c>
      <c r="M153" s="50"/>
      <c r="N153" s="97">
        <f t="shared" si="27"/>
        <v>1745335.7090299123</v>
      </c>
      <c r="O153" s="62"/>
      <c r="P153" s="62"/>
      <c r="Q153" s="99"/>
    </row>
    <row r="154" spans="1:17" s="31" customFormat="1" x14ac:dyDescent="0.25">
      <c r="A154" s="35"/>
      <c r="B154" s="51" t="s">
        <v>97</v>
      </c>
      <c r="C154" s="35">
        <v>4</v>
      </c>
      <c r="D154" s="55">
        <v>50.358499999999999</v>
      </c>
      <c r="E154" s="181">
        <v>3057</v>
      </c>
      <c r="F154" s="148">
        <v>2213822.7000000002</v>
      </c>
      <c r="G154" s="41">
        <v>100</v>
      </c>
      <c r="H154" s="50">
        <f t="shared" si="23"/>
        <v>2213822.7000000002</v>
      </c>
      <c r="I154" s="50">
        <f t="shared" si="22"/>
        <v>0</v>
      </c>
      <c r="J154" s="50">
        <f t="shared" si="24"/>
        <v>724.18145240431807</v>
      </c>
      <c r="K154" s="50">
        <f t="shared" si="25"/>
        <v>604.98449523947704</v>
      </c>
      <c r="L154" s="50">
        <f t="shared" si="26"/>
        <v>1431324.1685297319</v>
      </c>
      <c r="M154" s="50"/>
      <c r="N154" s="97">
        <f t="shared" si="27"/>
        <v>1431324.1685297319</v>
      </c>
      <c r="O154" s="62"/>
      <c r="P154" s="62"/>
      <c r="Q154" s="99"/>
    </row>
    <row r="155" spans="1:17" s="31" customFormat="1" x14ac:dyDescent="0.25">
      <c r="A155" s="35"/>
      <c r="B155" s="51" t="s">
        <v>98</v>
      </c>
      <c r="C155" s="35">
        <v>4</v>
      </c>
      <c r="D155" s="55">
        <v>109.09</v>
      </c>
      <c r="E155" s="181">
        <v>5556</v>
      </c>
      <c r="F155" s="148">
        <v>3520488.3</v>
      </c>
      <c r="G155" s="41">
        <v>100</v>
      </c>
      <c r="H155" s="50">
        <f t="shared" si="23"/>
        <v>3520488.3</v>
      </c>
      <c r="I155" s="50">
        <f t="shared" si="22"/>
        <v>0</v>
      </c>
      <c r="J155" s="50">
        <f t="shared" si="24"/>
        <v>633.63720302375805</v>
      </c>
      <c r="K155" s="50">
        <f t="shared" si="25"/>
        <v>695.52874462003706</v>
      </c>
      <c r="L155" s="50">
        <f t="shared" si="26"/>
        <v>2231324.3474862231</v>
      </c>
      <c r="M155" s="50"/>
      <c r="N155" s="97">
        <f t="shared" si="27"/>
        <v>2231324.3474862231</v>
      </c>
      <c r="O155" s="62"/>
      <c r="P155" s="62"/>
      <c r="Q155" s="99"/>
    </row>
    <row r="156" spans="1:17" s="31" customFormat="1" x14ac:dyDescent="0.25">
      <c r="A156" s="35"/>
      <c r="B156" s="51" t="s">
        <v>99</v>
      </c>
      <c r="C156" s="35">
        <v>4</v>
      </c>
      <c r="D156" s="55">
        <v>26.459899999999998</v>
      </c>
      <c r="E156" s="181">
        <v>1509</v>
      </c>
      <c r="F156" s="148">
        <v>364969.3</v>
      </c>
      <c r="G156" s="41">
        <v>100</v>
      </c>
      <c r="H156" s="50">
        <f t="shared" si="23"/>
        <v>364969.3</v>
      </c>
      <c r="I156" s="50">
        <f t="shared" si="22"/>
        <v>0</v>
      </c>
      <c r="J156" s="50">
        <f t="shared" si="24"/>
        <v>241.8616964877402</v>
      </c>
      <c r="K156" s="50">
        <f t="shared" si="25"/>
        <v>1087.304251156055</v>
      </c>
      <c r="L156" s="50">
        <f t="shared" si="26"/>
        <v>1596321.5023880652</v>
      </c>
      <c r="M156" s="50"/>
      <c r="N156" s="97">
        <f t="shared" si="27"/>
        <v>1596321.5023880652</v>
      </c>
      <c r="O156" s="62"/>
      <c r="P156" s="62"/>
      <c r="Q156" s="99"/>
    </row>
    <row r="157" spans="1:17" s="31" customFormat="1" x14ac:dyDescent="0.25">
      <c r="A157" s="35"/>
      <c r="B157" s="51" t="s">
        <v>744</v>
      </c>
      <c r="C157" s="35">
        <v>4</v>
      </c>
      <c r="D157" s="55">
        <v>17.317799999999998</v>
      </c>
      <c r="E157" s="181">
        <v>961</v>
      </c>
      <c r="F157" s="148">
        <v>368415.2</v>
      </c>
      <c r="G157" s="41">
        <v>100</v>
      </c>
      <c r="H157" s="50">
        <f t="shared" si="23"/>
        <v>368415.2</v>
      </c>
      <c r="I157" s="50">
        <f t="shared" si="22"/>
        <v>0</v>
      </c>
      <c r="J157" s="50">
        <f t="shared" si="24"/>
        <v>383.36649323621231</v>
      </c>
      <c r="K157" s="50">
        <f t="shared" si="25"/>
        <v>945.79945440758274</v>
      </c>
      <c r="L157" s="50">
        <f t="shared" si="26"/>
        <v>1302226.0913847755</v>
      </c>
      <c r="M157" s="50"/>
      <c r="N157" s="97">
        <f t="shared" si="27"/>
        <v>1302226.0913847755</v>
      </c>
      <c r="O157" s="62"/>
      <c r="P157" s="62"/>
      <c r="Q157" s="99"/>
    </row>
    <row r="158" spans="1:17" s="31" customFormat="1" x14ac:dyDescent="0.25">
      <c r="A158" s="35"/>
      <c r="B158" s="51" t="s">
        <v>100</v>
      </c>
      <c r="C158" s="35">
        <v>4</v>
      </c>
      <c r="D158" s="55">
        <v>34.703099999999999</v>
      </c>
      <c r="E158" s="181">
        <v>1886</v>
      </c>
      <c r="F158" s="148">
        <v>383801.59999999998</v>
      </c>
      <c r="G158" s="41">
        <v>100</v>
      </c>
      <c r="H158" s="50">
        <f t="shared" si="23"/>
        <v>383801.59999999998</v>
      </c>
      <c r="I158" s="50">
        <f t="shared" si="22"/>
        <v>0</v>
      </c>
      <c r="J158" s="50">
        <f t="shared" si="24"/>
        <v>203.5003181336161</v>
      </c>
      <c r="K158" s="50">
        <f t="shared" si="25"/>
        <v>1125.6656295101791</v>
      </c>
      <c r="L158" s="50">
        <f t="shared" si="26"/>
        <v>1741766.8595579381</v>
      </c>
      <c r="M158" s="50"/>
      <c r="N158" s="97">
        <f t="shared" si="27"/>
        <v>1741766.8595579381</v>
      </c>
      <c r="O158" s="62"/>
      <c r="P158" s="62"/>
      <c r="Q158" s="99"/>
    </row>
    <row r="159" spans="1:17" s="31" customFormat="1" x14ac:dyDescent="0.25">
      <c r="A159" s="35"/>
      <c r="B159" s="51" t="s">
        <v>101</v>
      </c>
      <c r="C159" s="35">
        <v>4</v>
      </c>
      <c r="D159" s="55">
        <v>43.419999999999995</v>
      </c>
      <c r="E159" s="181">
        <v>2731</v>
      </c>
      <c r="F159" s="148">
        <v>828507.8</v>
      </c>
      <c r="G159" s="41">
        <v>100</v>
      </c>
      <c r="H159" s="50">
        <f t="shared" si="23"/>
        <v>828507.8</v>
      </c>
      <c r="I159" s="50">
        <f t="shared" si="22"/>
        <v>0</v>
      </c>
      <c r="J159" s="50">
        <f t="shared" si="24"/>
        <v>303.37158549981694</v>
      </c>
      <c r="K159" s="50">
        <f t="shared" si="25"/>
        <v>1025.7943621439781</v>
      </c>
      <c r="L159" s="50">
        <f t="shared" si="26"/>
        <v>1814326.5203573364</v>
      </c>
      <c r="M159" s="50"/>
      <c r="N159" s="97">
        <f t="shared" si="27"/>
        <v>1814326.5203573364</v>
      </c>
      <c r="O159" s="62"/>
      <c r="P159" s="62"/>
      <c r="Q159" s="99"/>
    </row>
    <row r="160" spans="1:17" s="31" customFormat="1" x14ac:dyDescent="0.25">
      <c r="A160" s="35"/>
      <c r="B160" s="51" t="s">
        <v>102</v>
      </c>
      <c r="C160" s="35">
        <v>4</v>
      </c>
      <c r="D160" s="55">
        <v>49.62</v>
      </c>
      <c r="E160" s="181">
        <v>2938</v>
      </c>
      <c r="F160" s="148">
        <v>1181250.3999999999</v>
      </c>
      <c r="G160" s="41">
        <v>100</v>
      </c>
      <c r="H160" s="50">
        <f t="shared" si="23"/>
        <v>1181250.3999999999</v>
      </c>
      <c r="I160" s="50">
        <f t="shared" si="22"/>
        <v>0</v>
      </c>
      <c r="J160" s="50">
        <f t="shared" si="24"/>
        <v>402.05936010891759</v>
      </c>
      <c r="K160" s="50">
        <f t="shared" si="25"/>
        <v>927.10658753487746</v>
      </c>
      <c r="L160" s="50">
        <f t="shared" si="26"/>
        <v>1768023.1337673364</v>
      </c>
      <c r="M160" s="50"/>
      <c r="N160" s="97">
        <f t="shared" si="27"/>
        <v>1768023.1337673364</v>
      </c>
      <c r="O160" s="62"/>
      <c r="P160" s="62"/>
      <c r="Q160" s="99"/>
    </row>
    <row r="161" spans="1:17" s="31" customFormat="1" x14ac:dyDescent="0.25">
      <c r="A161" s="35"/>
      <c r="B161" s="51" t="s">
        <v>103</v>
      </c>
      <c r="C161" s="35">
        <v>4</v>
      </c>
      <c r="D161" s="55">
        <v>35.459099999999999</v>
      </c>
      <c r="E161" s="181">
        <v>2125</v>
      </c>
      <c r="F161" s="148">
        <v>2645443.5</v>
      </c>
      <c r="G161" s="41">
        <v>100</v>
      </c>
      <c r="H161" s="50">
        <f t="shared" si="23"/>
        <v>2645443.5</v>
      </c>
      <c r="I161" s="50">
        <f t="shared" si="22"/>
        <v>0</v>
      </c>
      <c r="J161" s="50">
        <f t="shared" si="24"/>
        <v>1244.9145882352941</v>
      </c>
      <c r="K161" s="50">
        <f t="shared" si="25"/>
        <v>84.251359408501003</v>
      </c>
      <c r="L161" s="50">
        <f t="shared" si="26"/>
        <v>620845.84112655371</v>
      </c>
      <c r="M161" s="50"/>
      <c r="N161" s="97">
        <f t="shared" si="27"/>
        <v>620845.84112655371</v>
      </c>
      <c r="O161" s="62"/>
      <c r="P161" s="62"/>
      <c r="Q161" s="99"/>
    </row>
    <row r="162" spans="1:17" s="31" customFormat="1" x14ac:dyDescent="0.25">
      <c r="A162" s="35"/>
      <c r="B162" s="51"/>
      <c r="C162" s="35"/>
      <c r="D162" s="55">
        <v>0</v>
      </c>
      <c r="E162" s="183"/>
      <c r="F162" s="32"/>
      <c r="G162" s="41"/>
      <c r="H162" s="42"/>
      <c r="I162" s="42"/>
      <c r="J162" s="32"/>
      <c r="K162" s="50"/>
      <c r="L162" s="50"/>
      <c r="M162" s="50"/>
      <c r="N162" s="97"/>
      <c r="O162" s="62"/>
      <c r="P162" s="62"/>
      <c r="Q162" s="99"/>
    </row>
    <row r="163" spans="1:17" s="31" customFormat="1" x14ac:dyDescent="0.25">
      <c r="A163" s="30" t="s">
        <v>104</v>
      </c>
      <c r="B163" s="43" t="s">
        <v>2</v>
      </c>
      <c r="C163" s="44"/>
      <c r="D163" s="3">
        <v>867.85669999999993</v>
      </c>
      <c r="E163" s="184">
        <f>E164</f>
        <v>55615</v>
      </c>
      <c r="F163" s="37"/>
      <c r="G163" s="41"/>
      <c r="H163" s="37">
        <f>H165</f>
        <v>3640843.4249999998</v>
      </c>
      <c r="I163" s="37">
        <f>I165</f>
        <v>-3640843.4249999998</v>
      </c>
      <c r="J163" s="37"/>
      <c r="K163" s="50"/>
      <c r="L163" s="50"/>
      <c r="M163" s="46">
        <f>M165</f>
        <v>16858892.504889727</v>
      </c>
      <c r="N163" s="95">
        <f t="shared" si="27"/>
        <v>16858892.504889727</v>
      </c>
      <c r="O163" s="198"/>
      <c r="P163" s="198"/>
      <c r="Q163" s="99"/>
    </row>
    <row r="164" spans="1:17" s="31" customFormat="1" x14ac:dyDescent="0.25">
      <c r="A164" s="30" t="s">
        <v>104</v>
      </c>
      <c r="B164" s="43" t="s">
        <v>3</v>
      </c>
      <c r="C164" s="44"/>
      <c r="D164" s="3">
        <v>867.85669999999993</v>
      </c>
      <c r="E164" s="184">
        <f>SUM(E166:E192)</f>
        <v>55615</v>
      </c>
      <c r="F164" s="37">
        <f>SUM(F166:F192)</f>
        <v>37478843.100000001</v>
      </c>
      <c r="G164" s="41"/>
      <c r="H164" s="37">
        <f>SUM(H166:H192)</f>
        <v>30197156.250000007</v>
      </c>
      <c r="I164" s="37">
        <f>SUM(I166:I192)</f>
        <v>7281686.8499999996</v>
      </c>
      <c r="J164" s="37"/>
      <c r="K164" s="50"/>
      <c r="L164" s="37">
        <f>SUM(L166:L192)</f>
        <v>39681357.34163902</v>
      </c>
      <c r="M164" s="50"/>
      <c r="N164" s="95">
        <f t="shared" si="27"/>
        <v>39681357.34163902</v>
      </c>
      <c r="O164" s="198"/>
      <c r="P164" s="198"/>
      <c r="Q164" s="99"/>
    </row>
    <row r="165" spans="1:17" s="31" customFormat="1" x14ac:dyDescent="0.25">
      <c r="A165" s="35"/>
      <c r="B165" s="51" t="s">
        <v>26</v>
      </c>
      <c r="C165" s="35">
        <v>2</v>
      </c>
      <c r="D165" s="55">
        <v>0</v>
      </c>
      <c r="E165" s="185"/>
      <c r="F165" s="50"/>
      <c r="G165" s="41">
        <v>25</v>
      </c>
      <c r="H165" s="50">
        <f>F169*G165/100</f>
        <v>3640843.4249999998</v>
      </c>
      <c r="I165" s="50">
        <f t="shared" ref="I165:I192" si="28">F165-H165</f>
        <v>-3640843.4249999998</v>
      </c>
      <c r="J165" s="50"/>
      <c r="K165" s="50"/>
      <c r="L165" s="50"/>
      <c r="M165" s="50">
        <f>($L$7*$L$8*E163/$L$10)+($L$7*$L$9*D163/$L$11)</f>
        <v>16858892.504889727</v>
      </c>
      <c r="N165" s="97">
        <f t="shared" si="27"/>
        <v>16858892.504889727</v>
      </c>
      <c r="O165" s="62"/>
      <c r="P165" s="62"/>
      <c r="Q165" s="99"/>
    </row>
    <row r="166" spans="1:17" s="31" customFormat="1" x14ac:dyDescent="0.25">
      <c r="A166" s="35"/>
      <c r="B166" s="51" t="s">
        <v>105</v>
      </c>
      <c r="C166" s="35">
        <v>4</v>
      </c>
      <c r="D166" s="55">
        <v>26.908499999999997</v>
      </c>
      <c r="E166" s="181">
        <v>1466</v>
      </c>
      <c r="F166" s="149">
        <v>627900.6</v>
      </c>
      <c r="G166" s="41">
        <v>100</v>
      </c>
      <c r="H166" s="50">
        <f t="shared" ref="H166:H192" si="29">F166*G166/100</f>
        <v>627900.6</v>
      </c>
      <c r="I166" s="50">
        <f t="shared" si="28"/>
        <v>0</v>
      </c>
      <c r="J166" s="50">
        <f t="shared" ref="J166:J192" si="30">F166/E166</f>
        <v>428.30873124147337</v>
      </c>
      <c r="K166" s="50">
        <f t="shared" ref="K166:K192" si="31">$J$11*$J$19-J166</f>
        <v>900.85721640232168</v>
      </c>
      <c r="L166" s="50">
        <f t="shared" ref="L166:L192" si="32">IF(K166&gt;0,$J$7*$J$8*(K166/$K$19),0)+$J$7*$J$9*(E166/$E$19)+$J$7*$J$10*(D166/$D$19)</f>
        <v>1382518.6255046183</v>
      </c>
      <c r="M166" s="50"/>
      <c r="N166" s="97">
        <f t="shared" si="27"/>
        <v>1382518.6255046183</v>
      </c>
      <c r="O166" s="62"/>
      <c r="P166" s="62"/>
      <c r="Q166" s="99"/>
    </row>
    <row r="167" spans="1:17" s="31" customFormat="1" x14ac:dyDescent="0.25">
      <c r="A167" s="35"/>
      <c r="B167" s="51" t="s">
        <v>149</v>
      </c>
      <c r="C167" s="35">
        <v>4</v>
      </c>
      <c r="D167" s="55">
        <v>43.430900000000001</v>
      </c>
      <c r="E167" s="181">
        <v>2987</v>
      </c>
      <c r="F167" s="149">
        <v>1780599.1</v>
      </c>
      <c r="G167" s="41">
        <v>100</v>
      </c>
      <c r="H167" s="50">
        <f t="shared" si="29"/>
        <v>1780599.1</v>
      </c>
      <c r="I167" s="50">
        <f t="shared" si="28"/>
        <v>0</v>
      </c>
      <c r="J167" s="50">
        <f t="shared" si="30"/>
        <v>596.11620354871116</v>
      </c>
      <c r="K167" s="50">
        <f t="shared" si="31"/>
        <v>733.04974409508395</v>
      </c>
      <c r="L167" s="50">
        <f t="shared" si="32"/>
        <v>1530387.3625139063</v>
      </c>
      <c r="M167" s="50"/>
      <c r="N167" s="97">
        <f t="shared" si="27"/>
        <v>1530387.3625139063</v>
      </c>
      <c r="O167" s="62"/>
      <c r="P167" s="62"/>
      <c r="Q167" s="99"/>
    </row>
    <row r="168" spans="1:17" s="31" customFormat="1" x14ac:dyDescent="0.25">
      <c r="A168" s="35"/>
      <c r="B168" s="51" t="s">
        <v>106</v>
      </c>
      <c r="C168" s="35">
        <v>4</v>
      </c>
      <c r="D168" s="55">
        <v>26.584299999999995</v>
      </c>
      <c r="E168" s="181">
        <v>3230</v>
      </c>
      <c r="F168" s="149">
        <v>2043393</v>
      </c>
      <c r="G168" s="41">
        <v>100</v>
      </c>
      <c r="H168" s="50">
        <f t="shared" si="29"/>
        <v>2043393</v>
      </c>
      <c r="I168" s="50">
        <f t="shared" si="28"/>
        <v>0</v>
      </c>
      <c r="J168" s="50">
        <f t="shared" si="30"/>
        <v>632.62941176470588</v>
      </c>
      <c r="K168" s="50">
        <f t="shared" si="31"/>
        <v>696.53653587908923</v>
      </c>
      <c r="L168" s="50">
        <f t="shared" si="32"/>
        <v>1452272.6388920848</v>
      </c>
      <c r="M168" s="50"/>
      <c r="N168" s="97">
        <f t="shared" si="27"/>
        <v>1452272.6388920848</v>
      </c>
      <c r="O168" s="62"/>
      <c r="P168" s="62"/>
      <c r="Q168" s="99"/>
    </row>
    <row r="169" spans="1:17" s="31" customFormat="1" x14ac:dyDescent="0.25">
      <c r="A169" s="35"/>
      <c r="B169" s="51" t="s">
        <v>857</v>
      </c>
      <c r="C169" s="35">
        <v>3</v>
      </c>
      <c r="D169" s="55">
        <v>2.4799000000000002</v>
      </c>
      <c r="E169" s="181">
        <v>4866</v>
      </c>
      <c r="F169" s="149">
        <v>14563373.699999999</v>
      </c>
      <c r="G169" s="41">
        <v>50</v>
      </c>
      <c r="H169" s="50">
        <f t="shared" si="29"/>
        <v>7281686.8499999996</v>
      </c>
      <c r="I169" s="50">
        <f t="shared" si="28"/>
        <v>7281686.8499999996</v>
      </c>
      <c r="J169" s="50">
        <f t="shared" si="30"/>
        <v>2992.8840320591862</v>
      </c>
      <c r="K169" s="50">
        <f t="shared" si="31"/>
        <v>-1663.7180844153911</v>
      </c>
      <c r="L169" s="50">
        <f t="shared" si="32"/>
        <v>838697.65917405696</v>
      </c>
      <c r="M169" s="50"/>
      <c r="N169" s="97">
        <f t="shared" si="27"/>
        <v>838697.65917405696</v>
      </c>
      <c r="O169" s="62"/>
      <c r="P169" s="62"/>
      <c r="Q169" s="99"/>
    </row>
    <row r="170" spans="1:17" s="31" customFormat="1" x14ac:dyDescent="0.25">
      <c r="A170" s="35"/>
      <c r="B170" s="51" t="s">
        <v>107</v>
      </c>
      <c r="C170" s="35">
        <v>4</v>
      </c>
      <c r="D170" s="55">
        <v>32.512800000000006</v>
      </c>
      <c r="E170" s="181">
        <v>1791</v>
      </c>
      <c r="F170" s="149">
        <v>519852.3</v>
      </c>
      <c r="G170" s="41">
        <v>100</v>
      </c>
      <c r="H170" s="50">
        <f t="shared" si="29"/>
        <v>519852.3</v>
      </c>
      <c r="I170" s="50">
        <f t="shared" si="28"/>
        <v>0</v>
      </c>
      <c r="J170" s="50">
        <f t="shared" si="30"/>
        <v>290.25812395309885</v>
      </c>
      <c r="K170" s="50">
        <f t="shared" si="31"/>
        <v>1038.9078236906962</v>
      </c>
      <c r="L170" s="50">
        <f t="shared" si="32"/>
        <v>1618343.6683043498</v>
      </c>
      <c r="M170" s="50"/>
      <c r="N170" s="97">
        <f t="shared" si="27"/>
        <v>1618343.6683043498</v>
      </c>
      <c r="O170" s="62"/>
      <c r="P170" s="62"/>
      <c r="Q170" s="99"/>
    </row>
    <row r="171" spans="1:17" s="31" customFormat="1" x14ac:dyDescent="0.25">
      <c r="A171" s="35"/>
      <c r="B171" s="51" t="s">
        <v>745</v>
      </c>
      <c r="C171" s="35">
        <v>4</v>
      </c>
      <c r="D171" s="55">
        <v>24.204699999999999</v>
      </c>
      <c r="E171" s="181">
        <v>1206</v>
      </c>
      <c r="F171" s="149">
        <v>348380.8</v>
      </c>
      <c r="G171" s="41">
        <v>100</v>
      </c>
      <c r="H171" s="50">
        <f t="shared" si="29"/>
        <v>348380.8</v>
      </c>
      <c r="I171" s="50">
        <f t="shared" si="28"/>
        <v>0</v>
      </c>
      <c r="J171" s="50">
        <f t="shared" si="30"/>
        <v>288.87296849087892</v>
      </c>
      <c r="K171" s="50">
        <f t="shared" si="31"/>
        <v>1040.2929791529161</v>
      </c>
      <c r="L171" s="50">
        <f t="shared" si="32"/>
        <v>1481705.4701835052</v>
      </c>
      <c r="M171" s="50"/>
      <c r="N171" s="97">
        <f t="shared" si="27"/>
        <v>1481705.4701835052</v>
      </c>
      <c r="O171" s="62"/>
      <c r="P171" s="62"/>
      <c r="Q171" s="99"/>
    </row>
    <row r="172" spans="1:17" s="31" customFormat="1" x14ac:dyDescent="0.25">
      <c r="A172" s="35"/>
      <c r="B172" s="51" t="s">
        <v>108</v>
      </c>
      <c r="C172" s="35">
        <v>4</v>
      </c>
      <c r="D172" s="55">
        <v>34.141199999999998</v>
      </c>
      <c r="E172" s="181">
        <v>2096</v>
      </c>
      <c r="F172" s="149">
        <v>761123.5</v>
      </c>
      <c r="G172" s="41">
        <v>100</v>
      </c>
      <c r="H172" s="50">
        <f t="shared" si="29"/>
        <v>761123.5</v>
      </c>
      <c r="I172" s="50">
        <f t="shared" si="28"/>
        <v>0</v>
      </c>
      <c r="J172" s="50">
        <f t="shared" si="30"/>
        <v>363.13144083969468</v>
      </c>
      <c r="K172" s="50">
        <f t="shared" si="31"/>
        <v>966.03450680410037</v>
      </c>
      <c r="L172" s="50">
        <f t="shared" si="32"/>
        <v>1596256.5297108721</v>
      </c>
      <c r="M172" s="50"/>
      <c r="N172" s="97">
        <f t="shared" si="27"/>
        <v>1596256.5297108721</v>
      </c>
      <c r="O172" s="62"/>
      <c r="P172" s="62"/>
      <c r="Q172" s="99"/>
    </row>
    <row r="173" spans="1:17" s="31" customFormat="1" x14ac:dyDescent="0.25">
      <c r="A173" s="35"/>
      <c r="B173" s="51" t="s">
        <v>746</v>
      </c>
      <c r="C173" s="35">
        <v>4</v>
      </c>
      <c r="D173" s="55">
        <v>13.6663</v>
      </c>
      <c r="E173" s="181">
        <v>623</v>
      </c>
      <c r="F173" s="149">
        <v>277836.90000000002</v>
      </c>
      <c r="G173" s="41">
        <v>100</v>
      </c>
      <c r="H173" s="50">
        <f t="shared" si="29"/>
        <v>277836.90000000002</v>
      </c>
      <c r="I173" s="50">
        <f t="shared" si="28"/>
        <v>0</v>
      </c>
      <c r="J173" s="50">
        <f t="shared" si="30"/>
        <v>445.96613162118786</v>
      </c>
      <c r="K173" s="50">
        <f t="shared" si="31"/>
        <v>883.19981602260725</v>
      </c>
      <c r="L173" s="50">
        <f t="shared" si="32"/>
        <v>1157709.0980156716</v>
      </c>
      <c r="M173" s="50"/>
      <c r="N173" s="97">
        <f t="shared" si="27"/>
        <v>1157709.0980156716</v>
      </c>
      <c r="O173" s="62"/>
      <c r="P173" s="62"/>
      <c r="Q173" s="99"/>
    </row>
    <row r="174" spans="1:17" s="31" customFormat="1" x14ac:dyDescent="0.25">
      <c r="A174" s="35"/>
      <c r="B174" s="51" t="s">
        <v>109</v>
      </c>
      <c r="C174" s="35">
        <v>4</v>
      </c>
      <c r="D174" s="55">
        <v>47.553799999999995</v>
      </c>
      <c r="E174" s="181">
        <v>2924</v>
      </c>
      <c r="F174" s="149">
        <v>1482464.5</v>
      </c>
      <c r="G174" s="41">
        <v>100</v>
      </c>
      <c r="H174" s="50">
        <f t="shared" si="29"/>
        <v>1482464.5</v>
      </c>
      <c r="I174" s="50">
        <f t="shared" si="28"/>
        <v>0</v>
      </c>
      <c r="J174" s="50">
        <f t="shared" si="30"/>
        <v>506.99880300957591</v>
      </c>
      <c r="K174" s="50">
        <f t="shared" si="31"/>
        <v>822.1671446342192</v>
      </c>
      <c r="L174" s="50">
        <f t="shared" si="32"/>
        <v>1638606.7261714234</v>
      </c>
      <c r="M174" s="50"/>
      <c r="N174" s="97">
        <f t="shared" si="27"/>
        <v>1638606.7261714234</v>
      </c>
      <c r="O174" s="62"/>
      <c r="P174" s="62"/>
      <c r="Q174" s="99"/>
    </row>
    <row r="175" spans="1:17" s="31" customFormat="1" x14ac:dyDescent="0.25">
      <c r="A175" s="35"/>
      <c r="B175" s="51" t="s">
        <v>110</v>
      </c>
      <c r="C175" s="35">
        <v>4</v>
      </c>
      <c r="D175" s="55">
        <v>45.8063</v>
      </c>
      <c r="E175" s="181">
        <v>2246</v>
      </c>
      <c r="F175" s="149">
        <v>502622.7</v>
      </c>
      <c r="G175" s="41">
        <v>100</v>
      </c>
      <c r="H175" s="50">
        <f t="shared" si="29"/>
        <v>502622.7</v>
      </c>
      <c r="I175" s="50">
        <f t="shared" si="28"/>
        <v>0</v>
      </c>
      <c r="J175" s="50">
        <f t="shared" si="30"/>
        <v>223.78570792520037</v>
      </c>
      <c r="K175" s="50">
        <f t="shared" si="31"/>
        <v>1105.3802397185948</v>
      </c>
      <c r="L175" s="50">
        <f t="shared" si="32"/>
        <v>1832050.8563335955</v>
      </c>
      <c r="M175" s="50"/>
      <c r="N175" s="97">
        <f t="shared" si="27"/>
        <v>1832050.8563335955</v>
      </c>
      <c r="O175" s="62"/>
      <c r="P175" s="62"/>
      <c r="Q175" s="99"/>
    </row>
    <row r="176" spans="1:17" s="31" customFormat="1" x14ac:dyDescent="0.25">
      <c r="A176" s="35"/>
      <c r="B176" s="51" t="s">
        <v>111</v>
      </c>
      <c r="C176" s="35">
        <v>4</v>
      </c>
      <c r="D176" s="55">
        <v>48.502000000000002</v>
      </c>
      <c r="E176" s="181">
        <v>3184</v>
      </c>
      <c r="F176" s="149">
        <v>1424261.7</v>
      </c>
      <c r="G176" s="41">
        <v>100</v>
      </c>
      <c r="H176" s="50">
        <f t="shared" si="29"/>
        <v>1424261.7</v>
      </c>
      <c r="I176" s="50">
        <f t="shared" si="28"/>
        <v>0</v>
      </c>
      <c r="J176" s="50">
        <f t="shared" si="30"/>
        <v>447.31837311557786</v>
      </c>
      <c r="K176" s="50">
        <f t="shared" si="31"/>
        <v>881.84757452821725</v>
      </c>
      <c r="L176" s="50">
        <f t="shared" si="32"/>
        <v>1753991.2769527882</v>
      </c>
      <c r="M176" s="50"/>
      <c r="N176" s="97">
        <f t="shared" si="27"/>
        <v>1753991.2769527882</v>
      </c>
      <c r="O176" s="62"/>
      <c r="P176" s="62"/>
      <c r="Q176" s="99"/>
    </row>
    <row r="177" spans="1:17" s="31" customFormat="1" x14ac:dyDescent="0.25">
      <c r="A177" s="35"/>
      <c r="B177" s="51" t="s">
        <v>747</v>
      </c>
      <c r="C177" s="35">
        <v>4</v>
      </c>
      <c r="D177" s="55">
        <v>18.323800000000002</v>
      </c>
      <c r="E177" s="181">
        <v>947</v>
      </c>
      <c r="F177" s="149">
        <v>617356.80000000005</v>
      </c>
      <c r="G177" s="41">
        <v>100</v>
      </c>
      <c r="H177" s="50">
        <f t="shared" si="29"/>
        <v>617356.80000000005</v>
      </c>
      <c r="I177" s="50">
        <f t="shared" si="28"/>
        <v>0</v>
      </c>
      <c r="J177" s="50">
        <f t="shared" si="30"/>
        <v>651.90791974656815</v>
      </c>
      <c r="K177" s="50">
        <f t="shared" si="31"/>
        <v>677.25802789722695</v>
      </c>
      <c r="L177" s="50">
        <f t="shared" si="32"/>
        <v>1004110.0225144959</v>
      </c>
      <c r="M177" s="50"/>
      <c r="N177" s="97">
        <f t="shared" si="27"/>
        <v>1004110.0225144959</v>
      </c>
      <c r="O177" s="62"/>
      <c r="P177" s="62"/>
      <c r="Q177" s="99"/>
    </row>
    <row r="178" spans="1:17" s="31" customFormat="1" x14ac:dyDescent="0.25">
      <c r="A178" s="35"/>
      <c r="B178" s="51" t="s">
        <v>112</v>
      </c>
      <c r="C178" s="35">
        <v>4</v>
      </c>
      <c r="D178" s="55">
        <v>37.853900000000003</v>
      </c>
      <c r="E178" s="181">
        <v>1785</v>
      </c>
      <c r="F178" s="149">
        <v>1070259.8</v>
      </c>
      <c r="G178" s="41">
        <v>100</v>
      </c>
      <c r="H178" s="50">
        <f t="shared" si="29"/>
        <v>1070259.8</v>
      </c>
      <c r="I178" s="50">
        <f t="shared" si="28"/>
        <v>0</v>
      </c>
      <c r="J178" s="50">
        <f t="shared" si="30"/>
        <v>599.58532212885154</v>
      </c>
      <c r="K178" s="50">
        <f t="shared" si="31"/>
        <v>729.58062551494356</v>
      </c>
      <c r="L178" s="50">
        <f t="shared" si="32"/>
        <v>1296177.3842081421</v>
      </c>
      <c r="M178" s="50"/>
      <c r="N178" s="97">
        <f t="shared" si="27"/>
        <v>1296177.3842081421</v>
      </c>
      <c r="O178" s="62"/>
      <c r="P178" s="62"/>
      <c r="Q178" s="99"/>
    </row>
    <row r="179" spans="1:17" s="31" customFormat="1" x14ac:dyDescent="0.25">
      <c r="A179" s="35"/>
      <c r="B179" s="51" t="s">
        <v>113</v>
      </c>
      <c r="C179" s="35">
        <v>4</v>
      </c>
      <c r="D179" s="55">
        <v>68.959999999999994</v>
      </c>
      <c r="E179" s="181">
        <v>4122</v>
      </c>
      <c r="F179" s="149">
        <v>1499476.6</v>
      </c>
      <c r="G179" s="41">
        <v>100</v>
      </c>
      <c r="H179" s="50">
        <f t="shared" si="29"/>
        <v>1499476.6</v>
      </c>
      <c r="I179" s="50">
        <f t="shared" si="28"/>
        <v>0</v>
      </c>
      <c r="J179" s="50">
        <f t="shared" si="30"/>
        <v>363.77404172731684</v>
      </c>
      <c r="K179" s="50">
        <f t="shared" si="31"/>
        <v>965.39190591647821</v>
      </c>
      <c r="L179" s="50">
        <f t="shared" si="32"/>
        <v>2102313.5156408232</v>
      </c>
      <c r="M179" s="50"/>
      <c r="N179" s="97">
        <f t="shared" si="27"/>
        <v>2102313.5156408232</v>
      </c>
      <c r="O179" s="62"/>
      <c r="P179" s="62"/>
      <c r="Q179" s="99"/>
    </row>
    <row r="180" spans="1:17" s="31" customFormat="1" x14ac:dyDescent="0.25">
      <c r="A180" s="35"/>
      <c r="B180" s="51" t="s">
        <v>748</v>
      </c>
      <c r="C180" s="35">
        <v>4</v>
      </c>
      <c r="D180" s="55">
        <v>23.719200000000001</v>
      </c>
      <c r="E180" s="181">
        <v>990</v>
      </c>
      <c r="F180" s="149">
        <v>289994.90000000002</v>
      </c>
      <c r="G180" s="41">
        <v>100</v>
      </c>
      <c r="H180" s="50">
        <f t="shared" si="29"/>
        <v>289994.90000000002</v>
      </c>
      <c r="I180" s="50">
        <f t="shared" si="28"/>
        <v>0</v>
      </c>
      <c r="J180" s="50">
        <f t="shared" si="30"/>
        <v>292.92414141414145</v>
      </c>
      <c r="K180" s="50">
        <f t="shared" si="31"/>
        <v>1036.2418062296538</v>
      </c>
      <c r="L180" s="50">
        <f t="shared" si="32"/>
        <v>1438192.8419132559</v>
      </c>
      <c r="M180" s="50"/>
      <c r="N180" s="97">
        <f t="shared" si="27"/>
        <v>1438192.8419132559</v>
      </c>
      <c r="O180" s="62"/>
      <c r="P180" s="62"/>
      <c r="Q180" s="99"/>
    </row>
    <row r="181" spans="1:17" s="31" customFormat="1" x14ac:dyDescent="0.25">
      <c r="A181" s="35"/>
      <c r="B181" s="51" t="s">
        <v>114</v>
      </c>
      <c r="C181" s="35">
        <v>4</v>
      </c>
      <c r="D181" s="55">
        <v>39.612299999999998</v>
      </c>
      <c r="E181" s="181">
        <v>2620</v>
      </c>
      <c r="F181" s="149">
        <v>1122131.7</v>
      </c>
      <c r="G181" s="41">
        <v>100</v>
      </c>
      <c r="H181" s="50">
        <f t="shared" si="29"/>
        <v>1122131.7</v>
      </c>
      <c r="I181" s="50">
        <f t="shared" si="28"/>
        <v>0</v>
      </c>
      <c r="J181" s="50">
        <f t="shared" si="30"/>
        <v>428.2945419847328</v>
      </c>
      <c r="K181" s="50">
        <f t="shared" si="31"/>
        <v>900.87140565906225</v>
      </c>
      <c r="L181" s="50">
        <f t="shared" si="32"/>
        <v>1637943.2567682543</v>
      </c>
      <c r="M181" s="50"/>
      <c r="N181" s="97">
        <f t="shared" si="27"/>
        <v>1637943.2567682543</v>
      </c>
      <c r="O181" s="62"/>
      <c r="P181" s="62"/>
      <c r="Q181" s="99"/>
    </row>
    <row r="182" spans="1:17" s="31" customFormat="1" x14ac:dyDescent="0.25">
      <c r="A182" s="35"/>
      <c r="B182" s="51" t="s">
        <v>115</v>
      </c>
      <c r="C182" s="35">
        <v>4</v>
      </c>
      <c r="D182" s="55">
        <v>14.54</v>
      </c>
      <c r="E182" s="181">
        <v>1501</v>
      </c>
      <c r="F182" s="149">
        <v>665943</v>
      </c>
      <c r="G182" s="41">
        <v>100</v>
      </c>
      <c r="H182" s="50">
        <f t="shared" si="29"/>
        <v>665943</v>
      </c>
      <c r="I182" s="50">
        <f t="shared" si="28"/>
        <v>0</v>
      </c>
      <c r="J182" s="50">
        <f t="shared" si="30"/>
        <v>443.66622251832109</v>
      </c>
      <c r="K182" s="50">
        <f t="shared" si="31"/>
        <v>885.49972512547401</v>
      </c>
      <c r="L182" s="50">
        <f t="shared" si="32"/>
        <v>1313601.0247472045</v>
      </c>
      <c r="M182" s="50"/>
      <c r="N182" s="97">
        <f t="shared" si="27"/>
        <v>1313601.0247472045</v>
      </c>
      <c r="O182" s="62"/>
      <c r="P182" s="62"/>
      <c r="Q182" s="99"/>
    </row>
    <row r="183" spans="1:17" s="31" customFormat="1" x14ac:dyDescent="0.25">
      <c r="A183" s="35"/>
      <c r="B183" s="51" t="s">
        <v>116</v>
      </c>
      <c r="C183" s="35">
        <v>4</v>
      </c>
      <c r="D183" s="55">
        <v>48.664899999999996</v>
      </c>
      <c r="E183" s="181">
        <v>2889</v>
      </c>
      <c r="F183" s="149">
        <v>3097453.6</v>
      </c>
      <c r="G183" s="41">
        <v>100</v>
      </c>
      <c r="H183" s="50">
        <f t="shared" si="29"/>
        <v>3097453.6</v>
      </c>
      <c r="I183" s="50">
        <f t="shared" si="28"/>
        <v>0</v>
      </c>
      <c r="J183" s="50">
        <f t="shared" si="30"/>
        <v>1072.15424022153</v>
      </c>
      <c r="K183" s="50">
        <f t="shared" si="31"/>
        <v>257.01170742226509</v>
      </c>
      <c r="L183" s="50">
        <f t="shared" si="32"/>
        <v>1005577.0295255968</v>
      </c>
      <c r="M183" s="50"/>
      <c r="N183" s="97">
        <f t="shared" si="27"/>
        <v>1005577.0295255968</v>
      </c>
      <c r="O183" s="62"/>
      <c r="P183" s="62"/>
      <c r="Q183" s="99"/>
    </row>
    <row r="184" spans="1:17" s="31" customFormat="1" x14ac:dyDescent="0.25">
      <c r="A184" s="35"/>
      <c r="B184" s="51" t="s">
        <v>117</v>
      </c>
      <c r="C184" s="35">
        <v>4</v>
      </c>
      <c r="D184" s="55">
        <v>32.5428</v>
      </c>
      <c r="E184" s="181">
        <v>1500</v>
      </c>
      <c r="F184" s="149">
        <v>564271.4</v>
      </c>
      <c r="G184" s="41">
        <v>100</v>
      </c>
      <c r="H184" s="50">
        <f t="shared" si="29"/>
        <v>564271.4</v>
      </c>
      <c r="I184" s="50">
        <f t="shared" si="28"/>
        <v>0</v>
      </c>
      <c r="J184" s="50">
        <f t="shared" si="30"/>
        <v>376.18093333333337</v>
      </c>
      <c r="K184" s="50">
        <f t="shared" si="31"/>
        <v>952.98501431046179</v>
      </c>
      <c r="L184" s="50">
        <f t="shared" si="32"/>
        <v>1472893.5247026021</v>
      </c>
      <c r="M184" s="50"/>
      <c r="N184" s="97">
        <f t="shared" si="27"/>
        <v>1472893.5247026021</v>
      </c>
      <c r="O184" s="62"/>
      <c r="P184" s="62"/>
      <c r="Q184" s="99"/>
    </row>
    <row r="185" spans="1:17" s="31" customFormat="1" x14ac:dyDescent="0.25">
      <c r="A185" s="35"/>
      <c r="B185" s="51" t="s">
        <v>118</v>
      </c>
      <c r="C185" s="35">
        <v>4</v>
      </c>
      <c r="D185" s="55">
        <v>18.128499999999999</v>
      </c>
      <c r="E185" s="181">
        <v>1501</v>
      </c>
      <c r="F185" s="149">
        <v>523435.6</v>
      </c>
      <c r="G185" s="41">
        <v>100</v>
      </c>
      <c r="H185" s="50">
        <f t="shared" si="29"/>
        <v>523435.6</v>
      </c>
      <c r="I185" s="50">
        <f t="shared" si="28"/>
        <v>0</v>
      </c>
      <c r="J185" s="50">
        <f t="shared" si="30"/>
        <v>348.72458361092606</v>
      </c>
      <c r="K185" s="50">
        <f t="shared" si="31"/>
        <v>980.44136403286905</v>
      </c>
      <c r="L185" s="50">
        <f t="shared" si="32"/>
        <v>1436552.648060981</v>
      </c>
      <c r="M185" s="50"/>
      <c r="N185" s="97">
        <f t="shared" si="27"/>
        <v>1436552.648060981</v>
      </c>
      <c r="O185" s="62"/>
      <c r="P185" s="62"/>
      <c r="Q185" s="99"/>
    </row>
    <row r="186" spans="1:17" s="31" customFormat="1" x14ac:dyDescent="0.25">
      <c r="A186" s="35"/>
      <c r="B186" s="51" t="s">
        <v>749</v>
      </c>
      <c r="C186" s="35">
        <v>4</v>
      </c>
      <c r="D186" s="55">
        <v>44.192900000000002</v>
      </c>
      <c r="E186" s="181">
        <v>2095</v>
      </c>
      <c r="F186" s="149">
        <v>437276.3</v>
      </c>
      <c r="G186" s="41">
        <v>100</v>
      </c>
      <c r="H186" s="50">
        <f t="shared" si="29"/>
        <v>437276.3</v>
      </c>
      <c r="I186" s="50">
        <f t="shared" si="28"/>
        <v>0</v>
      </c>
      <c r="J186" s="50">
        <f t="shared" si="30"/>
        <v>208.7237708830549</v>
      </c>
      <c r="K186" s="50">
        <f t="shared" si="31"/>
        <v>1120.4421767607403</v>
      </c>
      <c r="L186" s="50">
        <f t="shared" si="32"/>
        <v>1815709.2069298411</v>
      </c>
      <c r="M186" s="50"/>
      <c r="N186" s="97">
        <f t="shared" si="27"/>
        <v>1815709.2069298411</v>
      </c>
      <c r="O186" s="62"/>
      <c r="P186" s="62"/>
      <c r="Q186" s="99"/>
    </row>
    <row r="187" spans="1:17" s="31" customFormat="1" x14ac:dyDescent="0.25">
      <c r="A187" s="35"/>
      <c r="B187" s="51" t="s">
        <v>750</v>
      </c>
      <c r="C187" s="35">
        <v>4</v>
      </c>
      <c r="D187" s="55">
        <v>23.693400000000004</v>
      </c>
      <c r="E187" s="181">
        <v>899</v>
      </c>
      <c r="F187" s="149">
        <v>237894</v>
      </c>
      <c r="G187" s="41">
        <v>100</v>
      </c>
      <c r="H187" s="50">
        <f t="shared" si="29"/>
        <v>237894</v>
      </c>
      <c r="I187" s="50">
        <f t="shared" si="28"/>
        <v>0</v>
      </c>
      <c r="J187" s="50">
        <f t="shared" si="30"/>
        <v>264.62068965517244</v>
      </c>
      <c r="K187" s="50">
        <f t="shared" si="31"/>
        <v>1064.5452579886228</v>
      </c>
      <c r="L187" s="50">
        <f t="shared" si="32"/>
        <v>1454268.3919118457</v>
      </c>
      <c r="M187" s="50"/>
      <c r="N187" s="97">
        <f t="shared" si="27"/>
        <v>1454268.3919118457</v>
      </c>
      <c r="O187" s="62"/>
      <c r="P187" s="62"/>
      <c r="Q187" s="99"/>
    </row>
    <row r="188" spans="1:17" s="31" customFormat="1" x14ac:dyDescent="0.25">
      <c r="A188" s="35"/>
      <c r="B188" s="51" t="s">
        <v>119</v>
      </c>
      <c r="C188" s="35">
        <v>4</v>
      </c>
      <c r="D188" s="55">
        <v>21.2636</v>
      </c>
      <c r="E188" s="181">
        <v>1180</v>
      </c>
      <c r="F188" s="149">
        <v>532846</v>
      </c>
      <c r="G188" s="41">
        <v>100</v>
      </c>
      <c r="H188" s="50">
        <f t="shared" si="29"/>
        <v>532846</v>
      </c>
      <c r="I188" s="50">
        <f t="shared" si="28"/>
        <v>0</v>
      </c>
      <c r="J188" s="50">
        <f t="shared" si="30"/>
        <v>451.564406779661</v>
      </c>
      <c r="K188" s="50">
        <f t="shared" si="31"/>
        <v>877.60154086413411</v>
      </c>
      <c r="L188" s="50">
        <f t="shared" si="32"/>
        <v>1281559.2893435052</v>
      </c>
      <c r="M188" s="50"/>
      <c r="N188" s="97">
        <f t="shared" si="27"/>
        <v>1281559.2893435052</v>
      </c>
      <c r="O188" s="62"/>
      <c r="P188" s="62"/>
      <c r="Q188" s="99"/>
    </row>
    <row r="189" spans="1:17" s="31" customFormat="1" x14ac:dyDescent="0.25">
      <c r="A189" s="35"/>
      <c r="B189" s="51" t="s">
        <v>120</v>
      </c>
      <c r="C189" s="35">
        <v>4</v>
      </c>
      <c r="D189" s="55">
        <v>25.954899999999999</v>
      </c>
      <c r="E189" s="181">
        <v>1815</v>
      </c>
      <c r="F189" s="149">
        <v>486515.1</v>
      </c>
      <c r="G189" s="41">
        <v>100</v>
      </c>
      <c r="H189" s="50">
        <f t="shared" si="29"/>
        <v>486515.1</v>
      </c>
      <c r="I189" s="50">
        <f t="shared" si="28"/>
        <v>0</v>
      </c>
      <c r="J189" s="50">
        <f t="shared" si="30"/>
        <v>268.05239669421485</v>
      </c>
      <c r="K189" s="50">
        <f t="shared" si="31"/>
        <v>1061.1135509495803</v>
      </c>
      <c r="L189" s="50">
        <f t="shared" si="32"/>
        <v>1616680.0479626709</v>
      </c>
      <c r="M189" s="50"/>
      <c r="N189" s="97">
        <f t="shared" si="27"/>
        <v>1616680.0479626709</v>
      </c>
      <c r="O189" s="62"/>
      <c r="P189" s="62"/>
      <c r="Q189" s="99"/>
    </row>
    <row r="190" spans="1:17" s="31" customFormat="1" x14ac:dyDescent="0.25">
      <c r="A190" s="35"/>
      <c r="B190" s="51" t="s">
        <v>121</v>
      </c>
      <c r="C190" s="35">
        <v>4</v>
      </c>
      <c r="D190" s="55">
        <v>44.142299999999999</v>
      </c>
      <c r="E190" s="181">
        <v>2568</v>
      </c>
      <c r="F190" s="149">
        <v>1022898.6</v>
      </c>
      <c r="G190" s="41">
        <v>100</v>
      </c>
      <c r="H190" s="50">
        <f t="shared" si="29"/>
        <v>1022898.6</v>
      </c>
      <c r="I190" s="50">
        <f t="shared" si="28"/>
        <v>0</v>
      </c>
      <c r="J190" s="50">
        <f t="shared" si="30"/>
        <v>398.32499999999999</v>
      </c>
      <c r="K190" s="50">
        <f t="shared" si="31"/>
        <v>930.84094764379506</v>
      </c>
      <c r="L190" s="50">
        <f t="shared" si="32"/>
        <v>1683759.9881830537</v>
      </c>
      <c r="M190" s="50"/>
      <c r="N190" s="97">
        <f t="shared" si="27"/>
        <v>1683759.9881830537</v>
      </c>
      <c r="O190" s="62"/>
      <c r="P190" s="62"/>
      <c r="Q190" s="99"/>
    </row>
    <row r="191" spans="1:17" s="31" customFormat="1" x14ac:dyDescent="0.25">
      <c r="A191" s="35"/>
      <c r="B191" s="51" t="s">
        <v>122</v>
      </c>
      <c r="C191" s="35">
        <v>4</v>
      </c>
      <c r="D191" s="55">
        <v>25.907800000000002</v>
      </c>
      <c r="E191" s="181">
        <v>1122</v>
      </c>
      <c r="F191" s="149">
        <v>458959.2</v>
      </c>
      <c r="G191" s="41">
        <v>100</v>
      </c>
      <c r="H191" s="50">
        <f t="shared" si="29"/>
        <v>458959.2</v>
      </c>
      <c r="I191" s="50">
        <f t="shared" si="28"/>
        <v>0</v>
      </c>
      <c r="J191" s="50">
        <f t="shared" si="30"/>
        <v>409.05454545454546</v>
      </c>
      <c r="K191" s="50">
        <f t="shared" si="31"/>
        <v>920.1114021892497</v>
      </c>
      <c r="L191" s="50">
        <f t="shared" si="32"/>
        <v>1340918.1181125212</v>
      </c>
      <c r="M191" s="50"/>
      <c r="N191" s="97">
        <f t="shared" si="27"/>
        <v>1340918.1181125212</v>
      </c>
      <c r="O191" s="62"/>
      <c r="P191" s="62"/>
      <c r="Q191" s="99"/>
    </row>
    <row r="192" spans="1:17" s="31" customFormat="1" x14ac:dyDescent="0.25">
      <c r="A192" s="35"/>
      <c r="B192" s="51" t="s">
        <v>751</v>
      </c>
      <c r="C192" s="35">
        <v>4</v>
      </c>
      <c r="D192" s="55">
        <v>34.5657</v>
      </c>
      <c r="E192" s="181">
        <v>1462</v>
      </c>
      <c r="F192" s="149">
        <v>520321.7</v>
      </c>
      <c r="G192" s="41">
        <v>100</v>
      </c>
      <c r="H192" s="50">
        <f t="shared" si="29"/>
        <v>520321.7</v>
      </c>
      <c r="I192" s="50">
        <f t="shared" si="28"/>
        <v>0</v>
      </c>
      <c r="J192" s="50">
        <f t="shared" si="30"/>
        <v>355.89719562243505</v>
      </c>
      <c r="K192" s="50">
        <f t="shared" si="31"/>
        <v>973.26875202136011</v>
      </c>
      <c r="L192" s="50">
        <f t="shared" si="32"/>
        <v>1498561.1393573587</v>
      </c>
      <c r="M192" s="50"/>
      <c r="N192" s="97">
        <f t="shared" si="27"/>
        <v>1498561.1393573587</v>
      </c>
      <c r="O192" s="62"/>
      <c r="P192" s="62"/>
      <c r="Q192" s="99"/>
    </row>
    <row r="193" spans="1:17" s="31" customFormat="1" x14ac:dyDescent="0.25">
      <c r="A193" s="35"/>
      <c r="B193" s="51"/>
      <c r="C193" s="35"/>
      <c r="D193" s="55">
        <v>0</v>
      </c>
      <c r="E193" s="183"/>
      <c r="F193" s="32"/>
      <c r="G193" s="41"/>
      <c r="H193" s="42"/>
      <c r="I193" s="42"/>
      <c r="J193" s="32"/>
      <c r="K193" s="50"/>
      <c r="L193" s="50"/>
      <c r="M193" s="50"/>
      <c r="N193" s="97"/>
      <c r="O193" s="62"/>
      <c r="P193" s="62"/>
      <c r="Q193" s="99"/>
    </row>
    <row r="194" spans="1:17" s="31" customFormat="1" x14ac:dyDescent="0.25">
      <c r="A194" s="30" t="s">
        <v>123</v>
      </c>
      <c r="B194" s="43" t="s">
        <v>2</v>
      </c>
      <c r="C194" s="44"/>
      <c r="D194" s="3">
        <v>753.54510000000005</v>
      </c>
      <c r="E194" s="184">
        <f>E195</f>
        <v>68366</v>
      </c>
      <c r="F194" s="37"/>
      <c r="G194" s="41"/>
      <c r="H194" s="37">
        <f>H196</f>
        <v>7825036.5750000002</v>
      </c>
      <c r="I194" s="37">
        <f>I196</f>
        <v>-7825036.5750000002</v>
      </c>
      <c r="J194" s="37"/>
      <c r="K194" s="50"/>
      <c r="L194" s="50"/>
      <c r="M194" s="46">
        <f>M196</f>
        <v>17989666.251867443</v>
      </c>
      <c r="N194" s="95">
        <f t="shared" si="27"/>
        <v>17989666.251867443</v>
      </c>
      <c r="O194" s="198"/>
      <c r="P194" s="198"/>
      <c r="Q194" s="99"/>
    </row>
    <row r="195" spans="1:17" s="31" customFormat="1" x14ac:dyDescent="0.25">
      <c r="A195" s="30" t="s">
        <v>123</v>
      </c>
      <c r="B195" s="43" t="s">
        <v>3</v>
      </c>
      <c r="C195" s="44"/>
      <c r="D195" s="3">
        <v>753.54510000000005</v>
      </c>
      <c r="E195" s="184">
        <f>SUM(E197:E224)</f>
        <v>68366</v>
      </c>
      <c r="F195" s="37">
        <f>SUM(F197:F224)</f>
        <v>50009184.199999988</v>
      </c>
      <c r="G195" s="41"/>
      <c r="H195" s="37">
        <f>SUM(H197:H224)</f>
        <v>34359111.049999997</v>
      </c>
      <c r="I195" s="37">
        <f>SUM(I197:I224)</f>
        <v>15650073.15</v>
      </c>
      <c r="J195" s="37"/>
      <c r="K195" s="50"/>
      <c r="L195" s="37">
        <f>SUM(L197:L224)</f>
        <v>45304843.100080475</v>
      </c>
      <c r="M195" s="50"/>
      <c r="N195" s="95">
        <f t="shared" si="27"/>
        <v>45304843.100080475</v>
      </c>
      <c r="O195" s="198"/>
      <c r="P195" s="198"/>
      <c r="Q195" s="99"/>
    </row>
    <row r="196" spans="1:17" s="31" customFormat="1" x14ac:dyDescent="0.25">
      <c r="A196" s="35"/>
      <c r="B196" s="51" t="s">
        <v>26</v>
      </c>
      <c r="C196" s="35">
        <v>2</v>
      </c>
      <c r="D196" s="55">
        <v>0</v>
      </c>
      <c r="E196" s="185"/>
      <c r="F196" s="50"/>
      <c r="G196" s="41">
        <v>25</v>
      </c>
      <c r="H196" s="50">
        <f>F201*G196/100</f>
        <v>7825036.5750000002</v>
      </c>
      <c r="I196" s="50">
        <f t="shared" ref="I196:I224" si="33">F196-H196</f>
        <v>-7825036.5750000002</v>
      </c>
      <c r="J196" s="50"/>
      <c r="K196" s="50"/>
      <c r="L196" s="50"/>
      <c r="M196" s="50">
        <f>($L$7*$L$8*E194/$L$10)+($L$7*$L$9*D194/$L$11)</f>
        <v>17989666.251867443</v>
      </c>
      <c r="N196" s="97">
        <f t="shared" si="27"/>
        <v>17989666.251867443</v>
      </c>
      <c r="O196" s="62"/>
      <c r="P196" s="62"/>
      <c r="Q196" s="99"/>
    </row>
    <row r="197" spans="1:17" s="31" customFormat="1" x14ac:dyDescent="0.25">
      <c r="A197" s="35"/>
      <c r="B197" s="51" t="s">
        <v>124</v>
      </c>
      <c r="C197" s="35">
        <v>4</v>
      </c>
      <c r="D197" s="55">
        <v>15.2896</v>
      </c>
      <c r="E197" s="181">
        <v>1695</v>
      </c>
      <c r="F197" s="150">
        <v>519772.1</v>
      </c>
      <c r="G197" s="41">
        <v>100</v>
      </c>
      <c r="H197" s="50">
        <f t="shared" ref="H197:H224" si="34">F197*G197/100</f>
        <v>519772.1</v>
      </c>
      <c r="I197" s="50">
        <f t="shared" si="33"/>
        <v>0</v>
      </c>
      <c r="J197" s="50">
        <f t="shared" ref="J197:J224" si="35">F197/E197</f>
        <v>306.6502064896755</v>
      </c>
      <c r="K197" s="50">
        <f t="shared" ref="K197:K224" si="36">$J$11*$J$19-J197</f>
        <v>1022.5157411541196</v>
      </c>
      <c r="L197" s="50">
        <f t="shared" ref="L197:L224" si="37">IF(K197&gt;0,$J$7*$J$8*(K197/$K$19),0)+$J$7*$J$9*(E197/$E$19)+$J$7*$J$10*(D197/$D$19)</f>
        <v>1503358.9909157844</v>
      </c>
      <c r="M197" s="50"/>
      <c r="N197" s="97">
        <f t="shared" si="27"/>
        <v>1503358.9909157844</v>
      </c>
      <c r="O197" s="62"/>
      <c r="P197" s="62"/>
      <c r="Q197" s="99"/>
    </row>
    <row r="198" spans="1:17" s="31" customFormat="1" x14ac:dyDescent="0.25">
      <c r="A198" s="35"/>
      <c r="B198" s="51" t="s">
        <v>125</v>
      </c>
      <c r="C198" s="35">
        <v>4</v>
      </c>
      <c r="D198" s="55">
        <v>59.804700000000004</v>
      </c>
      <c r="E198" s="181">
        <v>3067</v>
      </c>
      <c r="F198" s="150">
        <v>1061147.1000000001</v>
      </c>
      <c r="G198" s="41">
        <v>100</v>
      </c>
      <c r="H198" s="50">
        <f t="shared" si="34"/>
        <v>1061147.1000000001</v>
      </c>
      <c r="I198" s="50">
        <f t="shared" si="33"/>
        <v>0</v>
      </c>
      <c r="J198" s="50">
        <f t="shared" si="35"/>
        <v>345.98862080208676</v>
      </c>
      <c r="K198" s="50">
        <f t="shared" si="36"/>
        <v>983.17732684170835</v>
      </c>
      <c r="L198" s="50">
        <f t="shared" si="37"/>
        <v>1900180.2175692732</v>
      </c>
      <c r="M198" s="50"/>
      <c r="N198" s="97">
        <f t="shared" si="27"/>
        <v>1900180.2175692732</v>
      </c>
      <c r="O198" s="62"/>
      <c r="P198" s="62"/>
      <c r="Q198" s="99"/>
    </row>
    <row r="199" spans="1:17" s="31" customFormat="1" x14ac:dyDescent="0.25">
      <c r="A199" s="35"/>
      <c r="B199" s="51" t="s">
        <v>126</v>
      </c>
      <c r="C199" s="35">
        <v>4</v>
      </c>
      <c r="D199" s="55">
        <v>15.4596</v>
      </c>
      <c r="E199" s="181">
        <v>967</v>
      </c>
      <c r="F199" s="150">
        <v>232238.6</v>
      </c>
      <c r="G199" s="41">
        <v>100</v>
      </c>
      <c r="H199" s="50">
        <f t="shared" si="34"/>
        <v>232238.6</v>
      </c>
      <c r="I199" s="50">
        <f t="shared" si="33"/>
        <v>0</v>
      </c>
      <c r="J199" s="50">
        <f t="shared" si="35"/>
        <v>240.16401240951396</v>
      </c>
      <c r="K199" s="50">
        <f t="shared" si="36"/>
        <v>1089.0019352342811</v>
      </c>
      <c r="L199" s="50">
        <f t="shared" si="37"/>
        <v>1454785.9082933941</v>
      </c>
      <c r="M199" s="50"/>
      <c r="N199" s="97">
        <f t="shared" si="27"/>
        <v>1454785.9082933941</v>
      </c>
      <c r="O199" s="62"/>
      <c r="P199" s="62"/>
      <c r="Q199" s="99"/>
    </row>
    <row r="200" spans="1:17" s="31" customFormat="1" x14ac:dyDescent="0.25">
      <c r="A200" s="35"/>
      <c r="B200" s="51" t="s">
        <v>127</v>
      </c>
      <c r="C200" s="35">
        <v>4</v>
      </c>
      <c r="D200" s="55">
        <v>11.678699999999999</v>
      </c>
      <c r="E200" s="181">
        <v>942</v>
      </c>
      <c r="F200" s="150">
        <v>131231</v>
      </c>
      <c r="G200" s="41">
        <v>100</v>
      </c>
      <c r="H200" s="50">
        <f t="shared" si="34"/>
        <v>131231</v>
      </c>
      <c r="I200" s="50">
        <f t="shared" si="33"/>
        <v>0</v>
      </c>
      <c r="J200" s="50">
        <f t="shared" si="35"/>
        <v>139.31104033970277</v>
      </c>
      <c r="K200" s="50">
        <f t="shared" si="36"/>
        <v>1189.8549073040924</v>
      </c>
      <c r="L200" s="50">
        <f t="shared" si="37"/>
        <v>1545730.8132968871</v>
      </c>
      <c r="M200" s="50"/>
      <c r="N200" s="97">
        <f t="shared" si="27"/>
        <v>1545730.8132968871</v>
      </c>
      <c r="O200" s="62"/>
      <c r="P200" s="62"/>
      <c r="Q200" s="99"/>
    </row>
    <row r="201" spans="1:17" s="31" customFormat="1" x14ac:dyDescent="0.25">
      <c r="A201" s="35"/>
      <c r="B201" s="51" t="s">
        <v>123</v>
      </c>
      <c r="C201" s="35">
        <v>3</v>
      </c>
      <c r="D201" s="55">
        <v>42.328599999999994</v>
      </c>
      <c r="E201" s="181">
        <v>14079</v>
      </c>
      <c r="F201" s="150">
        <v>31300146.300000001</v>
      </c>
      <c r="G201" s="41">
        <v>50</v>
      </c>
      <c r="H201" s="50">
        <f t="shared" si="34"/>
        <v>15650073.15</v>
      </c>
      <c r="I201" s="50">
        <f t="shared" si="33"/>
        <v>15650073.15</v>
      </c>
      <c r="J201" s="50">
        <f t="shared" si="35"/>
        <v>2223.1796505433626</v>
      </c>
      <c r="K201" s="50">
        <f t="shared" si="36"/>
        <v>-894.01370289956753</v>
      </c>
      <c r="L201" s="50">
        <f t="shared" si="37"/>
        <v>2590592.0648130099</v>
      </c>
      <c r="M201" s="50"/>
      <c r="N201" s="97">
        <f t="shared" si="27"/>
        <v>2590592.0648130099</v>
      </c>
      <c r="O201" s="62"/>
      <c r="P201" s="62"/>
      <c r="Q201" s="99"/>
    </row>
    <row r="202" spans="1:17" s="31" customFormat="1" x14ac:dyDescent="0.25">
      <c r="A202" s="35"/>
      <c r="B202" s="51" t="s">
        <v>128</v>
      </c>
      <c r="C202" s="35">
        <v>4</v>
      </c>
      <c r="D202" s="55">
        <v>31.614599999999999</v>
      </c>
      <c r="E202" s="181">
        <v>1256</v>
      </c>
      <c r="F202" s="150">
        <v>284454</v>
      </c>
      <c r="G202" s="41">
        <v>100</v>
      </c>
      <c r="H202" s="50">
        <f t="shared" si="34"/>
        <v>284454</v>
      </c>
      <c r="I202" s="50">
        <f t="shared" si="33"/>
        <v>0</v>
      </c>
      <c r="J202" s="50">
        <f t="shared" si="35"/>
        <v>226.47611464968153</v>
      </c>
      <c r="K202" s="50">
        <f t="shared" si="36"/>
        <v>1102.6898329941137</v>
      </c>
      <c r="L202" s="50">
        <f t="shared" si="37"/>
        <v>1594569.7779109594</v>
      </c>
      <c r="M202" s="50"/>
      <c r="N202" s="97">
        <f t="shared" si="27"/>
        <v>1594569.7779109594</v>
      </c>
      <c r="O202" s="62"/>
      <c r="P202" s="62"/>
      <c r="Q202" s="99"/>
    </row>
    <row r="203" spans="1:17" s="31" customFormat="1" x14ac:dyDescent="0.25">
      <c r="A203" s="35"/>
      <c r="B203" s="51" t="s">
        <v>129</v>
      </c>
      <c r="C203" s="35">
        <v>4</v>
      </c>
      <c r="D203" s="55">
        <v>10.417100000000001</v>
      </c>
      <c r="E203" s="181">
        <v>628</v>
      </c>
      <c r="F203" s="150">
        <v>113028.3</v>
      </c>
      <c r="G203" s="41">
        <v>100</v>
      </c>
      <c r="H203" s="50">
        <f t="shared" si="34"/>
        <v>113028.3</v>
      </c>
      <c r="I203" s="50">
        <f t="shared" si="33"/>
        <v>0</v>
      </c>
      <c r="J203" s="50">
        <f t="shared" si="35"/>
        <v>179.9813694267516</v>
      </c>
      <c r="K203" s="50">
        <f t="shared" si="36"/>
        <v>1149.1845782170435</v>
      </c>
      <c r="L203" s="50">
        <f t="shared" si="37"/>
        <v>1440972.940887037</v>
      </c>
      <c r="M203" s="50"/>
      <c r="N203" s="97">
        <f t="shared" si="27"/>
        <v>1440972.940887037</v>
      </c>
      <c r="O203" s="62"/>
      <c r="P203" s="62"/>
      <c r="Q203" s="99"/>
    </row>
    <row r="204" spans="1:17" s="31" customFormat="1" x14ac:dyDescent="0.25">
      <c r="A204" s="35"/>
      <c r="B204" s="51" t="s">
        <v>752</v>
      </c>
      <c r="C204" s="35">
        <v>4</v>
      </c>
      <c r="D204" s="55">
        <v>38.0578</v>
      </c>
      <c r="E204" s="181">
        <v>2469</v>
      </c>
      <c r="F204" s="150">
        <v>2721425.3</v>
      </c>
      <c r="G204" s="41">
        <v>100</v>
      </c>
      <c r="H204" s="50">
        <f t="shared" si="34"/>
        <v>2721425.3</v>
      </c>
      <c r="I204" s="50">
        <f t="shared" si="33"/>
        <v>0</v>
      </c>
      <c r="J204" s="50">
        <f t="shared" si="35"/>
        <v>1102.237869582827</v>
      </c>
      <c r="K204" s="50">
        <f t="shared" si="36"/>
        <v>226.92807806096812</v>
      </c>
      <c r="L204" s="50">
        <f t="shared" si="37"/>
        <v>851058.02701530489</v>
      </c>
      <c r="M204" s="50"/>
      <c r="N204" s="97">
        <f t="shared" si="27"/>
        <v>851058.02701530489</v>
      </c>
      <c r="O204" s="62"/>
      <c r="P204" s="62"/>
      <c r="Q204" s="99"/>
    </row>
    <row r="205" spans="1:17" s="31" customFormat="1" x14ac:dyDescent="0.25">
      <c r="A205" s="35"/>
      <c r="B205" s="51" t="s">
        <v>130</v>
      </c>
      <c r="C205" s="35">
        <v>4</v>
      </c>
      <c r="D205" s="55">
        <v>16.581199999999999</v>
      </c>
      <c r="E205" s="181">
        <v>1293</v>
      </c>
      <c r="F205" s="150">
        <v>396016.9</v>
      </c>
      <c r="G205" s="41">
        <v>100</v>
      </c>
      <c r="H205" s="50">
        <f t="shared" si="34"/>
        <v>396016.9</v>
      </c>
      <c r="I205" s="50">
        <f t="shared" si="33"/>
        <v>0</v>
      </c>
      <c r="J205" s="50">
        <f t="shared" si="35"/>
        <v>306.27757153905645</v>
      </c>
      <c r="K205" s="50">
        <f t="shared" si="36"/>
        <v>1022.8883761047387</v>
      </c>
      <c r="L205" s="50">
        <f t="shared" si="37"/>
        <v>1441467.1210772225</v>
      </c>
      <c r="M205" s="50"/>
      <c r="N205" s="97">
        <f t="shared" si="27"/>
        <v>1441467.1210772225</v>
      </c>
      <c r="O205" s="62"/>
      <c r="P205" s="62"/>
      <c r="Q205" s="99"/>
    </row>
    <row r="206" spans="1:17" s="31" customFormat="1" x14ac:dyDescent="0.25">
      <c r="A206" s="35"/>
      <c r="B206" s="51" t="s">
        <v>131</v>
      </c>
      <c r="C206" s="35">
        <v>4</v>
      </c>
      <c r="D206" s="55">
        <v>25.100100000000005</v>
      </c>
      <c r="E206" s="181">
        <v>1599</v>
      </c>
      <c r="F206" s="150">
        <v>395936.7</v>
      </c>
      <c r="G206" s="41">
        <v>100</v>
      </c>
      <c r="H206" s="50">
        <f t="shared" si="34"/>
        <v>395936.7</v>
      </c>
      <c r="I206" s="50">
        <f t="shared" si="33"/>
        <v>0</v>
      </c>
      <c r="J206" s="50">
        <f t="shared" si="35"/>
        <v>247.61519699812382</v>
      </c>
      <c r="K206" s="50">
        <f t="shared" si="36"/>
        <v>1081.5507506456713</v>
      </c>
      <c r="L206" s="50">
        <f t="shared" si="37"/>
        <v>1598841.168569318</v>
      </c>
      <c r="M206" s="50"/>
      <c r="N206" s="97">
        <f t="shared" si="27"/>
        <v>1598841.168569318</v>
      </c>
      <c r="O206" s="62"/>
      <c r="P206" s="62"/>
      <c r="Q206" s="99"/>
    </row>
    <row r="207" spans="1:17" s="31" customFormat="1" x14ac:dyDescent="0.25">
      <c r="A207" s="35"/>
      <c r="B207" s="51" t="s">
        <v>132</v>
      </c>
      <c r="C207" s="35">
        <v>4</v>
      </c>
      <c r="D207" s="55">
        <v>26.023400000000002</v>
      </c>
      <c r="E207" s="181">
        <v>2388</v>
      </c>
      <c r="F207" s="150">
        <v>709572.2</v>
      </c>
      <c r="G207" s="41">
        <v>100</v>
      </c>
      <c r="H207" s="50">
        <f t="shared" si="34"/>
        <v>709572.2</v>
      </c>
      <c r="I207" s="50">
        <f t="shared" si="33"/>
        <v>0</v>
      </c>
      <c r="J207" s="50">
        <f t="shared" si="35"/>
        <v>297.14078726968171</v>
      </c>
      <c r="K207" s="50">
        <f t="shared" si="36"/>
        <v>1032.0251603741135</v>
      </c>
      <c r="L207" s="50">
        <f t="shared" si="37"/>
        <v>1681856.7446628422</v>
      </c>
      <c r="M207" s="50"/>
      <c r="N207" s="97">
        <f t="shared" si="27"/>
        <v>1681856.7446628422</v>
      </c>
      <c r="O207" s="62"/>
      <c r="P207" s="62"/>
      <c r="Q207" s="99"/>
    </row>
    <row r="208" spans="1:17" s="31" customFormat="1" x14ac:dyDescent="0.25">
      <c r="A208" s="35"/>
      <c r="B208" s="51" t="s">
        <v>133</v>
      </c>
      <c r="C208" s="35">
        <v>4</v>
      </c>
      <c r="D208" s="55">
        <v>18.456199999999999</v>
      </c>
      <c r="E208" s="181">
        <v>1500</v>
      </c>
      <c r="F208" s="150">
        <v>415776.5</v>
      </c>
      <c r="G208" s="41">
        <v>100</v>
      </c>
      <c r="H208" s="50">
        <f t="shared" si="34"/>
        <v>415776.5</v>
      </c>
      <c r="I208" s="50">
        <f t="shared" si="33"/>
        <v>0</v>
      </c>
      <c r="J208" s="50">
        <f t="shared" si="35"/>
        <v>277.18433333333331</v>
      </c>
      <c r="K208" s="50">
        <f t="shared" si="36"/>
        <v>1051.9816143104617</v>
      </c>
      <c r="L208" s="50">
        <f t="shared" si="37"/>
        <v>1517946.0339078396</v>
      </c>
      <c r="M208" s="50"/>
      <c r="N208" s="97">
        <f t="shared" si="27"/>
        <v>1517946.0339078396</v>
      </c>
      <c r="O208" s="62"/>
      <c r="P208" s="62"/>
      <c r="Q208" s="99"/>
    </row>
    <row r="209" spans="1:17" s="31" customFormat="1" x14ac:dyDescent="0.25">
      <c r="A209" s="35"/>
      <c r="B209" s="51" t="s">
        <v>134</v>
      </c>
      <c r="C209" s="35">
        <v>4</v>
      </c>
      <c r="D209" s="55">
        <v>18.093399999999999</v>
      </c>
      <c r="E209" s="181">
        <v>1523</v>
      </c>
      <c r="F209" s="150">
        <v>631999</v>
      </c>
      <c r="G209" s="41">
        <v>100</v>
      </c>
      <c r="H209" s="50">
        <f t="shared" si="34"/>
        <v>631999</v>
      </c>
      <c r="I209" s="50">
        <f t="shared" si="33"/>
        <v>0</v>
      </c>
      <c r="J209" s="50">
        <f t="shared" si="35"/>
        <v>414.96979645436636</v>
      </c>
      <c r="K209" s="50">
        <f t="shared" si="36"/>
        <v>914.19615118942875</v>
      </c>
      <c r="L209" s="50">
        <f t="shared" si="37"/>
        <v>1366017.3229979253</v>
      </c>
      <c r="M209" s="50"/>
      <c r="N209" s="97">
        <f t="shared" si="27"/>
        <v>1366017.3229979253</v>
      </c>
      <c r="O209" s="62"/>
      <c r="P209" s="62"/>
      <c r="Q209" s="99"/>
    </row>
    <row r="210" spans="1:17" s="31" customFormat="1" x14ac:dyDescent="0.25">
      <c r="A210" s="35"/>
      <c r="B210" s="51" t="s">
        <v>135</v>
      </c>
      <c r="C210" s="35">
        <v>4</v>
      </c>
      <c r="D210" s="55">
        <v>32.839999999999996</v>
      </c>
      <c r="E210" s="181">
        <v>1819</v>
      </c>
      <c r="F210" s="150">
        <v>747477.3</v>
      </c>
      <c r="G210" s="41">
        <v>100</v>
      </c>
      <c r="H210" s="50">
        <f t="shared" si="34"/>
        <v>747477.3</v>
      </c>
      <c r="I210" s="50">
        <f t="shared" si="33"/>
        <v>0</v>
      </c>
      <c r="J210" s="50">
        <f t="shared" si="35"/>
        <v>410.92759758108855</v>
      </c>
      <c r="K210" s="50">
        <f t="shared" si="36"/>
        <v>918.23835006270656</v>
      </c>
      <c r="L210" s="50">
        <f t="shared" si="37"/>
        <v>1489631.3389141315</v>
      </c>
      <c r="M210" s="50"/>
      <c r="N210" s="97">
        <f t="shared" si="27"/>
        <v>1489631.3389141315</v>
      </c>
      <c r="O210" s="62"/>
      <c r="P210" s="62"/>
      <c r="Q210" s="99"/>
    </row>
    <row r="211" spans="1:17" s="31" customFormat="1" x14ac:dyDescent="0.25">
      <c r="A211" s="35"/>
      <c r="B211" s="51" t="s">
        <v>136</v>
      </c>
      <c r="C211" s="35">
        <v>4</v>
      </c>
      <c r="D211" s="55">
        <v>12.6798</v>
      </c>
      <c r="E211" s="181">
        <v>856</v>
      </c>
      <c r="F211" s="150">
        <v>307968.59999999998</v>
      </c>
      <c r="G211" s="41">
        <v>100</v>
      </c>
      <c r="H211" s="50">
        <f t="shared" si="34"/>
        <v>307968.59999999998</v>
      </c>
      <c r="I211" s="50">
        <f t="shared" si="33"/>
        <v>0</v>
      </c>
      <c r="J211" s="50">
        <f t="shared" si="35"/>
        <v>359.77640186915886</v>
      </c>
      <c r="K211" s="50">
        <f t="shared" si="36"/>
        <v>969.38954577463619</v>
      </c>
      <c r="L211" s="50">
        <f t="shared" si="37"/>
        <v>1289137.8541085485</v>
      </c>
      <c r="M211" s="50"/>
      <c r="N211" s="97">
        <f t="shared" ref="N211:N255" si="38">L211+M211</f>
        <v>1289137.8541085485</v>
      </c>
      <c r="O211" s="62"/>
      <c r="P211" s="62"/>
      <c r="Q211" s="99"/>
    </row>
    <row r="212" spans="1:17" s="31" customFormat="1" x14ac:dyDescent="0.25">
      <c r="A212" s="35"/>
      <c r="B212" s="51" t="s">
        <v>137</v>
      </c>
      <c r="C212" s="35">
        <v>4</v>
      </c>
      <c r="D212" s="55">
        <v>7.3449</v>
      </c>
      <c r="E212" s="181">
        <v>1125</v>
      </c>
      <c r="F212" s="150">
        <v>347396.3</v>
      </c>
      <c r="G212" s="41">
        <v>100</v>
      </c>
      <c r="H212" s="50">
        <f t="shared" si="34"/>
        <v>347396.3</v>
      </c>
      <c r="I212" s="50">
        <f t="shared" si="33"/>
        <v>0</v>
      </c>
      <c r="J212" s="50">
        <f t="shared" si="35"/>
        <v>308.79671111111111</v>
      </c>
      <c r="K212" s="50">
        <f t="shared" si="36"/>
        <v>1020.369236532684</v>
      </c>
      <c r="L212" s="50">
        <f t="shared" si="37"/>
        <v>1367014.3829607866</v>
      </c>
      <c r="M212" s="50"/>
      <c r="N212" s="97">
        <f t="shared" si="38"/>
        <v>1367014.3829607866</v>
      </c>
      <c r="O212" s="62"/>
      <c r="P212" s="62"/>
      <c r="Q212" s="99"/>
    </row>
    <row r="213" spans="1:17" s="31" customFormat="1" x14ac:dyDescent="0.25">
      <c r="A213" s="35"/>
      <c r="B213" s="51" t="s">
        <v>138</v>
      </c>
      <c r="C213" s="35">
        <v>4</v>
      </c>
      <c r="D213" s="55">
        <v>45.099099999999993</v>
      </c>
      <c r="E213" s="181">
        <v>2891</v>
      </c>
      <c r="F213" s="150">
        <v>1410775.7</v>
      </c>
      <c r="G213" s="41">
        <v>100</v>
      </c>
      <c r="H213" s="50">
        <f t="shared" si="34"/>
        <v>1410775.7</v>
      </c>
      <c r="I213" s="50">
        <f t="shared" si="33"/>
        <v>0</v>
      </c>
      <c r="J213" s="50">
        <f t="shared" si="35"/>
        <v>487.98882739536492</v>
      </c>
      <c r="K213" s="50">
        <f t="shared" si="36"/>
        <v>841.17712024843013</v>
      </c>
      <c r="L213" s="50">
        <f t="shared" si="37"/>
        <v>1642815.9931087794</v>
      </c>
      <c r="M213" s="50"/>
      <c r="N213" s="97">
        <f t="shared" si="38"/>
        <v>1642815.9931087794</v>
      </c>
      <c r="O213" s="62"/>
      <c r="P213" s="62"/>
      <c r="Q213" s="99"/>
    </row>
    <row r="214" spans="1:17" s="31" customFormat="1" x14ac:dyDescent="0.25">
      <c r="A214" s="35"/>
      <c r="B214" s="51" t="s">
        <v>139</v>
      </c>
      <c r="C214" s="35">
        <v>4</v>
      </c>
      <c r="D214" s="55">
        <v>16.179600000000001</v>
      </c>
      <c r="E214" s="181">
        <v>1542</v>
      </c>
      <c r="F214" s="150">
        <v>638925.19999999995</v>
      </c>
      <c r="G214" s="41">
        <v>100</v>
      </c>
      <c r="H214" s="50">
        <f t="shared" si="34"/>
        <v>638925.19999999995</v>
      </c>
      <c r="I214" s="50">
        <f t="shared" si="33"/>
        <v>0</v>
      </c>
      <c r="J214" s="50">
        <f t="shared" si="35"/>
        <v>414.34837872892342</v>
      </c>
      <c r="K214" s="50">
        <f t="shared" si="36"/>
        <v>914.81756891487169</v>
      </c>
      <c r="L214" s="50">
        <f t="shared" si="37"/>
        <v>1361016.3391385647</v>
      </c>
      <c r="M214" s="50"/>
      <c r="N214" s="97">
        <f t="shared" si="38"/>
        <v>1361016.3391385647</v>
      </c>
      <c r="O214" s="62"/>
      <c r="P214" s="62"/>
      <c r="Q214" s="99"/>
    </row>
    <row r="215" spans="1:17" s="31" customFormat="1" x14ac:dyDescent="0.25">
      <c r="A215" s="35"/>
      <c r="B215" s="51" t="s">
        <v>753</v>
      </c>
      <c r="C215" s="35">
        <v>4</v>
      </c>
      <c r="D215" s="55">
        <v>32.394000000000005</v>
      </c>
      <c r="E215" s="181">
        <v>2416</v>
      </c>
      <c r="F215" s="150">
        <v>750980.4</v>
      </c>
      <c r="G215" s="41">
        <v>100</v>
      </c>
      <c r="H215" s="50">
        <f t="shared" si="34"/>
        <v>750980.4</v>
      </c>
      <c r="I215" s="50">
        <f t="shared" si="33"/>
        <v>0</v>
      </c>
      <c r="J215" s="50">
        <f t="shared" si="35"/>
        <v>310.83625827814569</v>
      </c>
      <c r="K215" s="50">
        <f t="shared" si="36"/>
        <v>1018.3296893656494</v>
      </c>
      <c r="L215" s="50">
        <f t="shared" si="37"/>
        <v>1701006.6350833229</v>
      </c>
      <c r="M215" s="50"/>
      <c r="N215" s="97">
        <f t="shared" si="38"/>
        <v>1701006.6350833229</v>
      </c>
      <c r="O215" s="62"/>
      <c r="P215" s="62"/>
      <c r="Q215" s="99"/>
    </row>
    <row r="216" spans="1:17" s="31" customFormat="1" x14ac:dyDescent="0.25">
      <c r="A216" s="35"/>
      <c r="B216" s="51" t="s">
        <v>140</v>
      </c>
      <c r="C216" s="35">
        <v>4</v>
      </c>
      <c r="D216" s="55">
        <v>25.742600000000003</v>
      </c>
      <c r="E216" s="181">
        <v>1537</v>
      </c>
      <c r="F216" s="150">
        <v>369708.9</v>
      </c>
      <c r="G216" s="41">
        <v>100</v>
      </c>
      <c r="H216" s="50">
        <f t="shared" si="34"/>
        <v>369708.9</v>
      </c>
      <c r="I216" s="50">
        <f t="shared" si="33"/>
        <v>0</v>
      </c>
      <c r="J216" s="50">
        <f t="shared" si="35"/>
        <v>240.53929733246585</v>
      </c>
      <c r="K216" s="50">
        <f t="shared" si="36"/>
        <v>1088.6266503113293</v>
      </c>
      <c r="L216" s="50">
        <f t="shared" si="37"/>
        <v>1599214.9728675887</v>
      </c>
      <c r="M216" s="50"/>
      <c r="N216" s="97">
        <f t="shared" si="38"/>
        <v>1599214.9728675887</v>
      </c>
      <c r="O216" s="62"/>
      <c r="P216" s="62"/>
      <c r="Q216" s="99"/>
    </row>
    <row r="217" spans="1:17" s="31" customFormat="1" x14ac:dyDescent="0.25">
      <c r="A217" s="35"/>
      <c r="B217" s="51" t="s">
        <v>141</v>
      </c>
      <c r="C217" s="35">
        <v>4</v>
      </c>
      <c r="D217" s="55">
        <v>45.363399999999999</v>
      </c>
      <c r="E217" s="181">
        <v>2290</v>
      </c>
      <c r="F217" s="150">
        <v>906985.3</v>
      </c>
      <c r="G217" s="41">
        <v>100</v>
      </c>
      <c r="H217" s="50">
        <f t="shared" si="34"/>
        <v>906985.3</v>
      </c>
      <c r="I217" s="50">
        <f t="shared" si="33"/>
        <v>0</v>
      </c>
      <c r="J217" s="50">
        <f t="shared" si="35"/>
        <v>396.06344978165941</v>
      </c>
      <c r="K217" s="50">
        <f t="shared" si="36"/>
        <v>933.10249786213569</v>
      </c>
      <c r="L217" s="50">
        <f t="shared" si="37"/>
        <v>1644730.2635705427</v>
      </c>
      <c r="M217" s="50"/>
      <c r="N217" s="97">
        <f t="shared" si="38"/>
        <v>1644730.2635705427</v>
      </c>
      <c r="O217" s="62"/>
      <c r="P217" s="62"/>
      <c r="Q217" s="99"/>
    </row>
    <row r="218" spans="1:17" s="31" customFormat="1" x14ac:dyDescent="0.25">
      <c r="A218" s="35"/>
      <c r="B218" s="51" t="s">
        <v>754</v>
      </c>
      <c r="C218" s="35">
        <v>4</v>
      </c>
      <c r="D218" s="55">
        <v>39.507899999999999</v>
      </c>
      <c r="E218" s="181">
        <v>2175</v>
      </c>
      <c r="F218" s="150">
        <v>647637.30000000005</v>
      </c>
      <c r="G218" s="41">
        <v>100</v>
      </c>
      <c r="H218" s="50">
        <f t="shared" si="34"/>
        <v>647637.30000000005</v>
      </c>
      <c r="I218" s="50">
        <f t="shared" si="33"/>
        <v>0</v>
      </c>
      <c r="J218" s="50">
        <f t="shared" si="35"/>
        <v>297.76427586206898</v>
      </c>
      <c r="K218" s="50">
        <f t="shared" si="36"/>
        <v>1031.4016717817262</v>
      </c>
      <c r="L218" s="50">
        <f t="shared" si="37"/>
        <v>1707843.961139553</v>
      </c>
      <c r="M218" s="50"/>
      <c r="N218" s="97">
        <f t="shared" si="38"/>
        <v>1707843.961139553</v>
      </c>
      <c r="O218" s="62"/>
      <c r="P218" s="62"/>
      <c r="Q218" s="99"/>
    </row>
    <row r="219" spans="1:17" s="31" customFormat="1" x14ac:dyDescent="0.25">
      <c r="A219" s="35"/>
      <c r="B219" s="51" t="s">
        <v>755</v>
      </c>
      <c r="C219" s="35">
        <v>4</v>
      </c>
      <c r="D219" s="55">
        <v>49.061099999999996</v>
      </c>
      <c r="E219" s="181">
        <v>6981</v>
      </c>
      <c r="F219" s="150">
        <v>2052895</v>
      </c>
      <c r="G219" s="41">
        <v>100</v>
      </c>
      <c r="H219" s="50">
        <f t="shared" si="34"/>
        <v>2052895</v>
      </c>
      <c r="I219" s="50">
        <f t="shared" si="33"/>
        <v>0</v>
      </c>
      <c r="J219" s="50">
        <f t="shared" si="35"/>
        <v>294.06890130353815</v>
      </c>
      <c r="K219" s="50">
        <f t="shared" si="36"/>
        <v>1035.0970463402568</v>
      </c>
      <c r="L219" s="50">
        <f t="shared" si="37"/>
        <v>2573466.3072402729</v>
      </c>
      <c r="M219" s="50"/>
      <c r="N219" s="97">
        <f t="shared" si="38"/>
        <v>2573466.3072402729</v>
      </c>
      <c r="O219" s="62"/>
      <c r="P219" s="62"/>
      <c r="Q219" s="99"/>
    </row>
    <row r="220" spans="1:17" s="31" customFormat="1" x14ac:dyDescent="0.25">
      <c r="A220" s="35"/>
      <c r="B220" s="51" t="s">
        <v>143</v>
      </c>
      <c r="C220" s="35">
        <v>4</v>
      </c>
      <c r="D220" s="55">
        <v>15.988299999999999</v>
      </c>
      <c r="E220" s="181">
        <v>1322</v>
      </c>
      <c r="F220" s="150">
        <v>320241.09999999998</v>
      </c>
      <c r="G220" s="41">
        <v>100</v>
      </c>
      <c r="H220" s="50">
        <f t="shared" si="34"/>
        <v>320241.09999999998</v>
      </c>
      <c r="I220" s="50">
        <f t="shared" si="33"/>
        <v>0</v>
      </c>
      <c r="J220" s="50">
        <f t="shared" si="35"/>
        <v>242.2398638426626</v>
      </c>
      <c r="K220" s="50">
        <f t="shared" si="36"/>
        <v>1086.9260838011326</v>
      </c>
      <c r="L220" s="50">
        <f t="shared" si="37"/>
        <v>1515272.940338264</v>
      </c>
      <c r="M220" s="50"/>
      <c r="N220" s="97">
        <f t="shared" si="38"/>
        <v>1515272.940338264</v>
      </c>
      <c r="O220" s="62"/>
      <c r="P220" s="62"/>
      <c r="Q220" s="99"/>
    </row>
    <row r="221" spans="1:17" s="31" customFormat="1" x14ac:dyDescent="0.25">
      <c r="A221" s="35"/>
      <c r="B221" s="51" t="s">
        <v>756</v>
      </c>
      <c r="C221" s="35">
        <v>4</v>
      </c>
      <c r="D221" s="55">
        <v>22.875599999999999</v>
      </c>
      <c r="E221" s="181">
        <v>2201</v>
      </c>
      <c r="F221" s="150">
        <v>668060.9</v>
      </c>
      <c r="G221" s="41">
        <v>100</v>
      </c>
      <c r="H221" s="50">
        <f t="shared" si="34"/>
        <v>668060.9</v>
      </c>
      <c r="I221" s="50">
        <f t="shared" si="33"/>
        <v>0</v>
      </c>
      <c r="J221" s="50">
        <f t="shared" si="35"/>
        <v>303.52607905497501</v>
      </c>
      <c r="K221" s="50">
        <f t="shared" si="36"/>
        <v>1025.63986858882</v>
      </c>
      <c r="L221" s="50">
        <f t="shared" si="37"/>
        <v>1628245.5141449368</v>
      </c>
      <c r="M221" s="50"/>
      <c r="N221" s="97">
        <f t="shared" si="38"/>
        <v>1628245.5141449368</v>
      </c>
      <c r="O221" s="62"/>
      <c r="P221" s="62"/>
      <c r="Q221" s="99"/>
    </row>
    <row r="222" spans="1:17" s="31" customFormat="1" x14ac:dyDescent="0.25">
      <c r="A222" s="35"/>
      <c r="B222" s="51" t="s">
        <v>144</v>
      </c>
      <c r="C222" s="35">
        <v>4</v>
      </c>
      <c r="D222" s="55">
        <v>21.118200000000002</v>
      </c>
      <c r="E222" s="181">
        <v>2571</v>
      </c>
      <c r="F222" s="150">
        <v>712296.9</v>
      </c>
      <c r="G222" s="41">
        <v>100</v>
      </c>
      <c r="H222" s="50">
        <f t="shared" si="34"/>
        <v>712296.9</v>
      </c>
      <c r="I222" s="50">
        <f t="shared" si="33"/>
        <v>0</v>
      </c>
      <c r="J222" s="50">
        <f t="shared" si="35"/>
        <v>277.05052508751459</v>
      </c>
      <c r="K222" s="50">
        <f t="shared" si="36"/>
        <v>1052.1154225562805</v>
      </c>
      <c r="L222" s="50">
        <f t="shared" si="37"/>
        <v>1712561.6672020468</v>
      </c>
      <c r="M222" s="50"/>
      <c r="N222" s="97">
        <f t="shared" si="38"/>
        <v>1712561.6672020468</v>
      </c>
      <c r="O222" s="62"/>
      <c r="P222" s="62"/>
      <c r="Q222" s="99"/>
    </row>
    <row r="223" spans="1:17" s="31" customFormat="1" x14ac:dyDescent="0.25">
      <c r="A223" s="35"/>
      <c r="B223" s="51" t="s">
        <v>145</v>
      </c>
      <c r="C223" s="35">
        <v>4</v>
      </c>
      <c r="D223" s="55">
        <v>37.408799999999999</v>
      </c>
      <c r="E223" s="181">
        <v>3911</v>
      </c>
      <c r="F223" s="150">
        <v>851999.5</v>
      </c>
      <c r="G223" s="41">
        <v>100</v>
      </c>
      <c r="H223" s="50">
        <f t="shared" si="34"/>
        <v>851999.5</v>
      </c>
      <c r="I223" s="50">
        <f t="shared" si="33"/>
        <v>0</v>
      </c>
      <c r="J223" s="50">
        <f t="shared" si="35"/>
        <v>217.8469700843774</v>
      </c>
      <c r="K223" s="50">
        <f t="shared" si="36"/>
        <v>1111.3189775594178</v>
      </c>
      <c r="L223" s="50">
        <f t="shared" si="37"/>
        <v>2082549.0866096411</v>
      </c>
      <c r="M223" s="50"/>
      <c r="N223" s="97">
        <f t="shared" si="38"/>
        <v>2082549.0866096411</v>
      </c>
      <c r="O223" s="62"/>
      <c r="P223" s="62"/>
      <c r="Q223" s="99"/>
    </row>
    <row r="224" spans="1:17" s="31" customFormat="1" x14ac:dyDescent="0.25">
      <c r="A224" s="35"/>
      <c r="B224" s="51" t="s">
        <v>146</v>
      </c>
      <c r="C224" s="35">
        <v>4</v>
      </c>
      <c r="D224" s="55">
        <v>21.036799999999999</v>
      </c>
      <c r="E224" s="181">
        <v>1323</v>
      </c>
      <c r="F224" s="150">
        <v>363091.8</v>
      </c>
      <c r="G224" s="41">
        <v>100</v>
      </c>
      <c r="H224" s="50">
        <f t="shared" si="34"/>
        <v>363091.8</v>
      </c>
      <c r="I224" s="50">
        <f t="shared" si="33"/>
        <v>0</v>
      </c>
      <c r="J224" s="50">
        <f t="shared" si="35"/>
        <v>274.44580498866213</v>
      </c>
      <c r="K224" s="50">
        <f t="shared" si="36"/>
        <v>1054.720142655133</v>
      </c>
      <c r="L224" s="50">
        <f t="shared" si="37"/>
        <v>1502958.7117367063</v>
      </c>
      <c r="M224" s="50"/>
      <c r="N224" s="97">
        <f t="shared" si="38"/>
        <v>1502958.7117367063</v>
      </c>
      <c r="O224" s="62"/>
      <c r="P224" s="62"/>
      <c r="Q224" s="99"/>
    </row>
    <row r="225" spans="1:17" s="31" customFormat="1" x14ac:dyDescent="0.25">
      <c r="A225" s="35"/>
      <c r="B225" s="51"/>
      <c r="C225" s="35"/>
      <c r="D225" s="55">
        <v>0</v>
      </c>
      <c r="E225" s="183"/>
      <c r="F225" s="42"/>
      <c r="G225" s="42"/>
      <c r="H225" s="42"/>
      <c r="I225" s="42"/>
      <c r="J225" s="32"/>
      <c r="K225" s="50"/>
      <c r="L225" s="50"/>
      <c r="M225" s="50"/>
      <c r="N225" s="97"/>
      <c r="O225" s="62"/>
      <c r="P225" s="62"/>
      <c r="Q225" s="99"/>
    </row>
    <row r="226" spans="1:17" s="31" customFormat="1" x14ac:dyDescent="0.25">
      <c r="A226" s="30" t="s">
        <v>147</v>
      </c>
      <c r="B226" s="43" t="s">
        <v>2</v>
      </c>
      <c r="C226" s="44"/>
      <c r="D226" s="57">
        <f>D227</f>
        <v>1185.1591000000001</v>
      </c>
      <c r="E226" s="184">
        <f>E227</f>
        <v>82959</v>
      </c>
      <c r="F226" s="37"/>
      <c r="G226" s="38"/>
      <c r="H226" s="37">
        <f>H228</f>
        <v>11943276.550000001</v>
      </c>
      <c r="I226" s="37">
        <f>I228</f>
        <v>-11943276.550000001</v>
      </c>
      <c r="J226" s="37"/>
      <c r="K226" s="50"/>
      <c r="L226" s="50"/>
      <c r="M226" s="46">
        <f>M228</f>
        <v>24193004.011918567</v>
      </c>
      <c r="N226" s="95">
        <f t="shared" si="38"/>
        <v>24193004.011918567</v>
      </c>
      <c r="O226" s="198"/>
      <c r="P226" s="198"/>
      <c r="Q226" s="99"/>
    </row>
    <row r="227" spans="1:17" s="31" customFormat="1" x14ac:dyDescent="0.25">
      <c r="A227" s="30" t="s">
        <v>147</v>
      </c>
      <c r="B227" s="43" t="s">
        <v>3</v>
      </c>
      <c r="C227" s="44"/>
      <c r="D227" s="57">
        <f>SUM(D229:D255)</f>
        <v>1185.1591000000001</v>
      </c>
      <c r="E227" s="184">
        <f>SUM(E229:E255)</f>
        <v>82959</v>
      </c>
      <c r="F227" s="37">
        <f>SUM(F229:F255)</f>
        <v>76808668.500000015</v>
      </c>
      <c r="G227" s="41"/>
      <c r="H227" s="37">
        <f>SUM(H229:H255)</f>
        <v>52922115.399999991</v>
      </c>
      <c r="I227" s="37">
        <f>SUM(I229:I255)</f>
        <v>23886553.100000001</v>
      </c>
      <c r="J227" s="37"/>
      <c r="K227" s="50"/>
      <c r="L227" s="37">
        <f>SUM(L229:L255)</f>
        <v>45653443.753150694</v>
      </c>
      <c r="M227" s="50"/>
      <c r="N227" s="95">
        <f t="shared" si="38"/>
        <v>45653443.753150694</v>
      </c>
      <c r="O227" s="198"/>
      <c r="P227" s="198"/>
      <c r="Q227" s="99"/>
    </row>
    <row r="228" spans="1:17" s="31" customFormat="1" x14ac:dyDescent="0.25">
      <c r="A228" s="35"/>
      <c r="B228" s="51" t="s">
        <v>26</v>
      </c>
      <c r="C228" s="35">
        <v>2</v>
      </c>
      <c r="D228" s="55">
        <v>0</v>
      </c>
      <c r="E228" s="185"/>
      <c r="F228" s="151"/>
      <c r="G228" s="41">
        <v>25</v>
      </c>
      <c r="H228" s="50">
        <f>F232*G228/100</f>
        <v>11943276.550000001</v>
      </c>
      <c r="I228" s="50">
        <f t="shared" ref="I228:I255" si="39">F228-H228</f>
        <v>-11943276.550000001</v>
      </c>
      <c r="J228" s="50"/>
      <c r="K228" s="50"/>
      <c r="L228" s="50"/>
      <c r="M228" s="50">
        <f>($L$7*$L$8*E226/$L$10)+($L$7*$L$9*D226/$L$11)</f>
        <v>24193004.011918567</v>
      </c>
      <c r="N228" s="97">
        <f t="shared" si="38"/>
        <v>24193004.011918567</v>
      </c>
      <c r="O228" s="62"/>
      <c r="P228" s="62"/>
      <c r="Q228" s="99"/>
    </row>
    <row r="229" spans="1:17" s="31" customFormat="1" x14ac:dyDescent="0.25">
      <c r="A229" s="35"/>
      <c r="B229" s="51" t="s">
        <v>148</v>
      </c>
      <c r="C229" s="35">
        <v>4</v>
      </c>
      <c r="D229" s="55">
        <f>40.607+12.97</f>
        <v>53.576999999999998</v>
      </c>
      <c r="E229" s="181">
        <v>2024</v>
      </c>
      <c r="F229" s="151">
        <v>860001.8</v>
      </c>
      <c r="G229" s="41">
        <v>100</v>
      </c>
      <c r="H229" s="50">
        <f>F229*G229/100</f>
        <v>860001.8</v>
      </c>
      <c r="I229" s="50">
        <f t="shared" si="39"/>
        <v>0</v>
      </c>
      <c r="J229" s="50">
        <f t="shared" ref="J229:J255" si="40">F229/E229</f>
        <v>424.90207509881424</v>
      </c>
      <c r="K229" s="50">
        <f t="shared" ref="K229:K255" si="41">$J$11*$J$19-J229</f>
        <v>904.26387254498081</v>
      </c>
      <c r="L229" s="50">
        <f t="shared" ref="L229:L255" si="42">IF(K229&gt;0,$J$7*$J$8*(K229/$K$19),0)+$J$7*$J$9*(E229/$E$19)+$J$7*$J$10*(D229/$D$19)</f>
        <v>1605559.8703115443</v>
      </c>
      <c r="M229" s="50"/>
      <c r="N229" s="97">
        <f t="shared" si="38"/>
        <v>1605559.8703115443</v>
      </c>
      <c r="O229" s="62"/>
      <c r="P229" s="62"/>
      <c r="Q229" s="99"/>
    </row>
    <row r="230" spans="1:17" s="31" customFormat="1" x14ac:dyDescent="0.25">
      <c r="A230" s="35"/>
      <c r="B230" s="51" t="s">
        <v>149</v>
      </c>
      <c r="C230" s="35">
        <v>4</v>
      </c>
      <c r="D230" s="55">
        <f>32.3264+4.94</f>
        <v>37.266399999999997</v>
      </c>
      <c r="E230" s="181">
        <v>2227</v>
      </c>
      <c r="F230" s="151">
        <v>569903.9</v>
      </c>
      <c r="G230" s="41">
        <v>100</v>
      </c>
      <c r="H230" s="50">
        <f t="shared" ref="H230:H255" si="43">F230*G230/100</f>
        <v>569903.9</v>
      </c>
      <c r="I230" s="50">
        <f t="shared" si="39"/>
        <v>0</v>
      </c>
      <c r="J230" s="50">
        <f t="shared" si="40"/>
        <v>255.90655590480469</v>
      </c>
      <c r="K230" s="50">
        <f t="shared" si="41"/>
        <v>1073.2593917389904</v>
      </c>
      <c r="L230" s="50">
        <f t="shared" si="42"/>
        <v>1753056.7380026197</v>
      </c>
      <c r="M230" s="50"/>
      <c r="N230" s="97">
        <f t="shared" si="38"/>
        <v>1753056.7380026197</v>
      </c>
      <c r="O230" s="62"/>
      <c r="P230" s="62"/>
      <c r="Q230" s="99"/>
    </row>
    <row r="231" spans="1:17" s="31" customFormat="1" x14ac:dyDescent="0.25">
      <c r="A231" s="35"/>
      <c r="B231" s="51" t="s">
        <v>150</v>
      </c>
      <c r="C231" s="35">
        <v>4</v>
      </c>
      <c r="D231" s="55">
        <v>42.942499999999995</v>
      </c>
      <c r="E231" s="181">
        <v>4113</v>
      </c>
      <c r="F231" s="151">
        <v>3559721.3</v>
      </c>
      <c r="G231" s="41">
        <v>100</v>
      </c>
      <c r="H231" s="50">
        <f t="shared" si="43"/>
        <v>3559721.3</v>
      </c>
      <c r="I231" s="50">
        <f t="shared" si="39"/>
        <v>0</v>
      </c>
      <c r="J231" s="50">
        <f t="shared" si="40"/>
        <v>865.48050085096031</v>
      </c>
      <c r="K231" s="50">
        <f t="shared" si="41"/>
        <v>463.6854467928348</v>
      </c>
      <c r="L231" s="50">
        <f t="shared" si="42"/>
        <v>1418160.2065399005</v>
      </c>
      <c r="M231" s="50"/>
      <c r="N231" s="97">
        <f t="shared" si="38"/>
        <v>1418160.2065399005</v>
      </c>
      <c r="O231" s="62"/>
      <c r="P231" s="62"/>
      <c r="Q231" s="99"/>
    </row>
    <row r="232" spans="1:17" s="31" customFormat="1" x14ac:dyDescent="0.25">
      <c r="A232" s="35"/>
      <c r="B232" s="51" t="s">
        <v>147</v>
      </c>
      <c r="C232" s="35">
        <v>3</v>
      </c>
      <c r="D232" s="54">
        <v>83.171599999999998</v>
      </c>
      <c r="E232" s="181">
        <v>17281</v>
      </c>
      <c r="F232" s="151">
        <v>47773106.200000003</v>
      </c>
      <c r="G232" s="41">
        <v>50</v>
      </c>
      <c r="H232" s="50">
        <f t="shared" si="43"/>
        <v>23886553.100000001</v>
      </c>
      <c r="I232" s="50">
        <f t="shared" si="39"/>
        <v>23886553.100000001</v>
      </c>
      <c r="J232" s="50">
        <f t="shared" si="40"/>
        <v>2764.4873676291882</v>
      </c>
      <c r="K232" s="50">
        <f t="shared" si="41"/>
        <v>-1435.321419985393</v>
      </c>
      <c r="L232" s="50">
        <f t="shared" si="42"/>
        <v>3325363.0739150043</v>
      </c>
      <c r="M232" s="50"/>
      <c r="N232" s="97">
        <f t="shared" si="38"/>
        <v>3325363.0739150043</v>
      </c>
      <c r="O232" s="62"/>
      <c r="P232" s="62"/>
      <c r="Q232" s="99"/>
    </row>
    <row r="233" spans="1:17" s="31" customFormat="1" x14ac:dyDescent="0.25">
      <c r="A233" s="35"/>
      <c r="B233" s="51" t="s">
        <v>151</v>
      </c>
      <c r="C233" s="35">
        <v>4</v>
      </c>
      <c r="D233" s="55">
        <v>49.081599999999995</v>
      </c>
      <c r="E233" s="181">
        <v>3122</v>
      </c>
      <c r="F233" s="151">
        <v>820883.2</v>
      </c>
      <c r="G233" s="41">
        <v>100</v>
      </c>
      <c r="H233" s="50">
        <f t="shared" si="43"/>
        <v>820883.2</v>
      </c>
      <c r="I233" s="50">
        <f t="shared" si="39"/>
        <v>0</v>
      </c>
      <c r="J233" s="50">
        <f t="shared" si="40"/>
        <v>262.93504163997437</v>
      </c>
      <c r="K233" s="50">
        <f t="shared" si="41"/>
        <v>1066.2309060038208</v>
      </c>
      <c r="L233" s="50">
        <f t="shared" si="42"/>
        <v>1952432.7739010877</v>
      </c>
      <c r="M233" s="50"/>
      <c r="N233" s="97">
        <f t="shared" si="38"/>
        <v>1952432.7739010877</v>
      </c>
      <c r="O233" s="62"/>
      <c r="P233" s="62"/>
      <c r="Q233" s="99"/>
    </row>
    <row r="234" spans="1:17" s="31" customFormat="1" x14ac:dyDescent="0.25">
      <c r="A234" s="35"/>
      <c r="B234" s="51" t="s">
        <v>152</v>
      </c>
      <c r="C234" s="35">
        <v>4</v>
      </c>
      <c r="D234" s="55">
        <v>28.877700000000001</v>
      </c>
      <c r="E234" s="181">
        <v>1539</v>
      </c>
      <c r="F234" s="151">
        <v>436612.3</v>
      </c>
      <c r="G234" s="41">
        <v>100</v>
      </c>
      <c r="H234" s="50">
        <f t="shared" si="43"/>
        <v>436612.3</v>
      </c>
      <c r="I234" s="50">
        <f t="shared" si="39"/>
        <v>0</v>
      </c>
      <c r="J234" s="50">
        <f t="shared" si="40"/>
        <v>283.69870045484078</v>
      </c>
      <c r="K234" s="50">
        <f t="shared" si="41"/>
        <v>1045.4672471889544</v>
      </c>
      <c r="L234" s="50">
        <f t="shared" si="42"/>
        <v>1565892.6632019954</v>
      </c>
      <c r="M234" s="50"/>
      <c r="N234" s="97">
        <f t="shared" si="38"/>
        <v>1565892.6632019954</v>
      </c>
      <c r="O234" s="62"/>
      <c r="P234" s="62"/>
      <c r="Q234" s="99"/>
    </row>
    <row r="235" spans="1:17" s="31" customFormat="1" x14ac:dyDescent="0.25">
      <c r="A235" s="35"/>
      <c r="B235" s="51" t="s">
        <v>153</v>
      </c>
      <c r="C235" s="35">
        <v>4</v>
      </c>
      <c r="D235" s="55">
        <v>23.430599999999998</v>
      </c>
      <c r="E235" s="181">
        <v>1073</v>
      </c>
      <c r="F235" s="151">
        <v>428919.1</v>
      </c>
      <c r="G235" s="41">
        <v>100</v>
      </c>
      <c r="H235" s="50">
        <f t="shared" si="43"/>
        <v>428919.1</v>
      </c>
      <c r="I235" s="50">
        <f t="shared" si="39"/>
        <v>0</v>
      </c>
      <c r="J235" s="50">
        <f t="shared" si="40"/>
        <v>399.73821062441749</v>
      </c>
      <c r="K235" s="50">
        <f t="shared" si="41"/>
        <v>929.42773701937767</v>
      </c>
      <c r="L235" s="50">
        <f t="shared" si="42"/>
        <v>1331458.0660145094</v>
      </c>
      <c r="M235" s="50"/>
      <c r="N235" s="97">
        <f t="shared" si="38"/>
        <v>1331458.0660145094</v>
      </c>
      <c r="O235" s="62"/>
      <c r="P235" s="62"/>
      <c r="Q235" s="99"/>
    </row>
    <row r="236" spans="1:17" s="31" customFormat="1" x14ac:dyDescent="0.25">
      <c r="A236" s="35"/>
      <c r="B236" s="51" t="s">
        <v>154</v>
      </c>
      <c r="C236" s="35">
        <v>4</v>
      </c>
      <c r="D236" s="55">
        <v>31.651100000000003</v>
      </c>
      <c r="E236" s="181">
        <v>2674</v>
      </c>
      <c r="F236" s="151">
        <v>987500.7</v>
      </c>
      <c r="G236" s="41">
        <v>100</v>
      </c>
      <c r="H236" s="50">
        <f t="shared" si="43"/>
        <v>987500.7</v>
      </c>
      <c r="I236" s="50">
        <f t="shared" si="39"/>
        <v>0</v>
      </c>
      <c r="J236" s="50">
        <f t="shared" si="40"/>
        <v>369.29719521316377</v>
      </c>
      <c r="K236" s="50">
        <f t="shared" si="41"/>
        <v>959.86875243063128</v>
      </c>
      <c r="L236" s="50">
        <f t="shared" si="42"/>
        <v>1675994.4725266965</v>
      </c>
      <c r="M236" s="50"/>
      <c r="N236" s="97">
        <f t="shared" si="38"/>
        <v>1675994.4725266965</v>
      </c>
      <c r="O236" s="62"/>
      <c r="P236" s="62"/>
      <c r="Q236" s="99"/>
    </row>
    <row r="237" spans="1:17" s="31" customFormat="1" x14ac:dyDescent="0.25">
      <c r="A237" s="35"/>
      <c r="B237" s="51" t="s">
        <v>155</v>
      </c>
      <c r="C237" s="35">
        <v>4</v>
      </c>
      <c r="D237" s="55">
        <v>33.021000000000001</v>
      </c>
      <c r="E237" s="181">
        <v>1501</v>
      </c>
      <c r="F237" s="151">
        <v>388312.2</v>
      </c>
      <c r="G237" s="41">
        <v>100</v>
      </c>
      <c r="H237" s="50">
        <f t="shared" si="43"/>
        <v>388312.2</v>
      </c>
      <c r="I237" s="50">
        <f t="shared" si="39"/>
        <v>0</v>
      </c>
      <c r="J237" s="50">
        <f t="shared" si="40"/>
        <v>258.70233177881414</v>
      </c>
      <c r="K237" s="50">
        <f t="shared" si="41"/>
        <v>1070.463615864981</v>
      </c>
      <c r="L237" s="50">
        <f t="shared" si="42"/>
        <v>1606721.9036951135</v>
      </c>
      <c r="M237" s="50"/>
      <c r="N237" s="97">
        <f t="shared" si="38"/>
        <v>1606721.9036951135</v>
      </c>
      <c r="O237" s="62"/>
      <c r="P237" s="62"/>
      <c r="Q237" s="99"/>
    </row>
    <row r="238" spans="1:17" s="31" customFormat="1" x14ac:dyDescent="0.25">
      <c r="A238" s="35"/>
      <c r="B238" s="51" t="s">
        <v>156</v>
      </c>
      <c r="C238" s="35">
        <v>4</v>
      </c>
      <c r="D238" s="55">
        <f>59.4718-12.97</f>
        <v>46.501800000000003</v>
      </c>
      <c r="E238" s="181">
        <v>1927</v>
      </c>
      <c r="F238" s="151">
        <v>469136.7</v>
      </c>
      <c r="G238" s="41">
        <v>100</v>
      </c>
      <c r="H238" s="50">
        <f t="shared" si="43"/>
        <v>469136.7</v>
      </c>
      <c r="I238" s="50">
        <f t="shared" si="39"/>
        <v>0</v>
      </c>
      <c r="J238" s="50">
        <f t="shared" si="40"/>
        <v>243.45443694862482</v>
      </c>
      <c r="K238" s="50">
        <f t="shared" si="41"/>
        <v>1085.7115106951703</v>
      </c>
      <c r="L238" s="50">
        <f t="shared" si="42"/>
        <v>1759066.2135915011</v>
      </c>
      <c r="M238" s="50"/>
      <c r="N238" s="97">
        <f t="shared" si="38"/>
        <v>1759066.2135915011</v>
      </c>
      <c r="O238" s="62"/>
      <c r="P238" s="62"/>
      <c r="Q238" s="99"/>
    </row>
    <row r="239" spans="1:17" s="31" customFormat="1" x14ac:dyDescent="0.25">
      <c r="A239" s="35"/>
      <c r="B239" s="51" t="s">
        <v>157</v>
      </c>
      <c r="C239" s="35">
        <v>4</v>
      </c>
      <c r="D239" s="54">
        <v>36.563699999999997</v>
      </c>
      <c r="E239" s="181">
        <v>4800</v>
      </c>
      <c r="F239" s="151">
        <v>1922671.5</v>
      </c>
      <c r="G239" s="41">
        <v>100</v>
      </c>
      <c r="H239" s="50">
        <f t="shared" si="43"/>
        <v>1922671.5</v>
      </c>
      <c r="I239" s="50">
        <f t="shared" si="39"/>
        <v>0</v>
      </c>
      <c r="J239" s="50">
        <f t="shared" si="40"/>
        <v>400.55656249999998</v>
      </c>
      <c r="K239" s="50">
        <f t="shared" si="41"/>
        <v>928.60938514379518</v>
      </c>
      <c r="L239" s="50">
        <f t="shared" si="42"/>
        <v>2025316.7635831761</v>
      </c>
      <c r="M239" s="50"/>
      <c r="N239" s="97">
        <f t="shared" si="38"/>
        <v>2025316.7635831761</v>
      </c>
      <c r="O239" s="62"/>
      <c r="P239" s="62"/>
      <c r="Q239" s="99"/>
    </row>
    <row r="240" spans="1:17" s="31" customFormat="1" x14ac:dyDescent="0.25">
      <c r="A240" s="35"/>
      <c r="B240" s="51" t="s">
        <v>158</v>
      </c>
      <c r="C240" s="35">
        <v>4</v>
      </c>
      <c r="D240" s="55">
        <v>52.251899999999992</v>
      </c>
      <c r="E240" s="181">
        <v>4255</v>
      </c>
      <c r="F240" s="151">
        <v>1517862.4</v>
      </c>
      <c r="G240" s="41">
        <v>100</v>
      </c>
      <c r="H240" s="50">
        <f t="shared" si="43"/>
        <v>1517862.4</v>
      </c>
      <c r="I240" s="50">
        <f t="shared" si="39"/>
        <v>0</v>
      </c>
      <c r="J240" s="50">
        <f t="shared" si="40"/>
        <v>356.72441833137481</v>
      </c>
      <c r="K240" s="50">
        <f t="shared" si="41"/>
        <v>972.44152931242024</v>
      </c>
      <c r="L240" s="50">
        <f t="shared" si="42"/>
        <v>2054882.2627991354</v>
      </c>
      <c r="M240" s="50"/>
      <c r="N240" s="97">
        <f t="shared" si="38"/>
        <v>2054882.2627991354</v>
      </c>
      <c r="O240" s="62"/>
      <c r="P240" s="62"/>
      <c r="Q240" s="99"/>
    </row>
    <row r="241" spans="1:17" s="31" customFormat="1" x14ac:dyDescent="0.25">
      <c r="A241" s="35"/>
      <c r="B241" s="51" t="s">
        <v>159</v>
      </c>
      <c r="C241" s="35">
        <v>4</v>
      </c>
      <c r="D241" s="55">
        <v>24.103600000000004</v>
      </c>
      <c r="E241" s="181">
        <v>1047</v>
      </c>
      <c r="F241" s="151">
        <v>468003.3</v>
      </c>
      <c r="G241" s="41">
        <v>100</v>
      </c>
      <c r="H241" s="50">
        <f t="shared" si="43"/>
        <v>468003.3</v>
      </c>
      <c r="I241" s="50">
        <f t="shared" si="39"/>
        <v>0</v>
      </c>
      <c r="J241" s="50">
        <f t="shared" si="40"/>
        <v>446.99455587392549</v>
      </c>
      <c r="K241" s="50">
        <f t="shared" si="41"/>
        <v>882.17139176986962</v>
      </c>
      <c r="L241" s="50">
        <f t="shared" si="42"/>
        <v>1277309.7681255494</v>
      </c>
      <c r="M241" s="50"/>
      <c r="N241" s="97">
        <f t="shared" si="38"/>
        <v>1277309.7681255494</v>
      </c>
      <c r="O241" s="62"/>
      <c r="P241" s="62"/>
      <c r="Q241" s="99"/>
    </row>
    <row r="242" spans="1:17" s="31" customFormat="1" x14ac:dyDescent="0.25">
      <c r="A242" s="35"/>
      <c r="B242" s="51" t="s">
        <v>160</v>
      </c>
      <c r="C242" s="35">
        <v>4</v>
      </c>
      <c r="D242" s="55">
        <v>28.624899999999997</v>
      </c>
      <c r="E242" s="181">
        <v>1055</v>
      </c>
      <c r="F242" s="151">
        <v>507808.7</v>
      </c>
      <c r="G242" s="41">
        <v>100</v>
      </c>
      <c r="H242" s="50">
        <f t="shared" si="43"/>
        <v>507808.7</v>
      </c>
      <c r="I242" s="50">
        <f t="shared" si="39"/>
        <v>0</v>
      </c>
      <c r="J242" s="50">
        <f t="shared" si="40"/>
        <v>481.33526066350714</v>
      </c>
      <c r="K242" s="50">
        <f t="shared" si="41"/>
        <v>847.83068698028796</v>
      </c>
      <c r="L242" s="50">
        <f t="shared" si="42"/>
        <v>1261338.3372261904</v>
      </c>
      <c r="M242" s="50"/>
      <c r="N242" s="97">
        <f t="shared" si="38"/>
        <v>1261338.3372261904</v>
      </c>
      <c r="O242" s="62"/>
      <c r="P242" s="62"/>
      <c r="Q242" s="99"/>
    </row>
    <row r="243" spans="1:17" s="31" customFormat="1" x14ac:dyDescent="0.25">
      <c r="A243" s="35"/>
      <c r="B243" s="51" t="s">
        <v>757</v>
      </c>
      <c r="C243" s="35">
        <v>4</v>
      </c>
      <c r="D243" s="55">
        <v>32.481199999999994</v>
      </c>
      <c r="E243" s="181">
        <v>2743</v>
      </c>
      <c r="F243" s="151">
        <v>1284169.8999999999</v>
      </c>
      <c r="G243" s="41">
        <v>100</v>
      </c>
      <c r="H243" s="50">
        <f t="shared" si="43"/>
        <v>1284169.8999999999</v>
      </c>
      <c r="I243" s="50">
        <f t="shared" si="39"/>
        <v>0</v>
      </c>
      <c r="J243" s="50">
        <f t="shared" si="40"/>
        <v>468.16255924170611</v>
      </c>
      <c r="K243" s="50">
        <f t="shared" si="41"/>
        <v>861.00338840208906</v>
      </c>
      <c r="L243" s="50">
        <f t="shared" si="42"/>
        <v>1580990.0387574104</v>
      </c>
      <c r="M243" s="50"/>
      <c r="N243" s="97">
        <f t="shared" si="38"/>
        <v>1580990.0387574104</v>
      </c>
      <c r="O243" s="62"/>
      <c r="P243" s="62"/>
      <c r="Q243" s="99"/>
    </row>
    <row r="244" spans="1:17" s="31" customFormat="1" x14ac:dyDescent="0.25">
      <c r="A244" s="35"/>
      <c r="B244" s="51" t="s">
        <v>161</v>
      </c>
      <c r="C244" s="35">
        <v>4</v>
      </c>
      <c r="D244" s="55">
        <v>58.170500000000004</v>
      </c>
      <c r="E244" s="181">
        <v>3214</v>
      </c>
      <c r="F244" s="151">
        <v>621535.4</v>
      </c>
      <c r="G244" s="41">
        <v>100</v>
      </c>
      <c r="H244" s="50">
        <f t="shared" si="43"/>
        <v>621535.4</v>
      </c>
      <c r="I244" s="50">
        <f t="shared" si="39"/>
        <v>0</v>
      </c>
      <c r="J244" s="50">
        <f t="shared" si="40"/>
        <v>193.38375855631614</v>
      </c>
      <c r="K244" s="50">
        <f t="shared" si="41"/>
        <v>1135.7821890874789</v>
      </c>
      <c r="L244" s="50">
        <f t="shared" si="42"/>
        <v>2088271.0213400293</v>
      </c>
      <c r="M244" s="50"/>
      <c r="N244" s="97">
        <f t="shared" si="38"/>
        <v>2088271.0213400293</v>
      </c>
      <c r="O244" s="62"/>
      <c r="P244" s="62"/>
      <c r="Q244" s="99"/>
    </row>
    <row r="245" spans="1:17" s="31" customFormat="1" x14ac:dyDescent="0.25">
      <c r="A245" s="35"/>
      <c r="B245" s="51" t="s">
        <v>162</v>
      </c>
      <c r="C245" s="35">
        <v>4</v>
      </c>
      <c r="D245" s="55">
        <v>36.376199999999997</v>
      </c>
      <c r="E245" s="181">
        <v>1281</v>
      </c>
      <c r="F245" s="151">
        <v>2184538.1</v>
      </c>
      <c r="G245" s="41">
        <v>100</v>
      </c>
      <c r="H245" s="50">
        <f t="shared" si="43"/>
        <v>2184538.1</v>
      </c>
      <c r="I245" s="50">
        <f t="shared" si="39"/>
        <v>0</v>
      </c>
      <c r="J245" s="50">
        <f t="shared" si="40"/>
        <v>1705.3380952380953</v>
      </c>
      <c r="K245" s="50">
        <f t="shared" si="41"/>
        <v>-376.17214759430021</v>
      </c>
      <c r="L245" s="50">
        <f t="shared" si="42"/>
        <v>387403.04666628106</v>
      </c>
      <c r="M245" s="50"/>
      <c r="N245" s="97">
        <f t="shared" si="38"/>
        <v>387403.04666628106</v>
      </c>
      <c r="O245" s="62"/>
      <c r="P245" s="62"/>
      <c r="Q245" s="99"/>
    </row>
    <row r="246" spans="1:17" s="31" customFormat="1" x14ac:dyDescent="0.25">
      <c r="A246" s="35"/>
      <c r="B246" s="51" t="s">
        <v>163</v>
      </c>
      <c r="C246" s="35">
        <v>4</v>
      </c>
      <c r="D246" s="55">
        <v>32.705100000000002</v>
      </c>
      <c r="E246" s="181">
        <v>1667</v>
      </c>
      <c r="F246" s="151">
        <v>514219.7</v>
      </c>
      <c r="G246" s="41">
        <v>100</v>
      </c>
      <c r="H246" s="50">
        <f t="shared" si="43"/>
        <v>514219.7</v>
      </c>
      <c r="I246" s="50">
        <f t="shared" si="39"/>
        <v>0</v>
      </c>
      <c r="J246" s="50">
        <f t="shared" si="40"/>
        <v>308.47012597480506</v>
      </c>
      <c r="K246" s="50">
        <f t="shared" si="41"/>
        <v>1020.69582166899</v>
      </c>
      <c r="L246" s="50">
        <f t="shared" si="42"/>
        <v>1577788.2878990427</v>
      </c>
      <c r="M246" s="50"/>
      <c r="N246" s="97">
        <f t="shared" si="38"/>
        <v>1577788.2878990427</v>
      </c>
      <c r="O246" s="62"/>
      <c r="P246" s="62"/>
      <c r="Q246" s="99"/>
    </row>
    <row r="247" spans="1:17" s="31" customFormat="1" x14ac:dyDescent="0.25">
      <c r="A247" s="35"/>
      <c r="B247" s="51" t="s">
        <v>164</v>
      </c>
      <c r="C247" s="35">
        <v>4</v>
      </c>
      <c r="D247" s="55">
        <v>35.991799999999998</v>
      </c>
      <c r="E247" s="181">
        <v>1973</v>
      </c>
      <c r="F247" s="151">
        <v>1068909</v>
      </c>
      <c r="G247" s="41">
        <v>100</v>
      </c>
      <c r="H247" s="50">
        <f t="shared" si="43"/>
        <v>1068909</v>
      </c>
      <c r="I247" s="50">
        <f t="shared" si="39"/>
        <v>0</v>
      </c>
      <c r="J247" s="50">
        <f t="shared" si="40"/>
        <v>541.76837303598586</v>
      </c>
      <c r="K247" s="50">
        <f t="shared" si="41"/>
        <v>787.39757460780925</v>
      </c>
      <c r="L247" s="50">
        <f t="shared" si="42"/>
        <v>1384131.4276402085</v>
      </c>
      <c r="M247" s="50"/>
      <c r="N247" s="97">
        <f t="shared" si="38"/>
        <v>1384131.4276402085</v>
      </c>
      <c r="O247" s="62"/>
      <c r="P247" s="62"/>
      <c r="Q247" s="99"/>
    </row>
    <row r="248" spans="1:17" s="31" customFormat="1" x14ac:dyDescent="0.25">
      <c r="A248" s="35"/>
      <c r="B248" s="51" t="s">
        <v>165</v>
      </c>
      <c r="C248" s="35">
        <v>4</v>
      </c>
      <c r="D248" s="55">
        <v>76.984499999999997</v>
      </c>
      <c r="E248" s="181">
        <v>4292</v>
      </c>
      <c r="F248" s="151">
        <v>1573935.8</v>
      </c>
      <c r="G248" s="41">
        <v>100</v>
      </c>
      <c r="H248" s="50">
        <f t="shared" si="43"/>
        <v>1573935.8</v>
      </c>
      <c r="I248" s="50">
        <f t="shared" si="39"/>
        <v>0</v>
      </c>
      <c r="J248" s="50">
        <f t="shared" si="40"/>
        <v>366.71383970177072</v>
      </c>
      <c r="K248" s="50">
        <f t="shared" si="41"/>
        <v>962.45210794202444</v>
      </c>
      <c r="L248" s="50">
        <f t="shared" si="42"/>
        <v>2165347.3217157712</v>
      </c>
      <c r="M248" s="50"/>
      <c r="N248" s="97">
        <f t="shared" si="38"/>
        <v>2165347.3217157712</v>
      </c>
      <c r="O248" s="62"/>
      <c r="P248" s="62"/>
      <c r="Q248" s="99"/>
    </row>
    <row r="249" spans="1:17" s="31" customFormat="1" x14ac:dyDescent="0.25">
      <c r="A249" s="35"/>
      <c r="B249" s="51" t="s">
        <v>758</v>
      </c>
      <c r="C249" s="35">
        <v>4</v>
      </c>
      <c r="D249" s="55">
        <v>37.795300000000005</v>
      </c>
      <c r="E249" s="181">
        <v>2487</v>
      </c>
      <c r="F249" s="151">
        <v>1008977.5</v>
      </c>
      <c r="G249" s="41">
        <v>100</v>
      </c>
      <c r="H249" s="50">
        <f t="shared" si="43"/>
        <v>1008977.5</v>
      </c>
      <c r="I249" s="50">
        <f t="shared" si="39"/>
        <v>0</v>
      </c>
      <c r="J249" s="50">
        <f t="shared" si="40"/>
        <v>405.70064334539603</v>
      </c>
      <c r="K249" s="50">
        <f t="shared" si="41"/>
        <v>923.46530429839913</v>
      </c>
      <c r="L249" s="50">
        <f t="shared" si="42"/>
        <v>1632138.0150892579</v>
      </c>
      <c r="M249" s="50"/>
      <c r="N249" s="97">
        <f t="shared" si="38"/>
        <v>1632138.0150892579</v>
      </c>
      <c r="O249" s="62"/>
      <c r="P249" s="62"/>
      <c r="Q249" s="99"/>
    </row>
    <row r="250" spans="1:17" s="31" customFormat="1" x14ac:dyDescent="0.25">
      <c r="A250" s="35"/>
      <c r="B250" s="51" t="s">
        <v>759</v>
      </c>
      <c r="C250" s="35">
        <v>4</v>
      </c>
      <c r="D250" s="55">
        <v>12.696099999999999</v>
      </c>
      <c r="E250" s="181">
        <v>631</v>
      </c>
      <c r="F250" s="151">
        <v>189868.7</v>
      </c>
      <c r="G250" s="41">
        <v>100</v>
      </c>
      <c r="H250" s="50">
        <f t="shared" si="43"/>
        <v>189868.7</v>
      </c>
      <c r="I250" s="50">
        <f t="shared" si="39"/>
        <v>0</v>
      </c>
      <c r="J250" s="50">
        <f t="shared" si="40"/>
        <v>300.90126782884312</v>
      </c>
      <c r="K250" s="50">
        <f t="shared" si="41"/>
        <v>1028.2646798149519</v>
      </c>
      <c r="L250" s="50">
        <f t="shared" si="42"/>
        <v>1316833.9789806493</v>
      </c>
      <c r="M250" s="50"/>
      <c r="N250" s="97">
        <f t="shared" si="38"/>
        <v>1316833.9789806493</v>
      </c>
      <c r="O250" s="62"/>
      <c r="P250" s="62"/>
      <c r="Q250" s="99"/>
    </row>
    <row r="251" spans="1:17" s="31" customFormat="1" x14ac:dyDescent="0.25">
      <c r="A251" s="35"/>
      <c r="B251" s="51" t="s">
        <v>166</v>
      </c>
      <c r="C251" s="35">
        <v>4</v>
      </c>
      <c r="D251" s="55">
        <v>65.192599999999999</v>
      </c>
      <c r="E251" s="181">
        <v>3851</v>
      </c>
      <c r="F251" s="151">
        <v>2717418.5</v>
      </c>
      <c r="G251" s="41">
        <v>100</v>
      </c>
      <c r="H251" s="50">
        <f t="shared" si="43"/>
        <v>2717418.5</v>
      </c>
      <c r="I251" s="50">
        <f t="shared" si="39"/>
        <v>0</v>
      </c>
      <c r="J251" s="50">
        <f t="shared" si="40"/>
        <v>705.63970397299408</v>
      </c>
      <c r="K251" s="50">
        <f t="shared" si="41"/>
        <v>623.52624367080102</v>
      </c>
      <c r="L251" s="50">
        <f t="shared" si="42"/>
        <v>1656218.4651765882</v>
      </c>
      <c r="M251" s="50"/>
      <c r="N251" s="97">
        <f t="shared" si="38"/>
        <v>1656218.4651765882</v>
      </c>
      <c r="O251" s="62"/>
      <c r="P251" s="62"/>
      <c r="Q251" s="99"/>
    </row>
    <row r="252" spans="1:17" s="31" customFormat="1" x14ac:dyDescent="0.25">
      <c r="A252" s="35"/>
      <c r="B252" s="51" t="s">
        <v>167</v>
      </c>
      <c r="C252" s="35">
        <v>4</v>
      </c>
      <c r="D252" s="55">
        <v>60.270100000000006</v>
      </c>
      <c r="E252" s="181">
        <v>4062</v>
      </c>
      <c r="F252" s="151">
        <v>1496729</v>
      </c>
      <c r="G252" s="41">
        <v>100</v>
      </c>
      <c r="H252" s="50">
        <f t="shared" si="43"/>
        <v>1496729</v>
      </c>
      <c r="I252" s="50">
        <f t="shared" si="39"/>
        <v>0</v>
      </c>
      <c r="J252" s="50">
        <f t="shared" si="40"/>
        <v>368.47095027080258</v>
      </c>
      <c r="K252" s="50">
        <f t="shared" si="41"/>
        <v>960.69499737299247</v>
      </c>
      <c r="L252" s="50">
        <f t="shared" si="42"/>
        <v>2046330.8311980844</v>
      </c>
      <c r="M252" s="50"/>
      <c r="N252" s="97">
        <f t="shared" si="38"/>
        <v>2046330.8311980844</v>
      </c>
      <c r="O252" s="62"/>
      <c r="P252" s="62"/>
      <c r="Q252" s="99"/>
    </row>
    <row r="253" spans="1:17" s="31" customFormat="1" x14ac:dyDescent="0.25">
      <c r="A253" s="35"/>
      <c r="B253" s="51" t="s">
        <v>168</v>
      </c>
      <c r="C253" s="35">
        <v>4</v>
      </c>
      <c r="D253" s="55">
        <v>65.196699999999993</v>
      </c>
      <c r="E253" s="181">
        <v>1527</v>
      </c>
      <c r="F253" s="151">
        <v>630568</v>
      </c>
      <c r="G253" s="41">
        <v>100</v>
      </c>
      <c r="H253" s="50">
        <f t="shared" si="43"/>
        <v>630568</v>
      </c>
      <c r="I253" s="50">
        <f t="shared" si="39"/>
        <v>0</v>
      </c>
      <c r="J253" s="50">
        <f t="shared" si="40"/>
        <v>412.94564505566473</v>
      </c>
      <c r="K253" s="50">
        <f t="shared" si="41"/>
        <v>916.22030258813038</v>
      </c>
      <c r="L253" s="50">
        <f t="shared" si="42"/>
        <v>1588648.6055354907</v>
      </c>
      <c r="M253" s="50"/>
      <c r="N253" s="97">
        <f t="shared" si="38"/>
        <v>1588648.6055354907</v>
      </c>
      <c r="O253" s="62"/>
      <c r="P253" s="62"/>
      <c r="Q253" s="99"/>
    </row>
    <row r="254" spans="1:17" s="31" customFormat="1" x14ac:dyDescent="0.25">
      <c r="A254" s="35"/>
      <c r="B254" s="51" t="s">
        <v>169</v>
      </c>
      <c r="C254" s="35">
        <v>4</v>
      </c>
      <c r="D254" s="55">
        <v>32.4041</v>
      </c>
      <c r="E254" s="181">
        <v>2378</v>
      </c>
      <c r="F254" s="151">
        <v>976624.8</v>
      </c>
      <c r="G254" s="41">
        <v>100</v>
      </c>
      <c r="H254" s="50">
        <f t="shared" si="43"/>
        <v>976624.8</v>
      </c>
      <c r="I254" s="50">
        <f t="shared" si="39"/>
        <v>0</v>
      </c>
      <c r="J254" s="50">
        <f t="shared" si="40"/>
        <v>410.69167367535744</v>
      </c>
      <c r="K254" s="50">
        <f t="shared" si="41"/>
        <v>918.47427396843773</v>
      </c>
      <c r="L254" s="50">
        <f t="shared" si="42"/>
        <v>1582882.1063289891</v>
      </c>
      <c r="M254" s="50"/>
      <c r="N254" s="97">
        <f t="shared" si="38"/>
        <v>1582882.1063289891</v>
      </c>
      <c r="O254" s="62"/>
      <c r="P254" s="62"/>
      <c r="Q254" s="99"/>
    </row>
    <row r="255" spans="1:17" s="31" customFormat="1" x14ac:dyDescent="0.25">
      <c r="A255" s="35"/>
      <c r="B255" s="51" t="s">
        <v>170</v>
      </c>
      <c r="C255" s="35">
        <v>4</v>
      </c>
      <c r="D255" s="55">
        <v>67.829499999999996</v>
      </c>
      <c r="E255" s="181">
        <v>4215</v>
      </c>
      <c r="F255" s="151">
        <v>1830730.8</v>
      </c>
      <c r="G255" s="41">
        <v>100</v>
      </c>
      <c r="H255" s="50">
        <f t="shared" si="43"/>
        <v>1830730.8</v>
      </c>
      <c r="I255" s="50">
        <f t="shared" si="39"/>
        <v>0</v>
      </c>
      <c r="J255" s="50">
        <f t="shared" si="40"/>
        <v>434.33708185053382</v>
      </c>
      <c r="K255" s="50">
        <f t="shared" si="41"/>
        <v>894.82886579326123</v>
      </c>
      <c r="L255" s="50">
        <f t="shared" si="42"/>
        <v>2033907.4933888698</v>
      </c>
      <c r="M255" s="50"/>
      <c r="N255" s="97">
        <f t="shared" si="38"/>
        <v>2033907.4933888698</v>
      </c>
      <c r="O255" s="62"/>
      <c r="P255" s="62"/>
      <c r="Q255" s="99"/>
    </row>
    <row r="256" spans="1:17" s="31" customFormat="1" x14ac:dyDescent="0.25">
      <c r="A256" s="35"/>
      <c r="B256" s="51"/>
      <c r="C256" s="35"/>
      <c r="D256" s="55">
        <v>0</v>
      </c>
      <c r="E256" s="183"/>
      <c r="F256" s="32"/>
      <c r="G256" s="41"/>
      <c r="H256" s="42"/>
      <c r="I256" s="42"/>
      <c r="J256" s="32"/>
      <c r="K256" s="50"/>
      <c r="L256" s="50"/>
      <c r="M256" s="50"/>
      <c r="N256" s="97"/>
      <c r="O256" s="62"/>
      <c r="P256" s="62"/>
      <c r="Q256" s="99"/>
    </row>
    <row r="257" spans="1:17" s="31" customFormat="1" x14ac:dyDescent="0.25">
      <c r="A257" s="30" t="s">
        <v>173</v>
      </c>
      <c r="B257" s="43" t="s">
        <v>2</v>
      </c>
      <c r="C257" s="44"/>
      <c r="D257" s="3">
        <v>923.69960000000003</v>
      </c>
      <c r="E257" s="184">
        <f>E258</f>
        <v>53060</v>
      </c>
      <c r="F257" s="37"/>
      <c r="G257" s="41"/>
      <c r="H257" s="37">
        <f>H259</f>
        <v>6762492.8499999996</v>
      </c>
      <c r="I257" s="37">
        <f>I259</f>
        <v>-6762492.8499999996</v>
      </c>
      <c r="J257" s="37"/>
      <c r="K257" s="50"/>
      <c r="L257" s="50"/>
      <c r="M257" s="46">
        <f>M259</f>
        <v>16919805.412086748</v>
      </c>
      <c r="N257" s="95">
        <f t="shared" ref="N257:N320" si="44">L257+M257</f>
        <v>16919805.412086748</v>
      </c>
      <c r="O257" s="198"/>
      <c r="P257" s="198"/>
      <c r="Q257" s="99"/>
    </row>
    <row r="258" spans="1:17" s="31" customFormat="1" x14ac:dyDescent="0.25">
      <c r="A258" s="30" t="s">
        <v>173</v>
      </c>
      <c r="B258" s="43" t="s">
        <v>3</v>
      </c>
      <c r="C258" s="44"/>
      <c r="D258" s="3">
        <v>923.69960000000003</v>
      </c>
      <c r="E258" s="184">
        <f>SUM(E260:E282)</f>
        <v>53060</v>
      </c>
      <c r="F258" s="37">
        <f>SUM(F260:F282)</f>
        <v>43129845.100000001</v>
      </c>
      <c r="G258" s="41"/>
      <c r="H258" s="37">
        <f>SUM(H260:H282)</f>
        <v>29604859.399999995</v>
      </c>
      <c r="I258" s="37">
        <f>SUM(I260:I282)</f>
        <v>13524985.699999999</v>
      </c>
      <c r="J258" s="37"/>
      <c r="K258" s="50"/>
      <c r="L258" s="37">
        <f>SUM(L260:L282)</f>
        <v>35321372.977611005</v>
      </c>
      <c r="M258" s="50"/>
      <c r="N258" s="95">
        <f t="shared" si="44"/>
        <v>35321372.977611005</v>
      </c>
      <c r="O258" s="198"/>
      <c r="P258" s="198"/>
      <c r="Q258" s="99"/>
    </row>
    <row r="259" spans="1:17" s="31" customFormat="1" x14ac:dyDescent="0.25">
      <c r="A259" s="35"/>
      <c r="B259" s="51" t="s">
        <v>26</v>
      </c>
      <c r="C259" s="35">
        <v>2</v>
      </c>
      <c r="D259" s="55">
        <v>0</v>
      </c>
      <c r="E259" s="185"/>
      <c r="F259" s="50"/>
      <c r="G259" s="41">
        <v>25</v>
      </c>
      <c r="H259" s="50">
        <f>F263*G259/100</f>
        <v>6762492.8499999996</v>
      </c>
      <c r="I259" s="50">
        <f t="shared" ref="I259:I282" si="45">F259-H259</f>
        <v>-6762492.8499999996</v>
      </c>
      <c r="J259" s="50"/>
      <c r="K259" s="50"/>
      <c r="L259" s="50"/>
      <c r="M259" s="50">
        <f>($L$7*$L$8*E257/$L$10)+($L$7*$L$9*D257/$L$11)</f>
        <v>16919805.412086748</v>
      </c>
      <c r="N259" s="97">
        <f t="shared" si="44"/>
        <v>16919805.412086748</v>
      </c>
      <c r="O259" s="62"/>
      <c r="P259" s="62"/>
      <c r="Q259" s="99"/>
    </row>
    <row r="260" spans="1:17" s="31" customFormat="1" x14ac:dyDescent="0.25">
      <c r="A260" s="35"/>
      <c r="B260" s="51" t="s">
        <v>174</v>
      </c>
      <c r="C260" s="35">
        <v>4</v>
      </c>
      <c r="D260" s="55">
        <v>31.286999999999999</v>
      </c>
      <c r="E260" s="181">
        <v>1823</v>
      </c>
      <c r="F260" s="152">
        <v>816315.4</v>
      </c>
      <c r="G260" s="41">
        <v>100</v>
      </c>
      <c r="H260" s="50">
        <f t="shared" ref="H260:H282" si="46">F260*G260/100</f>
        <v>816315.4</v>
      </c>
      <c r="I260" s="50">
        <f t="shared" si="45"/>
        <v>0</v>
      </c>
      <c r="J260" s="50">
        <f t="shared" ref="J260:J282" si="47">F260/E260</f>
        <v>447.78683488754803</v>
      </c>
      <c r="K260" s="50">
        <f t="shared" ref="K260:K282" si="48">$J$11*$J$19-J260</f>
        <v>881.37911275624708</v>
      </c>
      <c r="L260" s="50">
        <f t="shared" ref="L260:L282" si="49">IF(K260&gt;0,$J$7*$J$8*(K260/$K$19),0)+$J$7*$J$9*(E260/$E$19)+$J$7*$J$10*(D260/$D$19)</f>
        <v>1441832.2391906064</v>
      </c>
      <c r="M260" s="50"/>
      <c r="N260" s="97">
        <f t="shared" si="44"/>
        <v>1441832.2391906064</v>
      </c>
      <c r="O260" s="62"/>
      <c r="P260" s="62"/>
      <c r="Q260" s="99"/>
    </row>
    <row r="261" spans="1:17" s="31" customFormat="1" x14ac:dyDescent="0.25">
      <c r="A261" s="35"/>
      <c r="B261" s="51" t="s">
        <v>760</v>
      </c>
      <c r="C261" s="35">
        <v>4</v>
      </c>
      <c r="D261" s="55">
        <v>45.492799999999995</v>
      </c>
      <c r="E261" s="181">
        <v>2180</v>
      </c>
      <c r="F261" s="152">
        <v>575330.4</v>
      </c>
      <c r="G261" s="41">
        <v>100</v>
      </c>
      <c r="H261" s="50">
        <f t="shared" si="46"/>
        <v>575330.4</v>
      </c>
      <c r="I261" s="50">
        <f t="shared" si="45"/>
        <v>0</v>
      </c>
      <c r="J261" s="50">
        <f t="shared" si="47"/>
        <v>263.91302752293581</v>
      </c>
      <c r="K261" s="50">
        <f t="shared" si="48"/>
        <v>1065.2529201208592</v>
      </c>
      <c r="L261" s="50">
        <f t="shared" si="49"/>
        <v>1774477.8426594385</v>
      </c>
      <c r="M261" s="50"/>
      <c r="N261" s="97">
        <f t="shared" si="44"/>
        <v>1774477.8426594385</v>
      </c>
      <c r="O261" s="62"/>
      <c r="P261" s="62"/>
      <c r="Q261" s="99"/>
    </row>
    <row r="262" spans="1:17" s="31" customFormat="1" x14ac:dyDescent="0.25">
      <c r="A262" s="35"/>
      <c r="B262" s="51" t="s">
        <v>175</v>
      </c>
      <c r="C262" s="35">
        <v>4</v>
      </c>
      <c r="D262" s="55">
        <v>49.9925</v>
      </c>
      <c r="E262" s="181">
        <v>1780</v>
      </c>
      <c r="F262" s="152">
        <v>521008.5</v>
      </c>
      <c r="G262" s="41">
        <v>100</v>
      </c>
      <c r="H262" s="50">
        <f t="shared" si="46"/>
        <v>521008.5</v>
      </c>
      <c r="I262" s="50">
        <f t="shared" si="45"/>
        <v>0</v>
      </c>
      <c r="J262" s="50">
        <f t="shared" si="47"/>
        <v>292.70140449438202</v>
      </c>
      <c r="K262" s="50">
        <f t="shared" si="48"/>
        <v>1036.4645431494132</v>
      </c>
      <c r="L262" s="50">
        <f t="shared" si="49"/>
        <v>1695264.7016757468</v>
      </c>
      <c r="M262" s="50"/>
      <c r="N262" s="97">
        <f t="shared" si="44"/>
        <v>1695264.7016757468</v>
      </c>
      <c r="O262" s="62"/>
      <c r="P262" s="62"/>
      <c r="Q262" s="99"/>
    </row>
    <row r="263" spans="1:17" s="31" customFormat="1" x14ac:dyDescent="0.25">
      <c r="A263" s="35"/>
      <c r="B263" s="51" t="s">
        <v>173</v>
      </c>
      <c r="C263" s="35">
        <v>3</v>
      </c>
      <c r="D263" s="55">
        <v>146.12969999999999</v>
      </c>
      <c r="E263" s="181">
        <v>13511</v>
      </c>
      <c r="F263" s="152">
        <v>27049971.399999999</v>
      </c>
      <c r="G263" s="41">
        <v>50</v>
      </c>
      <c r="H263" s="50">
        <f t="shared" si="46"/>
        <v>13524985.699999999</v>
      </c>
      <c r="I263" s="50">
        <f t="shared" si="45"/>
        <v>13524985.699999999</v>
      </c>
      <c r="J263" s="50">
        <f t="shared" si="47"/>
        <v>2002.0702686699724</v>
      </c>
      <c r="K263" s="50">
        <f t="shared" si="48"/>
        <v>-672.90432102617729</v>
      </c>
      <c r="L263" s="50">
        <f t="shared" si="49"/>
        <v>2978164.2471227292</v>
      </c>
      <c r="M263" s="50"/>
      <c r="N263" s="97">
        <f t="shared" si="44"/>
        <v>2978164.2471227292</v>
      </c>
      <c r="O263" s="62"/>
      <c r="P263" s="62"/>
      <c r="Q263" s="99"/>
    </row>
    <row r="264" spans="1:17" s="31" customFormat="1" x14ac:dyDescent="0.25">
      <c r="A264" s="35"/>
      <c r="B264" s="51" t="s">
        <v>176</v>
      </c>
      <c r="C264" s="35">
        <v>4</v>
      </c>
      <c r="D264" s="55">
        <v>44.4619</v>
      </c>
      <c r="E264" s="181">
        <v>1602</v>
      </c>
      <c r="F264" s="152">
        <v>601523.9</v>
      </c>
      <c r="G264" s="41">
        <v>100</v>
      </c>
      <c r="H264" s="50">
        <f t="shared" si="46"/>
        <v>601523.9</v>
      </c>
      <c r="I264" s="50">
        <f t="shared" si="45"/>
        <v>0</v>
      </c>
      <c r="J264" s="50">
        <f t="shared" si="47"/>
        <v>375.48308364544323</v>
      </c>
      <c r="K264" s="50">
        <f t="shared" si="48"/>
        <v>953.68286399835188</v>
      </c>
      <c r="L264" s="50">
        <f t="shared" si="49"/>
        <v>1546602.3230491874</v>
      </c>
      <c r="M264" s="50"/>
      <c r="N264" s="97">
        <f t="shared" si="44"/>
        <v>1546602.3230491874</v>
      </c>
      <c r="O264" s="62"/>
      <c r="P264" s="62"/>
      <c r="Q264" s="99"/>
    </row>
    <row r="265" spans="1:17" s="31" customFormat="1" x14ac:dyDescent="0.25">
      <c r="A265" s="35"/>
      <c r="B265" s="51" t="s">
        <v>177</v>
      </c>
      <c r="C265" s="35">
        <v>4</v>
      </c>
      <c r="D265" s="55">
        <v>12.8087</v>
      </c>
      <c r="E265" s="181">
        <v>626</v>
      </c>
      <c r="F265" s="152">
        <v>686309.4</v>
      </c>
      <c r="G265" s="41">
        <v>100</v>
      </c>
      <c r="H265" s="50">
        <f t="shared" si="46"/>
        <v>686309.4</v>
      </c>
      <c r="I265" s="50">
        <f t="shared" si="45"/>
        <v>0</v>
      </c>
      <c r="J265" s="50">
        <f t="shared" si="47"/>
        <v>1096.3408945686901</v>
      </c>
      <c r="K265" s="50">
        <f t="shared" si="48"/>
        <v>232.82505307510496</v>
      </c>
      <c r="L265" s="50">
        <f t="shared" si="49"/>
        <v>426618.48182533914</v>
      </c>
      <c r="M265" s="50"/>
      <c r="N265" s="97">
        <f t="shared" si="44"/>
        <v>426618.48182533914</v>
      </c>
      <c r="O265" s="62"/>
      <c r="P265" s="62"/>
      <c r="Q265" s="99"/>
    </row>
    <row r="266" spans="1:17" s="31" customFormat="1" x14ac:dyDescent="0.25">
      <c r="A266" s="35"/>
      <c r="B266" s="51" t="s">
        <v>178</v>
      </c>
      <c r="C266" s="35">
        <v>4</v>
      </c>
      <c r="D266" s="55">
        <v>40.336600000000004</v>
      </c>
      <c r="E266" s="181">
        <v>1547</v>
      </c>
      <c r="F266" s="152">
        <v>231116.7</v>
      </c>
      <c r="G266" s="41">
        <v>100</v>
      </c>
      <c r="H266" s="50">
        <f t="shared" si="46"/>
        <v>231116.7</v>
      </c>
      <c r="I266" s="50">
        <f t="shared" si="45"/>
        <v>0</v>
      </c>
      <c r="J266" s="50">
        <f t="shared" si="47"/>
        <v>149.39670329670329</v>
      </c>
      <c r="K266" s="50">
        <f t="shared" si="48"/>
        <v>1179.7692443470919</v>
      </c>
      <c r="L266" s="50">
        <f t="shared" si="49"/>
        <v>1770945.2338705768</v>
      </c>
      <c r="M266" s="50"/>
      <c r="N266" s="97">
        <f t="shared" si="44"/>
        <v>1770945.2338705768</v>
      </c>
      <c r="O266" s="62"/>
      <c r="P266" s="62"/>
      <c r="Q266" s="99"/>
    </row>
    <row r="267" spans="1:17" s="31" customFormat="1" x14ac:dyDescent="0.25">
      <c r="A267" s="35"/>
      <c r="B267" s="51" t="s">
        <v>761</v>
      </c>
      <c r="C267" s="35">
        <v>4</v>
      </c>
      <c r="D267" s="55">
        <v>44.004200000000004</v>
      </c>
      <c r="E267" s="181">
        <v>2171</v>
      </c>
      <c r="F267" s="152">
        <v>1165451.8</v>
      </c>
      <c r="G267" s="41">
        <v>100</v>
      </c>
      <c r="H267" s="50">
        <f t="shared" si="46"/>
        <v>1165451.8</v>
      </c>
      <c r="I267" s="50">
        <f t="shared" si="45"/>
        <v>0</v>
      </c>
      <c r="J267" s="50">
        <f t="shared" si="47"/>
        <v>536.82717641639795</v>
      </c>
      <c r="K267" s="50">
        <f t="shared" si="48"/>
        <v>792.33877122739716</v>
      </c>
      <c r="L267" s="50">
        <f t="shared" si="49"/>
        <v>1460685.0811969051</v>
      </c>
      <c r="M267" s="50"/>
      <c r="N267" s="97">
        <f t="shared" si="44"/>
        <v>1460685.0811969051</v>
      </c>
      <c r="O267" s="62"/>
      <c r="P267" s="62"/>
      <c r="Q267" s="99"/>
    </row>
    <row r="268" spans="1:17" s="31" customFormat="1" x14ac:dyDescent="0.25">
      <c r="A268" s="35"/>
      <c r="B268" s="51" t="s">
        <v>179</v>
      </c>
      <c r="C268" s="35">
        <v>4</v>
      </c>
      <c r="D268" s="55">
        <v>55.929899999999996</v>
      </c>
      <c r="E268" s="181">
        <v>4871</v>
      </c>
      <c r="F268" s="152">
        <v>1995928.7</v>
      </c>
      <c r="G268" s="41">
        <v>100</v>
      </c>
      <c r="H268" s="50">
        <f t="shared" si="46"/>
        <v>1995928.7</v>
      </c>
      <c r="I268" s="50">
        <f t="shared" si="45"/>
        <v>0</v>
      </c>
      <c r="J268" s="50">
        <f t="shared" si="47"/>
        <v>409.75748306302609</v>
      </c>
      <c r="K268" s="50">
        <f t="shared" si="48"/>
        <v>919.40846458076908</v>
      </c>
      <c r="L268" s="50">
        <f t="shared" si="49"/>
        <v>2117414.7775255446</v>
      </c>
      <c r="M268" s="50"/>
      <c r="N268" s="97">
        <f t="shared" si="44"/>
        <v>2117414.7775255446</v>
      </c>
      <c r="O268" s="62"/>
      <c r="P268" s="62"/>
      <c r="Q268" s="99"/>
    </row>
    <row r="269" spans="1:17" s="31" customFormat="1" x14ac:dyDescent="0.25">
      <c r="A269" s="35"/>
      <c r="B269" s="51" t="s">
        <v>180</v>
      </c>
      <c r="C269" s="35">
        <v>4</v>
      </c>
      <c r="D269" s="55">
        <v>46.283000000000001</v>
      </c>
      <c r="E269" s="181">
        <v>2011</v>
      </c>
      <c r="F269" s="152">
        <v>718421.7</v>
      </c>
      <c r="G269" s="41">
        <v>100</v>
      </c>
      <c r="H269" s="50">
        <f t="shared" si="46"/>
        <v>718421.7</v>
      </c>
      <c r="I269" s="50">
        <f t="shared" si="45"/>
        <v>0</v>
      </c>
      <c r="J269" s="50">
        <f t="shared" si="47"/>
        <v>357.24599701640972</v>
      </c>
      <c r="K269" s="50">
        <f t="shared" si="48"/>
        <v>971.91995062738533</v>
      </c>
      <c r="L269" s="50">
        <f t="shared" si="49"/>
        <v>1645020.9588108412</v>
      </c>
      <c r="M269" s="50"/>
      <c r="N269" s="97">
        <f t="shared" si="44"/>
        <v>1645020.9588108412</v>
      </c>
      <c r="O269" s="62"/>
      <c r="P269" s="62"/>
      <c r="Q269" s="99"/>
    </row>
    <row r="270" spans="1:17" s="31" customFormat="1" x14ac:dyDescent="0.25">
      <c r="A270" s="35"/>
      <c r="B270" s="51" t="s">
        <v>181</v>
      </c>
      <c r="C270" s="35">
        <v>4</v>
      </c>
      <c r="D270" s="55">
        <v>40.415599999999998</v>
      </c>
      <c r="E270" s="181">
        <v>1502</v>
      </c>
      <c r="F270" s="152">
        <v>517425.3</v>
      </c>
      <c r="G270" s="41">
        <v>100</v>
      </c>
      <c r="H270" s="50">
        <f t="shared" si="46"/>
        <v>517425.3</v>
      </c>
      <c r="I270" s="50">
        <f t="shared" si="45"/>
        <v>0</v>
      </c>
      <c r="J270" s="50">
        <f t="shared" si="47"/>
        <v>344.49087882822903</v>
      </c>
      <c r="K270" s="50">
        <f t="shared" si="48"/>
        <v>984.67506881556608</v>
      </c>
      <c r="L270" s="50">
        <f t="shared" si="49"/>
        <v>1545404.6929730112</v>
      </c>
      <c r="M270" s="50"/>
      <c r="N270" s="97">
        <f t="shared" si="44"/>
        <v>1545404.6929730112</v>
      </c>
      <c r="O270" s="62"/>
      <c r="P270" s="62"/>
      <c r="Q270" s="99"/>
    </row>
    <row r="271" spans="1:17" s="31" customFormat="1" x14ac:dyDescent="0.25">
      <c r="A271" s="35"/>
      <c r="B271" s="51" t="s">
        <v>182</v>
      </c>
      <c r="C271" s="35">
        <v>4</v>
      </c>
      <c r="D271" s="55">
        <v>11.5463</v>
      </c>
      <c r="E271" s="181">
        <v>729</v>
      </c>
      <c r="F271" s="152">
        <v>191093.7</v>
      </c>
      <c r="G271" s="41">
        <v>100</v>
      </c>
      <c r="H271" s="50">
        <f t="shared" si="46"/>
        <v>191093.7</v>
      </c>
      <c r="I271" s="50">
        <f t="shared" si="45"/>
        <v>0</v>
      </c>
      <c r="J271" s="50">
        <f t="shared" si="47"/>
        <v>262.13127572016464</v>
      </c>
      <c r="K271" s="50">
        <f t="shared" si="48"/>
        <v>1067.0346719236304</v>
      </c>
      <c r="L271" s="50">
        <f t="shared" si="49"/>
        <v>1371503.1734710569</v>
      </c>
      <c r="M271" s="50"/>
      <c r="N271" s="97">
        <f t="shared" si="44"/>
        <v>1371503.1734710569</v>
      </c>
      <c r="O271" s="62"/>
      <c r="P271" s="62"/>
      <c r="Q271" s="99"/>
    </row>
    <row r="272" spans="1:17" s="31" customFormat="1" x14ac:dyDescent="0.25">
      <c r="A272" s="35"/>
      <c r="B272" s="51" t="s">
        <v>183</v>
      </c>
      <c r="C272" s="35">
        <v>4</v>
      </c>
      <c r="D272" s="55">
        <v>52.649300000000004</v>
      </c>
      <c r="E272" s="181">
        <v>1716</v>
      </c>
      <c r="F272" s="152">
        <v>526068.69999999995</v>
      </c>
      <c r="G272" s="41">
        <v>100</v>
      </c>
      <c r="H272" s="50">
        <f t="shared" si="46"/>
        <v>526068.69999999995</v>
      </c>
      <c r="I272" s="50">
        <f t="shared" si="45"/>
        <v>0</v>
      </c>
      <c r="J272" s="50">
        <f t="shared" si="47"/>
        <v>306.56684149184144</v>
      </c>
      <c r="K272" s="50">
        <f t="shared" si="48"/>
        <v>1022.5991061519537</v>
      </c>
      <c r="L272" s="50">
        <f t="shared" si="49"/>
        <v>1681265.1846567239</v>
      </c>
      <c r="M272" s="50"/>
      <c r="N272" s="97">
        <f t="shared" si="44"/>
        <v>1681265.1846567239</v>
      </c>
      <c r="O272" s="62"/>
      <c r="P272" s="62"/>
      <c r="Q272" s="99"/>
    </row>
    <row r="273" spans="1:17" s="31" customFormat="1" x14ac:dyDescent="0.25">
      <c r="A273" s="35"/>
      <c r="B273" s="51" t="s">
        <v>184</v>
      </c>
      <c r="C273" s="35">
        <v>4</v>
      </c>
      <c r="D273" s="55">
        <v>21.676100000000002</v>
      </c>
      <c r="E273" s="181">
        <v>1780</v>
      </c>
      <c r="F273" s="152">
        <v>677379.8</v>
      </c>
      <c r="G273" s="41">
        <v>100</v>
      </c>
      <c r="H273" s="50">
        <f t="shared" si="46"/>
        <v>677379.8</v>
      </c>
      <c r="I273" s="50">
        <f t="shared" si="45"/>
        <v>0</v>
      </c>
      <c r="J273" s="50">
        <f t="shared" si="47"/>
        <v>380.55044943820229</v>
      </c>
      <c r="K273" s="50">
        <f t="shared" si="48"/>
        <v>948.61549820559276</v>
      </c>
      <c r="L273" s="50">
        <f t="shared" si="49"/>
        <v>1464918.4685264886</v>
      </c>
      <c r="M273" s="50"/>
      <c r="N273" s="97">
        <f t="shared" si="44"/>
        <v>1464918.4685264886</v>
      </c>
      <c r="O273" s="62"/>
      <c r="P273" s="62"/>
      <c r="Q273" s="99"/>
    </row>
    <row r="274" spans="1:17" s="31" customFormat="1" x14ac:dyDescent="0.25">
      <c r="A274" s="35"/>
      <c r="B274" s="51" t="s">
        <v>185</v>
      </c>
      <c r="C274" s="35">
        <v>4</v>
      </c>
      <c r="D274" s="55">
        <v>42.465600000000009</v>
      </c>
      <c r="E274" s="181">
        <v>3063</v>
      </c>
      <c r="F274" s="152">
        <v>1784834.9</v>
      </c>
      <c r="G274" s="41">
        <v>100</v>
      </c>
      <c r="H274" s="50">
        <f t="shared" si="46"/>
        <v>1784834.9</v>
      </c>
      <c r="I274" s="50">
        <f t="shared" si="45"/>
        <v>0</v>
      </c>
      <c r="J274" s="50">
        <f t="shared" si="47"/>
        <v>582.70809663728369</v>
      </c>
      <c r="K274" s="50">
        <f t="shared" si="48"/>
        <v>746.45785100651142</v>
      </c>
      <c r="L274" s="50">
        <f t="shared" si="49"/>
        <v>1553804.0781584664</v>
      </c>
      <c r="M274" s="50"/>
      <c r="N274" s="97">
        <f t="shared" si="44"/>
        <v>1553804.0781584664</v>
      </c>
      <c r="O274" s="62"/>
      <c r="P274" s="62"/>
      <c r="Q274" s="99"/>
    </row>
    <row r="275" spans="1:17" s="31" customFormat="1" x14ac:dyDescent="0.25">
      <c r="A275" s="35"/>
      <c r="B275" s="51" t="s">
        <v>186</v>
      </c>
      <c r="C275" s="35">
        <v>4</v>
      </c>
      <c r="D275" s="55">
        <v>18.5396</v>
      </c>
      <c r="E275" s="181">
        <v>1501</v>
      </c>
      <c r="F275" s="152">
        <v>668724.9</v>
      </c>
      <c r="G275" s="41">
        <v>100</v>
      </c>
      <c r="H275" s="50">
        <f t="shared" si="46"/>
        <v>668724.9</v>
      </c>
      <c r="I275" s="50">
        <f t="shared" si="45"/>
        <v>0</v>
      </c>
      <c r="J275" s="50">
        <f t="shared" si="47"/>
        <v>445.51958694203864</v>
      </c>
      <c r="K275" s="50">
        <f t="shared" si="48"/>
        <v>883.64636070175652</v>
      </c>
      <c r="L275" s="50">
        <f t="shared" si="49"/>
        <v>1330181.4754319713</v>
      </c>
      <c r="M275" s="50"/>
      <c r="N275" s="97">
        <f t="shared" si="44"/>
        <v>1330181.4754319713</v>
      </c>
      <c r="O275" s="62"/>
      <c r="P275" s="62"/>
      <c r="Q275" s="99"/>
    </row>
    <row r="276" spans="1:17" s="31" customFormat="1" x14ac:dyDescent="0.25">
      <c r="A276" s="35"/>
      <c r="B276" s="51" t="s">
        <v>187</v>
      </c>
      <c r="C276" s="35">
        <v>4</v>
      </c>
      <c r="D276" s="55">
        <v>29.806500000000003</v>
      </c>
      <c r="E276" s="181">
        <v>2233</v>
      </c>
      <c r="F276" s="152">
        <v>690774.2</v>
      </c>
      <c r="G276" s="41">
        <v>100</v>
      </c>
      <c r="H276" s="50">
        <f t="shared" si="46"/>
        <v>690774.2</v>
      </c>
      <c r="I276" s="50">
        <f t="shared" si="45"/>
        <v>0</v>
      </c>
      <c r="J276" s="50">
        <f t="shared" si="47"/>
        <v>309.34805194805193</v>
      </c>
      <c r="K276" s="50">
        <f t="shared" si="48"/>
        <v>1019.8178956957431</v>
      </c>
      <c r="L276" s="50">
        <f t="shared" si="49"/>
        <v>1659496.9395456007</v>
      </c>
      <c r="M276" s="50"/>
      <c r="N276" s="97">
        <f t="shared" si="44"/>
        <v>1659496.9395456007</v>
      </c>
      <c r="O276" s="62"/>
      <c r="P276" s="62"/>
      <c r="Q276" s="99"/>
    </row>
    <row r="277" spans="1:17" s="31" customFormat="1" x14ac:dyDescent="0.25">
      <c r="A277" s="35"/>
      <c r="B277" s="51" t="s">
        <v>188</v>
      </c>
      <c r="C277" s="35">
        <v>4</v>
      </c>
      <c r="D277" s="55">
        <v>30.100700000000003</v>
      </c>
      <c r="E277" s="181">
        <v>1887</v>
      </c>
      <c r="F277" s="152">
        <v>788381.7</v>
      </c>
      <c r="G277" s="41">
        <v>100</v>
      </c>
      <c r="H277" s="50">
        <f t="shared" si="46"/>
        <v>788381.7</v>
      </c>
      <c r="I277" s="50">
        <f t="shared" si="45"/>
        <v>0</v>
      </c>
      <c r="J277" s="50">
        <f t="shared" si="47"/>
        <v>417.79634340222572</v>
      </c>
      <c r="K277" s="50">
        <f t="shared" si="48"/>
        <v>911.36960424156939</v>
      </c>
      <c r="L277" s="50">
        <f t="shared" si="49"/>
        <v>1480729.8325446972</v>
      </c>
      <c r="M277" s="50"/>
      <c r="N277" s="97">
        <f t="shared" si="44"/>
        <v>1480729.8325446972</v>
      </c>
      <c r="O277" s="62"/>
      <c r="P277" s="62"/>
      <c r="Q277" s="99"/>
    </row>
    <row r="278" spans="1:17" s="31" customFormat="1" x14ac:dyDescent="0.25">
      <c r="A278" s="35"/>
      <c r="B278" s="51" t="s">
        <v>762</v>
      </c>
      <c r="C278" s="35">
        <v>4</v>
      </c>
      <c r="D278" s="55">
        <v>61.915500000000002</v>
      </c>
      <c r="E278" s="181">
        <v>3395</v>
      </c>
      <c r="F278" s="152">
        <v>1111633.7</v>
      </c>
      <c r="G278" s="41">
        <v>100</v>
      </c>
      <c r="H278" s="50">
        <f t="shared" si="46"/>
        <v>1111633.7</v>
      </c>
      <c r="I278" s="50">
        <f t="shared" si="45"/>
        <v>0</v>
      </c>
      <c r="J278" s="50">
        <f t="shared" si="47"/>
        <v>327.43260677466861</v>
      </c>
      <c r="K278" s="50">
        <f t="shared" si="48"/>
        <v>1001.7333408691266</v>
      </c>
      <c r="L278" s="50">
        <f t="shared" si="49"/>
        <v>1986538.2653348958</v>
      </c>
      <c r="M278" s="50"/>
      <c r="N278" s="97">
        <f t="shared" si="44"/>
        <v>1986538.2653348958</v>
      </c>
      <c r="O278" s="62"/>
      <c r="P278" s="62"/>
      <c r="Q278" s="99"/>
    </row>
    <row r="279" spans="1:17" s="31" customFormat="1" x14ac:dyDescent="0.25">
      <c r="A279" s="35"/>
      <c r="B279" s="51" t="s">
        <v>189</v>
      </c>
      <c r="C279" s="35">
        <v>4</v>
      </c>
      <c r="D279" s="55">
        <v>14.279399999999999</v>
      </c>
      <c r="E279" s="181">
        <v>752</v>
      </c>
      <c r="F279" s="152">
        <v>92639</v>
      </c>
      <c r="G279" s="41">
        <v>100</v>
      </c>
      <c r="H279" s="50">
        <f t="shared" si="46"/>
        <v>92639</v>
      </c>
      <c r="I279" s="50">
        <f t="shared" si="45"/>
        <v>0</v>
      </c>
      <c r="J279" s="50">
        <f t="shared" si="47"/>
        <v>123.19015957446808</v>
      </c>
      <c r="K279" s="50">
        <f t="shared" si="48"/>
        <v>1205.9757880693271</v>
      </c>
      <c r="L279" s="50">
        <f t="shared" si="49"/>
        <v>1543598.8559158491</v>
      </c>
      <c r="M279" s="50"/>
      <c r="N279" s="97">
        <f t="shared" si="44"/>
        <v>1543598.8559158491</v>
      </c>
      <c r="O279" s="62"/>
      <c r="P279" s="62"/>
      <c r="Q279" s="99"/>
    </row>
    <row r="280" spans="1:17" s="31" customFormat="1" x14ac:dyDescent="0.25">
      <c r="A280" s="35"/>
      <c r="B280" s="51" t="s">
        <v>190</v>
      </c>
      <c r="C280" s="35">
        <v>4</v>
      </c>
      <c r="D280" s="55">
        <v>23.324099999999998</v>
      </c>
      <c r="E280" s="181">
        <v>708</v>
      </c>
      <c r="F280" s="152">
        <v>159347.79999999999</v>
      </c>
      <c r="G280" s="41">
        <v>100</v>
      </c>
      <c r="H280" s="50">
        <f t="shared" si="46"/>
        <v>159347.79999999999</v>
      </c>
      <c r="I280" s="50">
        <f t="shared" si="45"/>
        <v>0</v>
      </c>
      <c r="J280" s="50">
        <f t="shared" si="47"/>
        <v>225.06751412429378</v>
      </c>
      <c r="K280" s="50">
        <f t="shared" si="48"/>
        <v>1104.0984335195012</v>
      </c>
      <c r="L280" s="50">
        <f t="shared" si="49"/>
        <v>1464329.2215640405</v>
      </c>
      <c r="M280" s="50"/>
      <c r="N280" s="97">
        <f t="shared" si="44"/>
        <v>1464329.2215640405</v>
      </c>
      <c r="O280" s="62"/>
      <c r="P280" s="62"/>
      <c r="Q280" s="99"/>
    </row>
    <row r="281" spans="1:17" s="31" customFormat="1" x14ac:dyDescent="0.25">
      <c r="A281" s="35"/>
      <c r="B281" s="51" t="s">
        <v>763</v>
      </c>
      <c r="C281" s="35">
        <v>4</v>
      </c>
      <c r="D281" s="55">
        <v>42.843400000000003</v>
      </c>
      <c r="E281" s="181">
        <v>999</v>
      </c>
      <c r="F281" s="152">
        <v>597974.9</v>
      </c>
      <c r="G281" s="41">
        <v>100</v>
      </c>
      <c r="H281" s="50">
        <f t="shared" si="46"/>
        <v>597974.9</v>
      </c>
      <c r="I281" s="50">
        <f t="shared" si="45"/>
        <v>0</v>
      </c>
      <c r="J281" s="50">
        <f t="shared" si="47"/>
        <v>598.57347347347354</v>
      </c>
      <c r="K281" s="50">
        <f t="shared" si="48"/>
        <v>730.59247417032157</v>
      </c>
      <c r="L281" s="50">
        <f t="shared" si="49"/>
        <v>1186974.3830812813</v>
      </c>
      <c r="M281" s="50"/>
      <c r="N281" s="97">
        <f t="shared" si="44"/>
        <v>1186974.3830812813</v>
      </c>
      <c r="O281" s="62"/>
      <c r="P281" s="62"/>
      <c r="Q281" s="99"/>
    </row>
    <row r="282" spans="1:17" s="31" customFormat="1" x14ac:dyDescent="0.25">
      <c r="A282" s="35"/>
      <c r="B282" s="51" t="s">
        <v>191</v>
      </c>
      <c r="C282" s="35">
        <v>4</v>
      </c>
      <c r="D282" s="55">
        <v>17.411200000000001</v>
      </c>
      <c r="E282" s="181">
        <v>673</v>
      </c>
      <c r="F282" s="152">
        <v>962188.6</v>
      </c>
      <c r="G282" s="41">
        <v>100</v>
      </c>
      <c r="H282" s="50">
        <f t="shared" si="46"/>
        <v>962188.6</v>
      </c>
      <c r="I282" s="50">
        <f t="shared" si="45"/>
        <v>0</v>
      </c>
      <c r="J282" s="50">
        <f t="shared" si="47"/>
        <v>1429.7007429420505</v>
      </c>
      <c r="K282" s="50">
        <f t="shared" si="48"/>
        <v>-100.5347952982554</v>
      </c>
      <c r="L282" s="50">
        <f t="shared" si="49"/>
        <v>195602.51948000936</v>
      </c>
      <c r="M282" s="50"/>
      <c r="N282" s="97">
        <f t="shared" si="44"/>
        <v>195602.51948000936</v>
      </c>
      <c r="O282" s="62"/>
      <c r="P282" s="62"/>
      <c r="Q282" s="99"/>
    </row>
    <row r="283" spans="1:17" s="31" customFormat="1" x14ac:dyDescent="0.25">
      <c r="A283" s="35"/>
      <c r="B283" s="51"/>
      <c r="C283" s="35"/>
      <c r="D283" s="55">
        <v>0</v>
      </c>
      <c r="E283" s="183"/>
      <c r="F283" s="32"/>
      <c r="G283" s="41"/>
      <c r="H283" s="42"/>
      <c r="I283" s="42"/>
      <c r="J283" s="32"/>
      <c r="K283" s="50"/>
      <c r="L283" s="50"/>
      <c r="M283" s="50"/>
      <c r="N283" s="97"/>
      <c r="O283" s="62"/>
      <c r="P283" s="62"/>
      <c r="Q283" s="99"/>
    </row>
    <row r="284" spans="1:17" s="31" customFormat="1" x14ac:dyDescent="0.25">
      <c r="A284" s="30" t="s">
        <v>192</v>
      </c>
      <c r="B284" s="43" t="s">
        <v>2</v>
      </c>
      <c r="C284" s="44"/>
      <c r="D284" s="3">
        <v>687.94550000000004</v>
      </c>
      <c r="E284" s="184">
        <f>E285</f>
        <v>71445</v>
      </c>
      <c r="F284" s="37"/>
      <c r="G284" s="41"/>
      <c r="H284" s="37">
        <f>H286</f>
        <v>5656503.0999999996</v>
      </c>
      <c r="I284" s="37">
        <f>I286</f>
        <v>-5656503.0999999996</v>
      </c>
      <c r="J284" s="37"/>
      <c r="K284" s="50"/>
      <c r="L284" s="50"/>
      <c r="M284" s="46">
        <f>M286</f>
        <v>17931064.370453328</v>
      </c>
      <c r="N284" s="95">
        <f t="shared" si="44"/>
        <v>17931064.370453328</v>
      </c>
      <c r="O284" s="198"/>
      <c r="P284" s="198"/>
      <c r="Q284" s="99"/>
    </row>
    <row r="285" spans="1:17" s="31" customFormat="1" x14ac:dyDescent="0.25">
      <c r="A285" s="30" t="s">
        <v>192</v>
      </c>
      <c r="B285" s="43" t="s">
        <v>3</v>
      </c>
      <c r="C285" s="44"/>
      <c r="D285" s="3">
        <v>687.94550000000004</v>
      </c>
      <c r="E285" s="184">
        <f>SUM(E287:E311)</f>
        <v>71445</v>
      </c>
      <c r="F285" s="37">
        <f>SUM(F287:F311)</f>
        <v>70688232.100000009</v>
      </c>
      <c r="G285" s="41"/>
      <c r="H285" s="37">
        <f>SUM(H287:H311)</f>
        <v>59375225.900000006</v>
      </c>
      <c r="I285" s="37">
        <f>SUM(I287:I311)</f>
        <v>11313006.199999999</v>
      </c>
      <c r="J285" s="37"/>
      <c r="K285" s="50"/>
      <c r="L285" s="37">
        <f>SUM(L287:L311)</f>
        <v>35744980.551056892</v>
      </c>
      <c r="M285" s="50"/>
      <c r="N285" s="95">
        <f t="shared" si="44"/>
        <v>35744980.551056892</v>
      </c>
      <c r="O285" s="198"/>
      <c r="P285" s="198"/>
      <c r="Q285" s="99"/>
    </row>
    <row r="286" spans="1:17" s="31" customFormat="1" x14ac:dyDescent="0.25">
      <c r="A286" s="35"/>
      <c r="B286" s="51" t="s">
        <v>26</v>
      </c>
      <c r="C286" s="35">
        <v>2</v>
      </c>
      <c r="D286" s="55">
        <v>0</v>
      </c>
      <c r="E286" s="185"/>
      <c r="F286" s="50"/>
      <c r="G286" s="41">
        <v>25</v>
      </c>
      <c r="H286" s="50">
        <f>F293*G286/100</f>
        <v>5656503.0999999996</v>
      </c>
      <c r="I286" s="50">
        <f t="shared" ref="I286:I311" si="50">F286-H286</f>
        <v>-5656503.0999999996</v>
      </c>
      <c r="J286" s="50"/>
      <c r="K286" s="50"/>
      <c r="L286" s="50"/>
      <c r="M286" s="50">
        <f>($L$7*$L$8*E284/$L$10)+($L$7*$L$9*D284/$L$11)</f>
        <v>17931064.370453328</v>
      </c>
      <c r="N286" s="97">
        <f t="shared" si="44"/>
        <v>17931064.370453328</v>
      </c>
      <c r="O286" s="62"/>
      <c r="P286" s="62"/>
      <c r="Q286" s="99"/>
    </row>
    <row r="287" spans="1:17" s="31" customFormat="1" x14ac:dyDescent="0.25">
      <c r="A287" s="35"/>
      <c r="B287" s="51" t="s">
        <v>193</v>
      </c>
      <c r="C287" s="35">
        <v>4</v>
      </c>
      <c r="D287" s="55">
        <v>41.911499999999997</v>
      </c>
      <c r="E287" s="181">
        <v>3452</v>
      </c>
      <c r="F287" s="153">
        <v>1630158</v>
      </c>
      <c r="G287" s="41">
        <v>100</v>
      </c>
      <c r="H287" s="50">
        <f t="shared" ref="H287:H311" si="51">F287*G287/100</f>
        <v>1630158</v>
      </c>
      <c r="I287" s="50">
        <f t="shared" si="50"/>
        <v>0</v>
      </c>
      <c r="J287" s="50">
        <f t="shared" ref="J287:J311" si="52">F287/E287</f>
        <v>472.23580533024335</v>
      </c>
      <c r="K287" s="50">
        <f t="shared" ref="K287:K311" si="53">$J$11*$J$19-J287</f>
        <v>856.93014231355176</v>
      </c>
      <c r="L287" s="50">
        <f t="shared" ref="L287:L311" si="54">IF(K287&gt;0,$J$7*$J$8*(K287/$K$19),0)+$J$7*$J$9*(E287/$E$19)+$J$7*$J$10*(D287/$D$19)</f>
        <v>1740932.5774070336</v>
      </c>
      <c r="M287" s="50"/>
      <c r="N287" s="97">
        <f t="shared" si="44"/>
        <v>1740932.5774070336</v>
      </c>
      <c r="O287" s="62"/>
      <c r="P287" s="62"/>
      <c r="Q287" s="99"/>
    </row>
    <row r="288" spans="1:17" s="31" customFormat="1" x14ac:dyDescent="0.25">
      <c r="A288" s="35"/>
      <c r="B288" s="51" t="s">
        <v>194</v>
      </c>
      <c r="C288" s="35">
        <v>4</v>
      </c>
      <c r="D288" s="55">
        <v>29.248799999999999</v>
      </c>
      <c r="E288" s="181">
        <v>1723</v>
      </c>
      <c r="F288" s="153">
        <v>540756.69999999995</v>
      </c>
      <c r="G288" s="41">
        <v>100</v>
      </c>
      <c r="H288" s="50">
        <f t="shared" si="51"/>
        <v>540756.69999999995</v>
      </c>
      <c r="I288" s="50">
        <f t="shared" si="50"/>
        <v>0</v>
      </c>
      <c r="J288" s="50">
        <f t="shared" si="52"/>
        <v>313.84602437608817</v>
      </c>
      <c r="K288" s="50">
        <f t="shared" si="53"/>
        <v>1015.3199232677069</v>
      </c>
      <c r="L288" s="50">
        <f t="shared" si="54"/>
        <v>1565173.0656168517</v>
      </c>
      <c r="M288" s="50"/>
      <c r="N288" s="97">
        <f t="shared" si="44"/>
        <v>1565173.0656168517</v>
      </c>
      <c r="O288" s="62"/>
      <c r="P288" s="62"/>
      <c r="Q288" s="99"/>
    </row>
    <row r="289" spans="1:17" s="31" customFormat="1" x14ac:dyDescent="0.25">
      <c r="A289" s="35"/>
      <c r="B289" s="51" t="s">
        <v>764</v>
      </c>
      <c r="C289" s="35">
        <v>4</v>
      </c>
      <c r="D289" s="55">
        <v>30.7044</v>
      </c>
      <c r="E289" s="181">
        <v>3367</v>
      </c>
      <c r="F289" s="153">
        <v>1104810.6000000001</v>
      </c>
      <c r="G289" s="41">
        <v>100</v>
      </c>
      <c r="H289" s="50">
        <f t="shared" si="51"/>
        <v>1104810.6000000001</v>
      </c>
      <c r="I289" s="50">
        <f t="shared" si="50"/>
        <v>0</v>
      </c>
      <c r="J289" s="50">
        <f t="shared" si="52"/>
        <v>328.12907632907638</v>
      </c>
      <c r="K289" s="50">
        <f t="shared" si="53"/>
        <v>1001.0368713147187</v>
      </c>
      <c r="L289" s="50">
        <f t="shared" si="54"/>
        <v>1835432.9808133689</v>
      </c>
      <c r="M289" s="50"/>
      <c r="N289" s="97">
        <f t="shared" si="44"/>
        <v>1835432.9808133689</v>
      </c>
      <c r="O289" s="62"/>
      <c r="P289" s="62"/>
      <c r="Q289" s="99"/>
    </row>
    <row r="290" spans="1:17" s="31" customFormat="1" x14ac:dyDescent="0.25">
      <c r="A290" s="35"/>
      <c r="B290" s="51" t="s">
        <v>195</v>
      </c>
      <c r="C290" s="35">
        <v>4</v>
      </c>
      <c r="D290" s="55">
        <v>33.053800000000003</v>
      </c>
      <c r="E290" s="181">
        <v>2685</v>
      </c>
      <c r="F290" s="153">
        <v>2752358.3999999999</v>
      </c>
      <c r="G290" s="41">
        <v>100</v>
      </c>
      <c r="H290" s="50">
        <f t="shared" si="51"/>
        <v>2752358.3999999999</v>
      </c>
      <c r="I290" s="50">
        <f t="shared" si="50"/>
        <v>0</v>
      </c>
      <c r="J290" s="50">
        <f t="shared" si="52"/>
        <v>1025.0869273743017</v>
      </c>
      <c r="K290" s="50">
        <f t="shared" si="53"/>
        <v>304.07902026949341</v>
      </c>
      <c r="L290" s="50">
        <f t="shared" si="54"/>
        <v>950747.66234203428</v>
      </c>
      <c r="M290" s="50"/>
      <c r="N290" s="97">
        <f t="shared" si="44"/>
        <v>950747.66234203428</v>
      </c>
      <c r="O290" s="62"/>
      <c r="P290" s="62"/>
      <c r="Q290" s="99"/>
    </row>
    <row r="291" spans="1:17" s="31" customFormat="1" x14ac:dyDescent="0.25">
      <c r="A291" s="35"/>
      <c r="B291" s="51" t="s">
        <v>196</v>
      </c>
      <c r="C291" s="35">
        <v>4</v>
      </c>
      <c r="D291" s="55">
        <v>24.868099999999998</v>
      </c>
      <c r="E291" s="181">
        <v>2433</v>
      </c>
      <c r="F291" s="153">
        <v>1181765.5</v>
      </c>
      <c r="G291" s="41">
        <v>100</v>
      </c>
      <c r="H291" s="50">
        <f t="shared" si="51"/>
        <v>1181765.5</v>
      </c>
      <c r="I291" s="50">
        <f t="shared" si="50"/>
        <v>0</v>
      </c>
      <c r="J291" s="50">
        <f t="shared" si="52"/>
        <v>485.72359227291412</v>
      </c>
      <c r="K291" s="50">
        <f t="shared" si="53"/>
        <v>843.44235537088093</v>
      </c>
      <c r="L291" s="50">
        <f t="shared" si="54"/>
        <v>1473142.4054983794</v>
      </c>
      <c r="M291" s="50"/>
      <c r="N291" s="97">
        <f t="shared" si="44"/>
        <v>1473142.4054983794</v>
      </c>
      <c r="O291" s="62"/>
      <c r="P291" s="62"/>
      <c r="Q291" s="99"/>
    </row>
    <row r="292" spans="1:17" s="31" customFormat="1" x14ac:dyDescent="0.25">
      <c r="A292" s="35"/>
      <c r="B292" s="51" t="s">
        <v>197</v>
      </c>
      <c r="C292" s="35">
        <v>4</v>
      </c>
      <c r="D292" s="55">
        <v>10.051699999999999</v>
      </c>
      <c r="E292" s="181">
        <v>1474</v>
      </c>
      <c r="F292" s="153">
        <v>1399430.6</v>
      </c>
      <c r="G292" s="41">
        <v>100</v>
      </c>
      <c r="H292" s="50">
        <f t="shared" si="51"/>
        <v>1399430.6</v>
      </c>
      <c r="I292" s="50">
        <f t="shared" si="50"/>
        <v>0</v>
      </c>
      <c r="J292" s="50">
        <f t="shared" si="52"/>
        <v>949.41017639077347</v>
      </c>
      <c r="K292" s="50">
        <f t="shared" si="53"/>
        <v>379.75577125302163</v>
      </c>
      <c r="L292" s="50">
        <f t="shared" si="54"/>
        <v>722281.97933144914</v>
      </c>
      <c r="M292" s="50"/>
      <c r="N292" s="97">
        <f t="shared" si="44"/>
        <v>722281.97933144914</v>
      </c>
      <c r="O292" s="62"/>
      <c r="P292" s="62"/>
      <c r="Q292" s="99"/>
    </row>
    <row r="293" spans="1:17" s="31" customFormat="1" x14ac:dyDescent="0.25">
      <c r="A293" s="35"/>
      <c r="B293" s="51" t="s">
        <v>192</v>
      </c>
      <c r="C293" s="35">
        <v>3</v>
      </c>
      <c r="D293" s="55">
        <v>43.259900000000002</v>
      </c>
      <c r="E293" s="181">
        <v>7936</v>
      </c>
      <c r="F293" s="153">
        <v>22626012.399999999</v>
      </c>
      <c r="G293" s="41">
        <v>50</v>
      </c>
      <c r="H293" s="50">
        <f t="shared" si="51"/>
        <v>11313006.199999999</v>
      </c>
      <c r="I293" s="50">
        <f t="shared" si="50"/>
        <v>11313006.199999999</v>
      </c>
      <c r="J293" s="50">
        <f t="shared" si="52"/>
        <v>2851.0600302419352</v>
      </c>
      <c r="K293" s="50">
        <f t="shared" si="53"/>
        <v>-1521.8940825981401</v>
      </c>
      <c r="L293" s="50">
        <f t="shared" si="54"/>
        <v>1550737.2393110162</v>
      </c>
      <c r="M293" s="50"/>
      <c r="N293" s="97">
        <f t="shared" si="44"/>
        <v>1550737.2393110162</v>
      </c>
      <c r="O293" s="62"/>
      <c r="P293" s="62"/>
      <c r="Q293" s="99"/>
    </row>
    <row r="294" spans="1:17" s="31" customFormat="1" x14ac:dyDescent="0.25">
      <c r="A294" s="35"/>
      <c r="B294" s="51" t="s">
        <v>198</v>
      </c>
      <c r="C294" s="35">
        <v>4</v>
      </c>
      <c r="D294" s="55">
        <v>23.160100000000003</v>
      </c>
      <c r="E294" s="181">
        <v>2505</v>
      </c>
      <c r="F294" s="153">
        <v>1170592.1000000001</v>
      </c>
      <c r="G294" s="41">
        <v>100</v>
      </c>
      <c r="H294" s="50">
        <f t="shared" si="51"/>
        <v>1170592.1000000001</v>
      </c>
      <c r="I294" s="50">
        <f t="shared" si="50"/>
        <v>0</v>
      </c>
      <c r="J294" s="50">
        <f t="shared" si="52"/>
        <v>467.30223552894216</v>
      </c>
      <c r="K294" s="50">
        <f t="shared" si="53"/>
        <v>861.86371211485289</v>
      </c>
      <c r="L294" s="50">
        <f t="shared" si="54"/>
        <v>1498023.8143684575</v>
      </c>
      <c r="M294" s="50"/>
      <c r="N294" s="97">
        <f t="shared" si="44"/>
        <v>1498023.8143684575</v>
      </c>
      <c r="O294" s="62"/>
      <c r="P294" s="62"/>
      <c r="Q294" s="99"/>
    </row>
    <row r="295" spans="1:17" s="31" customFormat="1" x14ac:dyDescent="0.25">
      <c r="A295" s="35"/>
      <c r="B295" s="51" t="s">
        <v>199</v>
      </c>
      <c r="C295" s="35">
        <v>4</v>
      </c>
      <c r="D295" s="55">
        <v>15.7385</v>
      </c>
      <c r="E295" s="181">
        <v>1118</v>
      </c>
      <c r="F295" s="153">
        <v>360138.1</v>
      </c>
      <c r="G295" s="41">
        <v>100</v>
      </c>
      <c r="H295" s="50">
        <f t="shared" si="51"/>
        <v>360138.1</v>
      </c>
      <c r="I295" s="50">
        <f t="shared" si="50"/>
        <v>0</v>
      </c>
      <c r="J295" s="50">
        <f t="shared" si="52"/>
        <v>322.1271019677996</v>
      </c>
      <c r="K295" s="50">
        <f t="shared" si="53"/>
        <v>1007.0388456759955</v>
      </c>
      <c r="L295" s="50">
        <f t="shared" si="54"/>
        <v>1390058.485436707</v>
      </c>
      <c r="M295" s="50"/>
      <c r="N295" s="97">
        <f t="shared" si="44"/>
        <v>1390058.485436707</v>
      </c>
      <c r="O295" s="62"/>
      <c r="P295" s="62"/>
      <c r="Q295" s="99"/>
    </row>
    <row r="296" spans="1:17" s="31" customFormat="1" x14ac:dyDescent="0.25">
      <c r="A296" s="35"/>
      <c r="B296" s="51" t="s">
        <v>200</v>
      </c>
      <c r="C296" s="35">
        <v>4</v>
      </c>
      <c r="D296" s="55">
        <v>23.650700000000001</v>
      </c>
      <c r="E296" s="181">
        <v>3151</v>
      </c>
      <c r="F296" s="153">
        <v>2554693.4</v>
      </c>
      <c r="G296" s="41">
        <v>100</v>
      </c>
      <c r="H296" s="50">
        <f t="shared" si="51"/>
        <v>2554693.4</v>
      </c>
      <c r="I296" s="50">
        <f t="shared" si="50"/>
        <v>0</v>
      </c>
      <c r="J296" s="50">
        <f t="shared" si="52"/>
        <v>810.75639479530309</v>
      </c>
      <c r="K296" s="50">
        <f t="shared" si="53"/>
        <v>518.40955284849201</v>
      </c>
      <c r="L296" s="50">
        <f t="shared" si="54"/>
        <v>1225884.0275186053</v>
      </c>
      <c r="M296" s="50"/>
      <c r="N296" s="97">
        <f t="shared" si="44"/>
        <v>1225884.0275186053</v>
      </c>
      <c r="O296" s="62"/>
      <c r="P296" s="62"/>
      <c r="Q296" s="99"/>
    </row>
    <row r="297" spans="1:17" s="31" customFormat="1" x14ac:dyDescent="0.25">
      <c r="A297" s="35"/>
      <c r="B297" s="51" t="s">
        <v>201</v>
      </c>
      <c r="C297" s="35">
        <v>4</v>
      </c>
      <c r="D297" s="55">
        <v>66.461000000000013</v>
      </c>
      <c r="E297" s="181">
        <v>5843</v>
      </c>
      <c r="F297" s="153">
        <v>4584016.5999999996</v>
      </c>
      <c r="G297" s="41">
        <v>100</v>
      </c>
      <c r="H297" s="50">
        <f t="shared" si="51"/>
        <v>4584016.5999999996</v>
      </c>
      <c r="I297" s="50">
        <f t="shared" si="50"/>
        <v>0</v>
      </c>
      <c r="J297" s="50">
        <f t="shared" si="52"/>
        <v>784.53133664213578</v>
      </c>
      <c r="K297" s="50">
        <f t="shared" si="53"/>
        <v>544.63461100165932</v>
      </c>
      <c r="L297" s="50">
        <f t="shared" si="54"/>
        <v>1912478.7124254836</v>
      </c>
      <c r="M297" s="50"/>
      <c r="N297" s="97">
        <f t="shared" si="44"/>
        <v>1912478.7124254836</v>
      </c>
      <c r="O297" s="62"/>
      <c r="P297" s="62"/>
      <c r="Q297" s="99"/>
    </row>
    <row r="298" spans="1:17" s="31" customFormat="1" x14ac:dyDescent="0.25">
      <c r="A298" s="35"/>
      <c r="B298" s="51" t="s">
        <v>202</v>
      </c>
      <c r="C298" s="35">
        <v>4</v>
      </c>
      <c r="D298" s="55">
        <v>49.479700000000008</v>
      </c>
      <c r="E298" s="181">
        <v>3871</v>
      </c>
      <c r="F298" s="153">
        <v>1722121.6</v>
      </c>
      <c r="G298" s="41">
        <v>100</v>
      </c>
      <c r="H298" s="50">
        <f t="shared" si="51"/>
        <v>1722121.6</v>
      </c>
      <c r="I298" s="50">
        <f t="shared" si="50"/>
        <v>0</v>
      </c>
      <c r="J298" s="50">
        <f t="shared" si="52"/>
        <v>444.87770601911654</v>
      </c>
      <c r="K298" s="50">
        <f t="shared" si="53"/>
        <v>884.28824162467856</v>
      </c>
      <c r="L298" s="50">
        <f t="shared" si="54"/>
        <v>1878059.1963431828</v>
      </c>
      <c r="M298" s="50"/>
      <c r="N298" s="97">
        <f t="shared" si="44"/>
        <v>1878059.1963431828</v>
      </c>
      <c r="O298" s="62"/>
      <c r="P298" s="62"/>
      <c r="Q298" s="99"/>
    </row>
    <row r="299" spans="1:17" s="31" customFormat="1" x14ac:dyDescent="0.25">
      <c r="A299" s="35"/>
      <c r="B299" s="51" t="s">
        <v>203</v>
      </c>
      <c r="C299" s="35">
        <v>4</v>
      </c>
      <c r="D299" s="55">
        <v>31.819799999999997</v>
      </c>
      <c r="E299" s="181">
        <v>2429</v>
      </c>
      <c r="F299" s="153">
        <v>2037680.3</v>
      </c>
      <c r="G299" s="41">
        <v>100</v>
      </c>
      <c r="H299" s="50">
        <f t="shared" si="51"/>
        <v>2037680.3</v>
      </c>
      <c r="I299" s="50">
        <f t="shared" si="50"/>
        <v>0</v>
      </c>
      <c r="J299" s="50">
        <f t="shared" si="52"/>
        <v>838.89678880197619</v>
      </c>
      <c r="K299" s="50">
        <f t="shared" si="53"/>
        <v>490.26915884181892</v>
      </c>
      <c r="L299" s="50">
        <f t="shared" si="54"/>
        <v>1109775.516698851</v>
      </c>
      <c r="M299" s="50"/>
      <c r="N299" s="97">
        <f t="shared" si="44"/>
        <v>1109775.516698851</v>
      </c>
      <c r="O299" s="62"/>
      <c r="P299" s="62"/>
      <c r="Q299" s="99"/>
    </row>
    <row r="300" spans="1:17" s="31" customFormat="1" x14ac:dyDescent="0.25">
      <c r="A300" s="35"/>
      <c r="B300" s="51" t="s">
        <v>765</v>
      </c>
      <c r="C300" s="35">
        <v>4</v>
      </c>
      <c r="D300" s="55">
        <v>13.022600000000001</v>
      </c>
      <c r="E300" s="181">
        <v>1501</v>
      </c>
      <c r="F300" s="153">
        <v>770247.8</v>
      </c>
      <c r="G300" s="41">
        <v>100</v>
      </c>
      <c r="H300" s="50">
        <f t="shared" si="51"/>
        <v>770247.8</v>
      </c>
      <c r="I300" s="50">
        <f t="shared" si="50"/>
        <v>0</v>
      </c>
      <c r="J300" s="50">
        <f t="shared" si="52"/>
        <v>513.1564290473018</v>
      </c>
      <c r="K300" s="50">
        <f t="shared" si="53"/>
        <v>816.00951859649331</v>
      </c>
      <c r="L300" s="50">
        <f t="shared" si="54"/>
        <v>1228782.4379873711</v>
      </c>
      <c r="M300" s="50"/>
      <c r="N300" s="97">
        <f t="shared" si="44"/>
        <v>1228782.4379873711</v>
      </c>
      <c r="O300" s="62"/>
      <c r="P300" s="62"/>
      <c r="Q300" s="99"/>
    </row>
    <row r="301" spans="1:17" s="31" customFormat="1" x14ac:dyDescent="0.25">
      <c r="A301" s="35"/>
      <c r="B301" s="51" t="s">
        <v>204</v>
      </c>
      <c r="C301" s="35">
        <v>4</v>
      </c>
      <c r="D301" s="55">
        <v>32.696100000000001</v>
      </c>
      <c r="E301" s="181">
        <v>2770</v>
      </c>
      <c r="F301" s="153">
        <v>686320.9</v>
      </c>
      <c r="G301" s="41">
        <v>100</v>
      </c>
      <c r="H301" s="50">
        <f t="shared" si="51"/>
        <v>686320.9</v>
      </c>
      <c r="I301" s="50">
        <f t="shared" si="50"/>
        <v>0</v>
      </c>
      <c r="J301" s="50">
        <f t="shared" si="52"/>
        <v>247.76927797833935</v>
      </c>
      <c r="K301" s="50">
        <f t="shared" si="53"/>
        <v>1081.3966696654556</v>
      </c>
      <c r="L301" s="50">
        <f t="shared" si="54"/>
        <v>1833144.7793289484</v>
      </c>
      <c r="M301" s="50"/>
      <c r="N301" s="97">
        <f t="shared" si="44"/>
        <v>1833144.7793289484</v>
      </c>
      <c r="O301" s="62"/>
      <c r="P301" s="62"/>
      <c r="Q301" s="99"/>
    </row>
    <row r="302" spans="1:17" s="31" customFormat="1" x14ac:dyDescent="0.25">
      <c r="A302" s="35"/>
      <c r="B302" s="51" t="s">
        <v>205</v>
      </c>
      <c r="C302" s="35">
        <v>4</v>
      </c>
      <c r="D302" s="55">
        <v>13.414200000000001</v>
      </c>
      <c r="E302" s="181">
        <v>1406</v>
      </c>
      <c r="F302" s="153">
        <v>617711.69999999995</v>
      </c>
      <c r="G302" s="41">
        <v>100</v>
      </c>
      <c r="H302" s="50">
        <f t="shared" si="51"/>
        <v>617711.69999999995</v>
      </c>
      <c r="I302" s="50">
        <f t="shared" si="50"/>
        <v>0</v>
      </c>
      <c r="J302" s="50">
        <f t="shared" si="52"/>
        <v>439.33975817923181</v>
      </c>
      <c r="K302" s="50">
        <f t="shared" si="53"/>
        <v>889.8261894645633</v>
      </c>
      <c r="L302" s="50">
        <f t="shared" si="54"/>
        <v>1297042.2824494792</v>
      </c>
      <c r="M302" s="50"/>
      <c r="N302" s="97">
        <f t="shared" si="44"/>
        <v>1297042.2824494792</v>
      </c>
      <c r="O302" s="62"/>
      <c r="P302" s="62"/>
      <c r="Q302" s="99"/>
    </row>
    <row r="303" spans="1:17" s="31" customFormat="1" x14ac:dyDescent="0.25">
      <c r="A303" s="35"/>
      <c r="B303" s="51" t="s">
        <v>766</v>
      </c>
      <c r="C303" s="35">
        <v>4</v>
      </c>
      <c r="D303" s="55">
        <v>42.579099999999997</v>
      </c>
      <c r="E303" s="181">
        <v>4086</v>
      </c>
      <c r="F303" s="153">
        <v>880952.1</v>
      </c>
      <c r="G303" s="41">
        <v>100</v>
      </c>
      <c r="H303" s="50">
        <f t="shared" si="51"/>
        <v>880952.1</v>
      </c>
      <c r="I303" s="50">
        <f t="shared" si="50"/>
        <v>0</v>
      </c>
      <c r="J303" s="50">
        <f t="shared" si="52"/>
        <v>215.60256975036711</v>
      </c>
      <c r="K303" s="50">
        <f t="shared" si="53"/>
        <v>1113.563377893428</v>
      </c>
      <c r="L303" s="50">
        <f t="shared" si="54"/>
        <v>2138920.7650079955</v>
      </c>
      <c r="M303" s="50"/>
      <c r="N303" s="97">
        <f t="shared" si="44"/>
        <v>2138920.7650079955</v>
      </c>
      <c r="O303" s="62"/>
      <c r="P303" s="62"/>
      <c r="Q303" s="99"/>
    </row>
    <row r="304" spans="1:17" s="31" customFormat="1" x14ac:dyDescent="0.25">
      <c r="A304" s="35"/>
      <c r="B304" s="51" t="s">
        <v>206</v>
      </c>
      <c r="C304" s="35">
        <v>4</v>
      </c>
      <c r="D304" s="55">
        <v>14.5875</v>
      </c>
      <c r="E304" s="181">
        <v>5418</v>
      </c>
      <c r="F304" s="153">
        <v>9293574.3000000007</v>
      </c>
      <c r="G304" s="41">
        <v>100</v>
      </c>
      <c r="H304" s="50">
        <f t="shared" si="51"/>
        <v>9293574.3000000007</v>
      </c>
      <c r="I304" s="50">
        <f t="shared" si="50"/>
        <v>0</v>
      </c>
      <c r="J304" s="50">
        <f t="shared" si="52"/>
        <v>1715.3145625692139</v>
      </c>
      <c r="K304" s="50">
        <f t="shared" si="53"/>
        <v>-386.14861492541877</v>
      </c>
      <c r="L304" s="50">
        <f t="shared" si="54"/>
        <v>988996.71809074306</v>
      </c>
      <c r="M304" s="50"/>
      <c r="N304" s="97">
        <f t="shared" si="44"/>
        <v>988996.71809074306</v>
      </c>
      <c r="O304" s="62"/>
      <c r="P304" s="62"/>
      <c r="Q304" s="99"/>
    </row>
    <row r="305" spans="1:17" s="31" customFormat="1" x14ac:dyDescent="0.25">
      <c r="A305" s="35"/>
      <c r="B305" s="51" t="s">
        <v>207</v>
      </c>
      <c r="C305" s="35">
        <v>4</v>
      </c>
      <c r="D305" s="55">
        <v>24.872399999999999</v>
      </c>
      <c r="E305" s="181">
        <v>2183</v>
      </c>
      <c r="F305" s="153">
        <v>743172.7</v>
      </c>
      <c r="G305" s="41">
        <v>100</v>
      </c>
      <c r="H305" s="50">
        <f t="shared" si="51"/>
        <v>743172.7</v>
      </c>
      <c r="I305" s="50">
        <f t="shared" si="50"/>
        <v>0</v>
      </c>
      <c r="J305" s="50">
        <f t="shared" si="52"/>
        <v>340.4364177737059</v>
      </c>
      <c r="K305" s="50">
        <f t="shared" si="53"/>
        <v>988.72952987008921</v>
      </c>
      <c r="L305" s="50">
        <f t="shared" si="54"/>
        <v>1593205.6909251495</v>
      </c>
      <c r="M305" s="50"/>
      <c r="N305" s="97">
        <f t="shared" si="44"/>
        <v>1593205.6909251495</v>
      </c>
      <c r="O305" s="62"/>
      <c r="P305" s="62"/>
      <c r="Q305" s="99"/>
    </row>
    <row r="306" spans="1:17" s="31" customFormat="1" x14ac:dyDescent="0.25">
      <c r="A306" s="35"/>
      <c r="B306" s="51" t="s">
        <v>208</v>
      </c>
      <c r="C306" s="35">
        <v>4</v>
      </c>
      <c r="D306" s="55">
        <v>24.0137</v>
      </c>
      <c r="E306" s="181">
        <v>2140</v>
      </c>
      <c r="F306" s="153">
        <v>1126092.8</v>
      </c>
      <c r="G306" s="41">
        <v>100</v>
      </c>
      <c r="H306" s="50">
        <f t="shared" si="51"/>
        <v>1126092.8</v>
      </c>
      <c r="I306" s="50">
        <f t="shared" si="50"/>
        <v>0</v>
      </c>
      <c r="J306" s="50">
        <f t="shared" si="52"/>
        <v>526.21158878504673</v>
      </c>
      <c r="K306" s="50">
        <f t="shared" si="53"/>
        <v>802.95435885874838</v>
      </c>
      <c r="L306" s="50">
        <f t="shared" si="54"/>
        <v>1374057.289712176</v>
      </c>
      <c r="M306" s="50"/>
      <c r="N306" s="97">
        <f t="shared" si="44"/>
        <v>1374057.289712176</v>
      </c>
      <c r="O306" s="62"/>
      <c r="P306" s="62"/>
      <c r="Q306" s="99"/>
    </row>
    <row r="307" spans="1:17" s="31" customFormat="1" x14ac:dyDescent="0.25">
      <c r="A307" s="35"/>
      <c r="B307" s="51" t="s">
        <v>209</v>
      </c>
      <c r="C307" s="35">
        <v>4</v>
      </c>
      <c r="D307" s="55">
        <v>25.411999999999999</v>
      </c>
      <c r="E307" s="181">
        <v>2502</v>
      </c>
      <c r="F307" s="153">
        <v>9978418.4000000004</v>
      </c>
      <c r="G307" s="41">
        <v>100</v>
      </c>
      <c r="H307" s="50">
        <f t="shared" si="51"/>
        <v>9978418.4000000004</v>
      </c>
      <c r="I307" s="50">
        <f t="shared" si="50"/>
        <v>0</v>
      </c>
      <c r="J307" s="50">
        <f t="shared" si="52"/>
        <v>3988.1768185451642</v>
      </c>
      <c r="K307" s="50">
        <f t="shared" si="53"/>
        <v>-2659.0108709013693</v>
      </c>
      <c r="L307" s="50">
        <f t="shared" si="54"/>
        <v>543814.50969209406</v>
      </c>
      <c r="M307" s="50"/>
      <c r="N307" s="97">
        <f t="shared" si="44"/>
        <v>543814.50969209406</v>
      </c>
      <c r="O307" s="62"/>
      <c r="P307" s="62"/>
      <c r="Q307" s="99"/>
    </row>
    <row r="308" spans="1:17" s="31" customFormat="1" x14ac:dyDescent="0.25">
      <c r="A308" s="35"/>
      <c r="B308" s="51" t="s">
        <v>210</v>
      </c>
      <c r="C308" s="35">
        <v>4</v>
      </c>
      <c r="D308" s="55">
        <v>15.786300000000002</v>
      </c>
      <c r="E308" s="181">
        <v>1602</v>
      </c>
      <c r="F308" s="153">
        <v>482760</v>
      </c>
      <c r="G308" s="41">
        <v>100</v>
      </c>
      <c r="H308" s="50">
        <f t="shared" si="51"/>
        <v>482760</v>
      </c>
      <c r="I308" s="50">
        <f t="shared" si="50"/>
        <v>0</v>
      </c>
      <c r="J308" s="50">
        <f t="shared" si="52"/>
        <v>301.34831460674155</v>
      </c>
      <c r="K308" s="50">
        <f t="shared" si="53"/>
        <v>1027.8176330370536</v>
      </c>
      <c r="L308" s="50">
        <f t="shared" si="54"/>
        <v>1495798.701682481</v>
      </c>
      <c r="M308" s="50"/>
      <c r="N308" s="97">
        <f t="shared" si="44"/>
        <v>1495798.701682481</v>
      </c>
      <c r="O308" s="62"/>
      <c r="P308" s="62"/>
      <c r="Q308" s="99"/>
    </row>
    <row r="309" spans="1:17" s="31" customFormat="1" x14ac:dyDescent="0.25">
      <c r="A309" s="35"/>
      <c r="B309" s="51" t="s">
        <v>211</v>
      </c>
      <c r="C309" s="35">
        <v>4</v>
      </c>
      <c r="D309" s="55">
        <v>10.5017</v>
      </c>
      <c r="E309" s="181">
        <v>1150</v>
      </c>
      <c r="F309" s="153">
        <v>389651.7</v>
      </c>
      <c r="G309" s="41">
        <v>100</v>
      </c>
      <c r="H309" s="50">
        <f t="shared" si="51"/>
        <v>389651.7</v>
      </c>
      <c r="I309" s="50">
        <f t="shared" si="50"/>
        <v>0</v>
      </c>
      <c r="J309" s="50">
        <f t="shared" si="52"/>
        <v>338.82756521739134</v>
      </c>
      <c r="K309" s="50">
        <f t="shared" si="53"/>
        <v>990.33838242640377</v>
      </c>
      <c r="L309" s="50">
        <f t="shared" si="54"/>
        <v>1352390.305865224</v>
      </c>
      <c r="M309" s="50"/>
      <c r="N309" s="97">
        <f t="shared" si="44"/>
        <v>1352390.305865224</v>
      </c>
      <c r="O309" s="62"/>
      <c r="P309" s="62"/>
      <c r="Q309" s="99"/>
    </row>
    <row r="310" spans="1:17" s="31" customFormat="1" x14ac:dyDescent="0.25">
      <c r="A310" s="35"/>
      <c r="B310" s="51" t="s">
        <v>212</v>
      </c>
      <c r="C310" s="35">
        <v>4</v>
      </c>
      <c r="D310" s="55">
        <v>24.389000000000003</v>
      </c>
      <c r="E310" s="181">
        <v>2891</v>
      </c>
      <c r="F310" s="153">
        <v>1389905.6</v>
      </c>
      <c r="G310" s="41">
        <v>100</v>
      </c>
      <c r="H310" s="50">
        <f t="shared" si="51"/>
        <v>1389905.6</v>
      </c>
      <c r="I310" s="50">
        <f t="shared" si="50"/>
        <v>0</v>
      </c>
      <c r="J310" s="50">
        <f t="shared" si="52"/>
        <v>480.76983742649605</v>
      </c>
      <c r="K310" s="50">
        <f t="shared" si="53"/>
        <v>848.39611021729911</v>
      </c>
      <c r="L310" s="50">
        <f t="shared" si="54"/>
        <v>1554301.5563473273</v>
      </c>
      <c r="M310" s="50"/>
      <c r="N310" s="97">
        <f t="shared" si="44"/>
        <v>1554301.5563473273</v>
      </c>
      <c r="O310" s="62"/>
      <c r="P310" s="62"/>
      <c r="Q310" s="99"/>
    </row>
    <row r="311" spans="1:17" s="31" customFormat="1" x14ac:dyDescent="0.25">
      <c r="A311" s="35"/>
      <c r="B311" s="51" t="s">
        <v>767</v>
      </c>
      <c r="C311" s="35">
        <v>4</v>
      </c>
      <c r="D311" s="55">
        <v>23.262899999999998</v>
      </c>
      <c r="E311" s="181">
        <v>1809</v>
      </c>
      <c r="F311" s="153">
        <v>664889.80000000005</v>
      </c>
      <c r="G311" s="41">
        <v>100</v>
      </c>
      <c r="H311" s="50">
        <f t="shared" si="51"/>
        <v>664889.80000000005</v>
      </c>
      <c r="I311" s="50">
        <f t="shared" si="50"/>
        <v>0</v>
      </c>
      <c r="J311" s="50">
        <f t="shared" si="52"/>
        <v>367.54549474847983</v>
      </c>
      <c r="K311" s="50">
        <f t="shared" si="53"/>
        <v>961.62045289531534</v>
      </c>
      <c r="L311" s="50">
        <f t="shared" si="54"/>
        <v>1491797.8508564779</v>
      </c>
      <c r="M311" s="50"/>
      <c r="N311" s="97">
        <f t="shared" si="44"/>
        <v>1491797.8508564779</v>
      </c>
      <c r="O311" s="62"/>
      <c r="P311" s="62"/>
      <c r="Q311" s="99"/>
    </row>
    <row r="312" spans="1:17" s="31" customFormat="1" x14ac:dyDescent="0.25">
      <c r="A312" s="35"/>
      <c r="B312" s="51"/>
      <c r="C312" s="35"/>
      <c r="D312" s="55">
        <v>0</v>
      </c>
      <c r="E312" s="183"/>
      <c r="F312" s="32"/>
      <c r="G312" s="41"/>
      <c r="H312" s="42"/>
      <c r="I312" s="42"/>
      <c r="J312" s="32"/>
      <c r="K312" s="50"/>
      <c r="L312" s="50"/>
      <c r="M312" s="50"/>
      <c r="N312" s="97"/>
      <c r="O312" s="62"/>
      <c r="P312" s="62"/>
      <c r="Q312" s="99"/>
    </row>
    <row r="313" spans="1:17" s="31" customFormat="1" x14ac:dyDescent="0.25">
      <c r="A313" s="30" t="s">
        <v>213</v>
      </c>
      <c r="B313" s="43" t="s">
        <v>2</v>
      </c>
      <c r="C313" s="44"/>
      <c r="D313" s="3">
        <v>644.12480000000005</v>
      </c>
      <c r="E313" s="184">
        <f>E314</f>
        <v>38518</v>
      </c>
      <c r="F313" s="37"/>
      <c r="G313" s="41"/>
      <c r="H313" s="37">
        <f>H315</f>
        <v>5281276.2</v>
      </c>
      <c r="I313" s="37">
        <f>I315</f>
        <v>-5281276.2</v>
      </c>
      <c r="J313" s="37"/>
      <c r="K313" s="50"/>
      <c r="L313" s="50"/>
      <c r="M313" s="46">
        <f>M315</f>
        <v>12052045.750485741</v>
      </c>
      <c r="N313" s="95">
        <f t="shared" si="44"/>
        <v>12052045.750485741</v>
      </c>
      <c r="O313" s="198"/>
      <c r="P313" s="198"/>
      <c r="Q313" s="99"/>
    </row>
    <row r="314" spans="1:17" s="31" customFormat="1" x14ac:dyDescent="0.25">
      <c r="A314" s="30" t="s">
        <v>213</v>
      </c>
      <c r="B314" s="43" t="s">
        <v>3</v>
      </c>
      <c r="C314" s="44"/>
      <c r="D314" s="3">
        <v>644.12480000000005</v>
      </c>
      <c r="E314" s="184">
        <f>SUM(E316:E337)</f>
        <v>38518</v>
      </c>
      <c r="F314" s="37">
        <f>SUM(F316:F337)</f>
        <v>36373025.000000007</v>
      </c>
      <c r="G314" s="41"/>
      <c r="H314" s="37">
        <f>SUM(H316:H337)</f>
        <v>25810472.600000009</v>
      </c>
      <c r="I314" s="37">
        <f>SUM(I316:I337)</f>
        <v>10562552.4</v>
      </c>
      <c r="J314" s="37"/>
      <c r="K314" s="50"/>
      <c r="L314" s="37">
        <f>SUM(L316:L337)</f>
        <v>29877628.536992945</v>
      </c>
      <c r="M314" s="50"/>
      <c r="N314" s="95">
        <f t="shared" si="44"/>
        <v>29877628.536992945</v>
      </c>
      <c r="O314" s="198"/>
      <c r="P314" s="198"/>
      <c r="Q314" s="99"/>
    </row>
    <row r="315" spans="1:17" s="31" customFormat="1" x14ac:dyDescent="0.25">
      <c r="A315" s="35"/>
      <c r="B315" s="51" t="s">
        <v>26</v>
      </c>
      <c r="C315" s="35">
        <v>2</v>
      </c>
      <c r="D315" s="55">
        <v>0</v>
      </c>
      <c r="E315" s="185"/>
      <c r="F315" s="50"/>
      <c r="G315" s="41">
        <v>25</v>
      </c>
      <c r="H315" s="50">
        <f>F328*G315/100</f>
        <v>5281276.2</v>
      </c>
      <c r="I315" s="50">
        <f t="shared" ref="I315:I337" si="55">F315-H315</f>
        <v>-5281276.2</v>
      </c>
      <c r="J315" s="50"/>
      <c r="K315" s="50"/>
      <c r="L315" s="50"/>
      <c r="M315" s="50">
        <f>($L$7*$L$8*E313/$L$10)+($L$7*$L$9*D313/$L$11)</f>
        <v>12052045.750485741</v>
      </c>
      <c r="N315" s="97">
        <f t="shared" si="44"/>
        <v>12052045.750485741</v>
      </c>
      <c r="O315" s="62"/>
      <c r="P315" s="62"/>
      <c r="Q315" s="99"/>
    </row>
    <row r="316" spans="1:17" s="31" customFormat="1" x14ac:dyDescent="0.25">
      <c r="A316" s="35"/>
      <c r="B316" s="51" t="s">
        <v>214</v>
      </c>
      <c r="C316" s="35">
        <v>4</v>
      </c>
      <c r="D316" s="55">
        <v>39.805700000000002</v>
      </c>
      <c r="E316" s="181">
        <v>1285</v>
      </c>
      <c r="F316" s="154">
        <v>448976.3</v>
      </c>
      <c r="G316" s="41">
        <v>100</v>
      </c>
      <c r="H316" s="50">
        <f t="shared" ref="H316:H337" si="56">F316*G316/100</f>
        <v>448976.3</v>
      </c>
      <c r="I316" s="50">
        <f t="shared" si="55"/>
        <v>0</v>
      </c>
      <c r="J316" s="50">
        <f t="shared" ref="J316:J337" si="57">F316/E316</f>
        <v>349.3978988326848</v>
      </c>
      <c r="K316" s="50">
        <f t="shared" ref="K316:K337" si="58">$J$11*$J$19-J316</f>
        <v>979.76804881111025</v>
      </c>
      <c r="L316" s="50">
        <f t="shared" ref="L316:L337" si="59">IF(K316&gt;0,$J$7*$J$8*(K316/$K$19),0)+$J$7*$J$9*(E316/$E$19)+$J$7*$J$10*(D316/$D$19)</f>
        <v>1500184.4180035405</v>
      </c>
      <c r="M316" s="50"/>
      <c r="N316" s="97">
        <f t="shared" si="44"/>
        <v>1500184.4180035405</v>
      </c>
      <c r="O316" s="62"/>
      <c r="P316" s="62"/>
      <c r="Q316" s="99"/>
    </row>
    <row r="317" spans="1:17" s="31" customFormat="1" x14ac:dyDescent="0.25">
      <c r="A317" s="35"/>
      <c r="B317" s="51" t="s">
        <v>215</v>
      </c>
      <c r="C317" s="35">
        <v>4</v>
      </c>
      <c r="D317" s="55">
        <v>50.628500000000003</v>
      </c>
      <c r="E317" s="181">
        <v>2967</v>
      </c>
      <c r="F317" s="154">
        <v>1378869.5</v>
      </c>
      <c r="G317" s="41">
        <v>100</v>
      </c>
      <c r="H317" s="50">
        <f t="shared" si="56"/>
        <v>1378869.5</v>
      </c>
      <c r="I317" s="50">
        <f t="shared" si="55"/>
        <v>0</v>
      </c>
      <c r="J317" s="50">
        <f t="shared" si="57"/>
        <v>464.73525446579038</v>
      </c>
      <c r="K317" s="50">
        <f t="shared" si="58"/>
        <v>864.43069317800473</v>
      </c>
      <c r="L317" s="50">
        <f t="shared" si="59"/>
        <v>1707538.1089582511</v>
      </c>
      <c r="M317" s="50"/>
      <c r="N317" s="97">
        <f t="shared" si="44"/>
        <v>1707538.1089582511</v>
      </c>
      <c r="O317" s="62"/>
      <c r="P317" s="62"/>
      <c r="Q317" s="99"/>
    </row>
    <row r="318" spans="1:17" s="31" customFormat="1" x14ac:dyDescent="0.25">
      <c r="A318" s="35"/>
      <c r="B318" s="51" t="s">
        <v>54</v>
      </c>
      <c r="C318" s="35">
        <v>4</v>
      </c>
      <c r="D318" s="55">
        <v>17.781400000000001</v>
      </c>
      <c r="E318" s="181">
        <v>660</v>
      </c>
      <c r="F318" s="154">
        <v>163686.70000000001</v>
      </c>
      <c r="G318" s="41">
        <v>100</v>
      </c>
      <c r="H318" s="50">
        <f t="shared" si="56"/>
        <v>163686.70000000001</v>
      </c>
      <c r="I318" s="50">
        <f t="shared" si="55"/>
        <v>0</v>
      </c>
      <c r="J318" s="50">
        <f t="shared" si="57"/>
        <v>248.01015151515153</v>
      </c>
      <c r="K318" s="50">
        <f t="shared" si="58"/>
        <v>1081.1557961286435</v>
      </c>
      <c r="L318" s="50">
        <f t="shared" si="59"/>
        <v>1404652.422708937</v>
      </c>
      <c r="M318" s="50"/>
      <c r="N318" s="97">
        <f t="shared" si="44"/>
        <v>1404652.422708937</v>
      </c>
      <c r="O318" s="62"/>
      <c r="P318" s="62"/>
      <c r="Q318" s="99"/>
    </row>
    <row r="319" spans="1:17" s="31" customFormat="1" x14ac:dyDescent="0.25">
      <c r="A319" s="35"/>
      <c r="B319" s="51" t="s">
        <v>216</v>
      </c>
      <c r="C319" s="35">
        <v>4</v>
      </c>
      <c r="D319" s="55">
        <v>43.372099999999996</v>
      </c>
      <c r="E319" s="181">
        <v>1547</v>
      </c>
      <c r="F319" s="154">
        <v>520424.7</v>
      </c>
      <c r="G319" s="41">
        <v>100</v>
      </c>
      <c r="H319" s="50">
        <f t="shared" si="56"/>
        <v>520424.7</v>
      </c>
      <c r="I319" s="50">
        <f t="shared" si="55"/>
        <v>0</v>
      </c>
      <c r="J319" s="50">
        <f t="shared" si="57"/>
        <v>336.40898513251454</v>
      </c>
      <c r="K319" s="50">
        <f t="shared" si="58"/>
        <v>992.75696251128056</v>
      </c>
      <c r="L319" s="50">
        <f t="shared" si="59"/>
        <v>1575884.3508177134</v>
      </c>
      <c r="M319" s="50"/>
      <c r="N319" s="97">
        <f t="shared" si="44"/>
        <v>1575884.3508177134</v>
      </c>
      <c r="O319" s="62"/>
      <c r="P319" s="62"/>
      <c r="Q319" s="99"/>
    </row>
    <row r="320" spans="1:17" s="31" customFormat="1" x14ac:dyDescent="0.25">
      <c r="A320" s="35"/>
      <c r="B320" s="51" t="s">
        <v>217</v>
      </c>
      <c r="C320" s="35">
        <v>4</v>
      </c>
      <c r="D320" s="55">
        <v>24.393000000000001</v>
      </c>
      <c r="E320" s="181">
        <v>963</v>
      </c>
      <c r="F320" s="154">
        <v>1888223.8</v>
      </c>
      <c r="G320" s="41">
        <v>100</v>
      </c>
      <c r="H320" s="50">
        <f t="shared" si="56"/>
        <v>1888223.8</v>
      </c>
      <c r="I320" s="50">
        <f t="shared" si="55"/>
        <v>0</v>
      </c>
      <c r="J320" s="50">
        <f t="shared" si="57"/>
        <v>1960.7723779854621</v>
      </c>
      <c r="K320" s="50">
        <f t="shared" si="58"/>
        <v>-631.60643034166696</v>
      </c>
      <c r="L320" s="50">
        <f t="shared" si="59"/>
        <v>277459.92863105552</v>
      </c>
      <c r="M320" s="50"/>
      <c r="N320" s="97">
        <f t="shared" si="44"/>
        <v>277459.92863105552</v>
      </c>
      <c r="O320" s="62"/>
      <c r="P320" s="62"/>
      <c r="Q320" s="99"/>
    </row>
    <row r="321" spans="1:17" s="31" customFormat="1" x14ac:dyDescent="0.25">
      <c r="A321" s="35"/>
      <c r="B321" s="51" t="s">
        <v>218</v>
      </c>
      <c r="C321" s="35">
        <v>4</v>
      </c>
      <c r="D321" s="55">
        <v>23.819200000000002</v>
      </c>
      <c r="E321" s="181">
        <v>1276</v>
      </c>
      <c r="F321" s="154">
        <v>594941.19999999995</v>
      </c>
      <c r="G321" s="41">
        <v>100</v>
      </c>
      <c r="H321" s="50">
        <f t="shared" si="56"/>
        <v>594941.19999999995</v>
      </c>
      <c r="I321" s="50">
        <f t="shared" si="55"/>
        <v>0</v>
      </c>
      <c r="J321" s="50">
        <f t="shared" si="57"/>
        <v>466.25485893416925</v>
      </c>
      <c r="K321" s="50">
        <f t="shared" si="58"/>
        <v>862.9110887096258</v>
      </c>
      <c r="L321" s="50">
        <f t="shared" si="59"/>
        <v>1293361.8957258861</v>
      </c>
      <c r="M321" s="50"/>
      <c r="N321" s="97">
        <f t="shared" ref="N321:N384" si="60">L321+M321</f>
        <v>1293361.8957258861</v>
      </c>
      <c r="O321" s="62"/>
      <c r="P321" s="62"/>
      <c r="Q321" s="99"/>
    </row>
    <row r="322" spans="1:17" s="31" customFormat="1" x14ac:dyDescent="0.25">
      <c r="A322" s="35"/>
      <c r="B322" s="51" t="s">
        <v>219</v>
      </c>
      <c r="C322" s="35">
        <v>4</v>
      </c>
      <c r="D322" s="55">
        <v>26.022399999999998</v>
      </c>
      <c r="E322" s="181">
        <v>1008</v>
      </c>
      <c r="F322" s="154">
        <v>437997.5</v>
      </c>
      <c r="G322" s="41">
        <v>100</v>
      </c>
      <c r="H322" s="50">
        <f t="shared" si="56"/>
        <v>437997.5</v>
      </c>
      <c r="I322" s="50">
        <f t="shared" si="55"/>
        <v>0</v>
      </c>
      <c r="J322" s="50">
        <f t="shared" si="57"/>
        <v>434.52132936507934</v>
      </c>
      <c r="K322" s="50">
        <f t="shared" si="58"/>
        <v>894.64461827871582</v>
      </c>
      <c r="L322" s="50">
        <f t="shared" si="59"/>
        <v>1293583.947661458</v>
      </c>
      <c r="M322" s="50"/>
      <c r="N322" s="97">
        <f t="shared" si="60"/>
        <v>1293583.947661458</v>
      </c>
      <c r="O322" s="62"/>
      <c r="P322" s="62"/>
      <c r="Q322" s="99"/>
    </row>
    <row r="323" spans="1:17" s="31" customFormat="1" x14ac:dyDescent="0.25">
      <c r="A323" s="35"/>
      <c r="B323" s="51" t="s">
        <v>213</v>
      </c>
      <c r="C323" s="35">
        <v>4</v>
      </c>
      <c r="D323" s="55">
        <v>27.476400000000002</v>
      </c>
      <c r="E323" s="181">
        <v>1467</v>
      </c>
      <c r="F323" s="154">
        <v>568484.30000000005</v>
      </c>
      <c r="G323" s="41">
        <v>100</v>
      </c>
      <c r="H323" s="50">
        <f t="shared" si="56"/>
        <v>568484.30000000005</v>
      </c>
      <c r="I323" s="50">
        <f t="shared" si="55"/>
        <v>0</v>
      </c>
      <c r="J323" s="50">
        <f t="shared" si="57"/>
        <v>387.51486025903205</v>
      </c>
      <c r="K323" s="50">
        <f t="shared" si="58"/>
        <v>941.65108738476306</v>
      </c>
      <c r="L323" s="50">
        <f t="shared" si="59"/>
        <v>1430975.0245118076</v>
      </c>
      <c r="M323" s="50"/>
      <c r="N323" s="97">
        <f t="shared" si="60"/>
        <v>1430975.0245118076</v>
      </c>
      <c r="O323" s="62"/>
      <c r="P323" s="62"/>
      <c r="Q323" s="99"/>
    </row>
    <row r="324" spans="1:17" s="31" customFormat="1" x14ac:dyDescent="0.25">
      <c r="A324" s="35"/>
      <c r="B324" s="51" t="s">
        <v>220</v>
      </c>
      <c r="C324" s="35">
        <v>4</v>
      </c>
      <c r="D324" s="55">
        <v>15</v>
      </c>
      <c r="E324" s="181">
        <v>495</v>
      </c>
      <c r="F324" s="154">
        <v>215467</v>
      </c>
      <c r="G324" s="41">
        <v>100</v>
      </c>
      <c r="H324" s="50">
        <f t="shared" si="56"/>
        <v>215467</v>
      </c>
      <c r="I324" s="50">
        <f t="shared" si="55"/>
        <v>0</v>
      </c>
      <c r="J324" s="50">
        <f t="shared" si="57"/>
        <v>435.28686868686867</v>
      </c>
      <c r="K324" s="50">
        <f t="shared" si="58"/>
        <v>893.87907895692638</v>
      </c>
      <c r="L324" s="50">
        <f t="shared" si="59"/>
        <v>1154119.0450034458</v>
      </c>
      <c r="M324" s="50"/>
      <c r="N324" s="97">
        <f t="shared" si="60"/>
        <v>1154119.0450034458</v>
      </c>
      <c r="O324" s="62"/>
      <c r="P324" s="62"/>
      <c r="Q324" s="99"/>
    </row>
    <row r="325" spans="1:17" s="31" customFormat="1" x14ac:dyDescent="0.25">
      <c r="A325" s="35"/>
      <c r="B325" s="51" t="s">
        <v>221</v>
      </c>
      <c r="C325" s="35">
        <v>4</v>
      </c>
      <c r="D325" s="54">
        <v>39.362300000000005</v>
      </c>
      <c r="E325" s="181">
        <v>1634</v>
      </c>
      <c r="F325" s="154">
        <v>425129.7</v>
      </c>
      <c r="G325" s="41">
        <v>100</v>
      </c>
      <c r="H325" s="50">
        <f t="shared" si="56"/>
        <v>425129.7</v>
      </c>
      <c r="I325" s="50">
        <f t="shared" si="55"/>
        <v>0</v>
      </c>
      <c r="J325" s="50">
        <f t="shared" si="57"/>
        <v>260.17729498164016</v>
      </c>
      <c r="K325" s="50">
        <f t="shared" si="58"/>
        <v>1068.9886526621549</v>
      </c>
      <c r="L325" s="50">
        <f t="shared" si="59"/>
        <v>1657254.8127799069</v>
      </c>
      <c r="M325" s="50"/>
      <c r="N325" s="97">
        <f t="shared" si="60"/>
        <v>1657254.8127799069</v>
      </c>
      <c r="O325" s="62"/>
      <c r="P325" s="62"/>
      <c r="Q325" s="99"/>
    </row>
    <row r="326" spans="1:17" s="31" customFormat="1" x14ac:dyDescent="0.25">
      <c r="A326" s="35"/>
      <c r="B326" s="51" t="s">
        <v>132</v>
      </c>
      <c r="C326" s="35">
        <v>4</v>
      </c>
      <c r="D326" s="55">
        <v>32.915100000000002</v>
      </c>
      <c r="E326" s="181">
        <v>770</v>
      </c>
      <c r="F326" s="154">
        <v>282152.90000000002</v>
      </c>
      <c r="G326" s="41">
        <v>100</v>
      </c>
      <c r="H326" s="50">
        <f t="shared" si="56"/>
        <v>282152.90000000002</v>
      </c>
      <c r="I326" s="50">
        <f t="shared" si="55"/>
        <v>0</v>
      </c>
      <c r="J326" s="50">
        <f t="shared" si="57"/>
        <v>366.43233766233772</v>
      </c>
      <c r="K326" s="50">
        <f t="shared" si="58"/>
        <v>962.73360998145745</v>
      </c>
      <c r="L326" s="50">
        <f t="shared" si="59"/>
        <v>1361449.3279932407</v>
      </c>
      <c r="M326" s="50"/>
      <c r="N326" s="97">
        <f t="shared" si="60"/>
        <v>1361449.3279932407</v>
      </c>
      <c r="O326" s="62"/>
      <c r="P326" s="62"/>
      <c r="Q326" s="99"/>
    </row>
    <row r="327" spans="1:17" s="31" customFormat="1" x14ac:dyDescent="0.25">
      <c r="A327" s="35"/>
      <c r="B327" s="51" t="s">
        <v>768</v>
      </c>
      <c r="C327" s="35">
        <v>4</v>
      </c>
      <c r="D327" s="55">
        <v>27.975200000000001</v>
      </c>
      <c r="E327" s="181">
        <v>1528</v>
      </c>
      <c r="F327" s="154">
        <v>478363.9</v>
      </c>
      <c r="G327" s="41">
        <v>100</v>
      </c>
      <c r="H327" s="50">
        <f t="shared" si="56"/>
        <v>478363.9</v>
      </c>
      <c r="I327" s="50">
        <f t="shared" si="55"/>
        <v>0</v>
      </c>
      <c r="J327" s="50">
        <f t="shared" si="57"/>
        <v>313.06537958115183</v>
      </c>
      <c r="K327" s="50">
        <f t="shared" si="58"/>
        <v>1016.1005680626433</v>
      </c>
      <c r="L327" s="50">
        <f t="shared" si="59"/>
        <v>1526959.9579213567</v>
      </c>
      <c r="M327" s="50"/>
      <c r="N327" s="97">
        <f t="shared" si="60"/>
        <v>1526959.9579213567</v>
      </c>
      <c r="O327" s="62"/>
      <c r="P327" s="62"/>
      <c r="Q327" s="99"/>
    </row>
    <row r="328" spans="1:17" s="31" customFormat="1" x14ac:dyDescent="0.25">
      <c r="A328" s="35"/>
      <c r="B328" s="51" t="s">
        <v>222</v>
      </c>
      <c r="C328" s="35">
        <v>3</v>
      </c>
      <c r="D328" s="55">
        <v>6.8707000000000011</v>
      </c>
      <c r="E328" s="181">
        <v>8757</v>
      </c>
      <c r="F328" s="154">
        <v>21125104.800000001</v>
      </c>
      <c r="G328" s="41">
        <v>50</v>
      </c>
      <c r="H328" s="50">
        <f t="shared" si="56"/>
        <v>10562552.4</v>
      </c>
      <c r="I328" s="50">
        <f t="shared" si="55"/>
        <v>10562552.4</v>
      </c>
      <c r="J328" s="50">
        <f t="shared" si="57"/>
        <v>2412.3677971908187</v>
      </c>
      <c r="K328" s="50">
        <f t="shared" si="58"/>
        <v>-1083.2018495470236</v>
      </c>
      <c r="L328" s="50">
        <f t="shared" si="59"/>
        <v>1520575.3574905002</v>
      </c>
      <c r="M328" s="50"/>
      <c r="N328" s="97">
        <f t="shared" si="60"/>
        <v>1520575.3574905002</v>
      </c>
      <c r="O328" s="62"/>
      <c r="P328" s="62"/>
      <c r="Q328" s="99"/>
    </row>
    <row r="329" spans="1:17" s="31" customFormat="1" x14ac:dyDescent="0.25">
      <c r="A329" s="35"/>
      <c r="B329" s="51" t="s">
        <v>223</v>
      </c>
      <c r="C329" s="35">
        <v>4</v>
      </c>
      <c r="D329" s="55">
        <v>14.065399999999999</v>
      </c>
      <c r="E329" s="181">
        <v>563</v>
      </c>
      <c r="F329" s="154">
        <v>276028.09999999998</v>
      </c>
      <c r="G329" s="41">
        <v>100</v>
      </c>
      <c r="H329" s="50">
        <f t="shared" si="56"/>
        <v>276028.09999999998</v>
      </c>
      <c r="I329" s="50">
        <f t="shared" si="55"/>
        <v>0</v>
      </c>
      <c r="J329" s="50">
        <f t="shared" si="57"/>
        <v>490.2808170515097</v>
      </c>
      <c r="K329" s="50">
        <f t="shared" si="58"/>
        <v>838.88513059228535</v>
      </c>
      <c r="L329" s="50">
        <f t="shared" si="59"/>
        <v>1099794.9203516957</v>
      </c>
      <c r="M329" s="50"/>
      <c r="N329" s="97">
        <f t="shared" si="60"/>
        <v>1099794.9203516957</v>
      </c>
      <c r="O329" s="62"/>
      <c r="P329" s="62"/>
      <c r="Q329" s="99"/>
    </row>
    <row r="330" spans="1:17" s="31" customFormat="1" x14ac:dyDescent="0.25">
      <c r="A330" s="35"/>
      <c r="B330" s="51" t="s">
        <v>224</v>
      </c>
      <c r="C330" s="35">
        <v>4</v>
      </c>
      <c r="D330" s="55">
        <v>39.993099999999998</v>
      </c>
      <c r="E330" s="181">
        <v>1251</v>
      </c>
      <c r="F330" s="154">
        <v>599669.30000000005</v>
      </c>
      <c r="G330" s="41">
        <v>100</v>
      </c>
      <c r="H330" s="50">
        <f t="shared" si="56"/>
        <v>599669.30000000005</v>
      </c>
      <c r="I330" s="50">
        <f t="shared" si="55"/>
        <v>0</v>
      </c>
      <c r="J330" s="50">
        <f t="shared" si="57"/>
        <v>479.35195843325346</v>
      </c>
      <c r="K330" s="50">
        <f t="shared" si="58"/>
        <v>849.81398921054165</v>
      </c>
      <c r="L330" s="50">
        <f t="shared" si="59"/>
        <v>1349894.1520419251</v>
      </c>
      <c r="M330" s="50"/>
      <c r="N330" s="97">
        <f t="shared" si="60"/>
        <v>1349894.1520419251</v>
      </c>
      <c r="O330" s="62"/>
      <c r="P330" s="62"/>
      <c r="Q330" s="99"/>
    </row>
    <row r="331" spans="1:17" s="31" customFormat="1" x14ac:dyDescent="0.25">
      <c r="A331" s="35"/>
      <c r="B331" s="51" t="s">
        <v>225</v>
      </c>
      <c r="C331" s="35">
        <v>4</v>
      </c>
      <c r="D331" s="55">
        <v>8.6809999999999992</v>
      </c>
      <c r="E331" s="181">
        <v>1037</v>
      </c>
      <c r="F331" s="154">
        <v>595948.6</v>
      </c>
      <c r="G331" s="41">
        <v>100</v>
      </c>
      <c r="H331" s="50">
        <f t="shared" si="56"/>
        <v>595948.6</v>
      </c>
      <c r="I331" s="50">
        <f t="shared" si="55"/>
        <v>0</v>
      </c>
      <c r="J331" s="50">
        <f t="shared" si="57"/>
        <v>574.68524590163929</v>
      </c>
      <c r="K331" s="50">
        <f t="shared" si="58"/>
        <v>754.48070174215582</v>
      </c>
      <c r="L331" s="50">
        <f t="shared" si="59"/>
        <v>1060827.1230127176</v>
      </c>
      <c r="M331" s="50"/>
      <c r="N331" s="97">
        <f t="shared" si="60"/>
        <v>1060827.1230127176</v>
      </c>
      <c r="O331" s="62"/>
      <c r="P331" s="62"/>
      <c r="Q331" s="99"/>
    </row>
    <row r="332" spans="1:17" s="31" customFormat="1" x14ac:dyDescent="0.25">
      <c r="A332" s="35"/>
      <c r="B332" s="51" t="s">
        <v>226</v>
      </c>
      <c r="C332" s="35">
        <v>4</v>
      </c>
      <c r="D332" s="55">
        <v>23.636699999999998</v>
      </c>
      <c r="E332" s="181">
        <v>887</v>
      </c>
      <c r="F332" s="154">
        <v>299657.2</v>
      </c>
      <c r="G332" s="41">
        <v>100</v>
      </c>
      <c r="H332" s="50">
        <f t="shared" si="56"/>
        <v>299657.2</v>
      </c>
      <c r="I332" s="50">
        <f t="shared" si="55"/>
        <v>0</v>
      </c>
      <c r="J332" s="50">
        <f t="shared" si="57"/>
        <v>337.83224351747464</v>
      </c>
      <c r="K332" s="50">
        <f t="shared" si="58"/>
        <v>991.33370412632053</v>
      </c>
      <c r="L332" s="50">
        <f t="shared" si="59"/>
        <v>1370059.4139713268</v>
      </c>
      <c r="M332" s="50"/>
      <c r="N332" s="97">
        <f t="shared" si="60"/>
        <v>1370059.4139713268</v>
      </c>
      <c r="O332" s="62"/>
      <c r="P332" s="62"/>
      <c r="Q332" s="99"/>
    </row>
    <row r="333" spans="1:17" s="31" customFormat="1" x14ac:dyDescent="0.25">
      <c r="A333" s="35"/>
      <c r="B333" s="51" t="s">
        <v>227</v>
      </c>
      <c r="C333" s="35">
        <v>4</v>
      </c>
      <c r="D333" s="55">
        <v>35.176200000000001</v>
      </c>
      <c r="E333" s="181">
        <v>1530</v>
      </c>
      <c r="F333" s="154">
        <v>505736.6</v>
      </c>
      <c r="G333" s="41">
        <v>100</v>
      </c>
      <c r="H333" s="50">
        <f t="shared" si="56"/>
        <v>505736.6</v>
      </c>
      <c r="I333" s="50">
        <f t="shared" si="55"/>
        <v>0</v>
      </c>
      <c r="J333" s="50">
        <f t="shared" si="57"/>
        <v>330.54679738562089</v>
      </c>
      <c r="K333" s="50">
        <f t="shared" si="58"/>
        <v>998.61915025817416</v>
      </c>
      <c r="L333" s="50">
        <f t="shared" si="59"/>
        <v>1541327.7616550373</v>
      </c>
      <c r="M333" s="50"/>
      <c r="N333" s="97">
        <f t="shared" si="60"/>
        <v>1541327.7616550373</v>
      </c>
      <c r="O333" s="62"/>
      <c r="P333" s="62"/>
      <c r="Q333" s="99"/>
    </row>
    <row r="334" spans="1:17" s="31" customFormat="1" x14ac:dyDescent="0.25">
      <c r="A334" s="35"/>
      <c r="B334" s="51" t="s">
        <v>228</v>
      </c>
      <c r="C334" s="35">
        <v>4</v>
      </c>
      <c r="D334" s="55">
        <v>33.835300000000004</v>
      </c>
      <c r="E334" s="181">
        <v>1657</v>
      </c>
      <c r="F334" s="154">
        <v>738398.8</v>
      </c>
      <c r="G334" s="41">
        <v>100</v>
      </c>
      <c r="H334" s="50">
        <f t="shared" si="56"/>
        <v>738398.8</v>
      </c>
      <c r="I334" s="50">
        <f t="shared" si="55"/>
        <v>0</v>
      </c>
      <c r="J334" s="50">
        <f t="shared" si="57"/>
        <v>445.62389861194936</v>
      </c>
      <c r="K334" s="50">
        <f t="shared" si="58"/>
        <v>883.54204903184575</v>
      </c>
      <c r="L334" s="50">
        <f t="shared" si="59"/>
        <v>1427920.133588074</v>
      </c>
      <c r="M334" s="50"/>
      <c r="N334" s="97">
        <f t="shared" si="60"/>
        <v>1427920.133588074</v>
      </c>
      <c r="O334" s="62"/>
      <c r="P334" s="62"/>
      <c r="Q334" s="99"/>
    </row>
    <row r="335" spans="1:17" s="31" customFormat="1" x14ac:dyDescent="0.25">
      <c r="A335" s="35"/>
      <c r="B335" s="51" t="s">
        <v>769</v>
      </c>
      <c r="C335" s="35">
        <v>4</v>
      </c>
      <c r="D335" s="55">
        <v>47.278100000000009</v>
      </c>
      <c r="E335" s="181">
        <v>2930</v>
      </c>
      <c r="F335" s="154">
        <v>1576671.9</v>
      </c>
      <c r="G335" s="41">
        <v>100</v>
      </c>
      <c r="H335" s="50">
        <f t="shared" si="56"/>
        <v>1576671.9</v>
      </c>
      <c r="I335" s="50">
        <f t="shared" si="55"/>
        <v>0</v>
      </c>
      <c r="J335" s="50">
        <f t="shared" si="57"/>
        <v>538.11327645051188</v>
      </c>
      <c r="K335" s="50">
        <f t="shared" si="58"/>
        <v>791.05267119328323</v>
      </c>
      <c r="L335" s="50">
        <f t="shared" si="59"/>
        <v>1603531.7392642461</v>
      </c>
      <c r="M335" s="50"/>
      <c r="N335" s="97">
        <f t="shared" si="60"/>
        <v>1603531.7392642461</v>
      </c>
      <c r="O335" s="62"/>
      <c r="P335" s="62"/>
      <c r="Q335" s="99"/>
    </row>
    <row r="336" spans="1:17" s="31" customFormat="1" x14ac:dyDescent="0.25">
      <c r="A336" s="35"/>
      <c r="B336" s="51" t="s">
        <v>229</v>
      </c>
      <c r="C336" s="35">
        <v>4</v>
      </c>
      <c r="D336" s="55">
        <v>17.511099999999999</v>
      </c>
      <c r="E336" s="181">
        <v>607</v>
      </c>
      <c r="F336" s="154">
        <v>201065.1</v>
      </c>
      <c r="G336" s="41">
        <v>100</v>
      </c>
      <c r="H336" s="50">
        <f t="shared" si="56"/>
        <v>201065.1</v>
      </c>
      <c r="I336" s="50">
        <f t="shared" si="55"/>
        <v>0</v>
      </c>
      <c r="J336" s="50">
        <f t="shared" si="57"/>
        <v>331.24398682042835</v>
      </c>
      <c r="K336" s="50">
        <f t="shared" si="58"/>
        <v>997.92196082336682</v>
      </c>
      <c r="L336" s="50">
        <f t="shared" si="59"/>
        <v>1301265.6379169875</v>
      </c>
      <c r="M336" s="50"/>
      <c r="N336" s="97">
        <f t="shared" si="60"/>
        <v>1301265.6379169875</v>
      </c>
      <c r="O336" s="62"/>
      <c r="P336" s="62"/>
      <c r="Q336" s="99"/>
    </row>
    <row r="337" spans="1:17" s="31" customFormat="1" x14ac:dyDescent="0.25">
      <c r="A337" s="35"/>
      <c r="B337" s="51" t="s">
        <v>230</v>
      </c>
      <c r="C337" s="35">
        <v>4</v>
      </c>
      <c r="D337" s="55">
        <v>48.5259</v>
      </c>
      <c r="E337" s="181">
        <v>3699</v>
      </c>
      <c r="F337" s="154">
        <v>3052027.1</v>
      </c>
      <c r="G337" s="41">
        <v>100</v>
      </c>
      <c r="H337" s="50">
        <f t="shared" si="56"/>
        <v>3052027.1</v>
      </c>
      <c r="I337" s="50">
        <f t="shared" si="55"/>
        <v>0</v>
      </c>
      <c r="J337" s="50">
        <f t="shared" si="57"/>
        <v>825.09518788861863</v>
      </c>
      <c r="K337" s="50">
        <f t="shared" si="58"/>
        <v>504.07075975517648</v>
      </c>
      <c r="L337" s="50">
        <f t="shared" si="59"/>
        <v>1419009.056983836</v>
      </c>
      <c r="M337" s="50"/>
      <c r="N337" s="97">
        <f t="shared" si="60"/>
        <v>1419009.056983836</v>
      </c>
      <c r="O337" s="62"/>
      <c r="P337" s="62"/>
      <c r="Q337" s="99"/>
    </row>
    <row r="338" spans="1:17" s="31" customFormat="1" x14ac:dyDescent="0.25">
      <c r="A338" s="35"/>
      <c r="B338" s="51"/>
      <c r="C338" s="35"/>
      <c r="D338" s="55">
        <v>0</v>
      </c>
      <c r="E338" s="183"/>
      <c r="F338" s="32"/>
      <c r="G338" s="41"/>
      <c r="H338" s="42"/>
      <c r="I338" s="42"/>
      <c r="J338" s="32"/>
      <c r="K338" s="50"/>
      <c r="L338" s="50"/>
      <c r="M338" s="50"/>
      <c r="N338" s="97"/>
      <c r="O338" s="62"/>
      <c r="P338" s="62"/>
      <c r="Q338" s="99"/>
    </row>
    <row r="339" spans="1:17" s="31" customFormat="1" x14ac:dyDescent="0.25">
      <c r="A339" s="30" t="s">
        <v>231</v>
      </c>
      <c r="B339" s="43" t="s">
        <v>2</v>
      </c>
      <c r="C339" s="44"/>
      <c r="D339" s="3">
        <v>999.91469999999981</v>
      </c>
      <c r="E339" s="184">
        <f>E340</f>
        <v>76757</v>
      </c>
      <c r="F339" s="37"/>
      <c r="G339" s="41"/>
      <c r="H339" s="37">
        <f>H341</f>
        <v>10683096.449999999</v>
      </c>
      <c r="I339" s="37">
        <f>I341</f>
        <v>-10683096.449999999</v>
      </c>
      <c r="J339" s="37"/>
      <c r="K339" s="50"/>
      <c r="L339" s="50"/>
      <c r="M339" s="46">
        <f>M341</f>
        <v>21540804.69472944</v>
      </c>
      <c r="N339" s="95">
        <f t="shared" si="60"/>
        <v>21540804.69472944</v>
      </c>
      <c r="O339" s="198"/>
      <c r="P339" s="198"/>
      <c r="Q339" s="99"/>
    </row>
    <row r="340" spans="1:17" s="31" customFormat="1" x14ac:dyDescent="0.25">
      <c r="A340" s="30" t="s">
        <v>231</v>
      </c>
      <c r="B340" s="43" t="s">
        <v>3</v>
      </c>
      <c r="C340" s="44"/>
      <c r="D340" s="3">
        <v>999.91469999999981</v>
      </c>
      <c r="E340" s="184">
        <f>SUM(E342:E369)</f>
        <v>76757</v>
      </c>
      <c r="F340" s="37">
        <f>SUM(F342:F369)</f>
        <v>71948371.799999997</v>
      </c>
      <c r="G340" s="41"/>
      <c r="H340" s="37">
        <f>SUM(H342:H369)</f>
        <v>50582178.900000006</v>
      </c>
      <c r="I340" s="37">
        <f>SUM(I342:I369)</f>
        <v>21366192.899999999</v>
      </c>
      <c r="J340" s="37"/>
      <c r="K340" s="50"/>
      <c r="L340" s="37">
        <f>SUM(L342:L369)</f>
        <v>44266387.896160178</v>
      </c>
      <c r="M340" s="50"/>
      <c r="N340" s="95">
        <f t="shared" si="60"/>
        <v>44266387.896160178</v>
      </c>
      <c r="O340" s="198"/>
      <c r="P340" s="198"/>
      <c r="Q340" s="99"/>
    </row>
    <row r="341" spans="1:17" s="31" customFormat="1" x14ac:dyDescent="0.25">
      <c r="A341" s="35"/>
      <c r="B341" s="51" t="s">
        <v>26</v>
      </c>
      <c r="C341" s="35">
        <v>2</v>
      </c>
      <c r="D341" s="55">
        <v>0</v>
      </c>
      <c r="E341" s="185"/>
      <c r="F341" s="50"/>
      <c r="G341" s="41">
        <v>25</v>
      </c>
      <c r="H341" s="50">
        <f>F358*G341/100</f>
        <v>10683096.449999999</v>
      </c>
      <c r="I341" s="50">
        <f t="shared" ref="I341:I369" si="61">F341-H341</f>
        <v>-10683096.449999999</v>
      </c>
      <c r="J341" s="50"/>
      <c r="K341" s="50"/>
      <c r="L341" s="50"/>
      <c r="M341" s="50">
        <f>($L$7*$L$8*E339/$L$10)+($L$7*$L$9*D339/$L$11)</f>
        <v>21540804.69472944</v>
      </c>
      <c r="N341" s="97">
        <f t="shared" si="60"/>
        <v>21540804.69472944</v>
      </c>
      <c r="O341" s="62"/>
      <c r="P341" s="62"/>
      <c r="Q341" s="99"/>
    </row>
    <row r="342" spans="1:17" s="31" customFormat="1" x14ac:dyDescent="0.25">
      <c r="A342" s="35"/>
      <c r="B342" s="51" t="s">
        <v>232</v>
      </c>
      <c r="C342" s="35">
        <v>4</v>
      </c>
      <c r="D342" s="55">
        <v>11.5388</v>
      </c>
      <c r="E342" s="181">
        <v>468</v>
      </c>
      <c r="F342" s="155">
        <v>327899.90000000002</v>
      </c>
      <c r="G342" s="41">
        <v>100</v>
      </c>
      <c r="H342" s="50">
        <f t="shared" ref="H342:H369" si="62">F342*G342/100</f>
        <v>327899.90000000002</v>
      </c>
      <c r="I342" s="50">
        <f t="shared" si="61"/>
        <v>0</v>
      </c>
      <c r="J342" s="50">
        <f t="shared" ref="J342:J369" si="63">F342/E342</f>
        <v>700.64081196581196</v>
      </c>
      <c r="K342" s="50">
        <f t="shared" ref="K342:K369" si="64">$J$11*$J$19-J342</f>
        <v>628.52513567798314</v>
      </c>
      <c r="L342" s="50">
        <f t="shared" ref="L342:L369" si="65">IF(K342&gt;0,$J$7*$J$8*(K342/$K$19),0)+$J$7*$J$9*(E342/$E$19)+$J$7*$J$10*(D342/$D$19)</f>
        <v>836524.43759058893</v>
      </c>
      <c r="M342" s="50"/>
      <c r="N342" s="97">
        <f t="shared" si="60"/>
        <v>836524.43759058893</v>
      </c>
      <c r="O342" s="62"/>
      <c r="P342" s="62"/>
      <c r="Q342" s="99"/>
    </row>
    <row r="343" spans="1:17" s="31" customFormat="1" x14ac:dyDescent="0.25">
      <c r="A343" s="35"/>
      <c r="B343" s="51" t="s">
        <v>233</v>
      </c>
      <c r="C343" s="35">
        <v>4</v>
      </c>
      <c r="D343" s="55">
        <v>28.083100000000002</v>
      </c>
      <c r="E343" s="181">
        <v>1428</v>
      </c>
      <c r="F343" s="155">
        <v>591209</v>
      </c>
      <c r="G343" s="41">
        <v>100</v>
      </c>
      <c r="H343" s="50">
        <f t="shared" si="62"/>
        <v>591209</v>
      </c>
      <c r="I343" s="50">
        <f t="shared" si="61"/>
        <v>0</v>
      </c>
      <c r="J343" s="50">
        <f t="shared" si="63"/>
        <v>414.01190476190476</v>
      </c>
      <c r="K343" s="50">
        <f t="shared" si="64"/>
        <v>915.15404288189029</v>
      </c>
      <c r="L343" s="50">
        <f t="shared" si="65"/>
        <v>1397532.0201141641</v>
      </c>
      <c r="M343" s="50"/>
      <c r="N343" s="97">
        <f t="shared" si="60"/>
        <v>1397532.0201141641</v>
      </c>
      <c r="O343" s="62"/>
      <c r="P343" s="62"/>
      <c r="Q343" s="99"/>
    </row>
    <row r="344" spans="1:17" s="31" customFormat="1" x14ac:dyDescent="0.25">
      <c r="A344" s="35"/>
      <c r="B344" s="51" t="s">
        <v>30</v>
      </c>
      <c r="C344" s="35">
        <v>4</v>
      </c>
      <c r="D344" s="55">
        <v>59.606300000000005</v>
      </c>
      <c r="E344" s="181">
        <v>4650</v>
      </c>
      <c r="F344" s="155">
        <v>2553663.1</v>
      </c>
      <c r="G344" s="41">
        <v>100</v>
      </c>
      <c r="H344" s="50">
        <f t="shared" si="62"/>
        <v>2553663.1</v>
      </c>
      <c r="I344" s="50">
        <f t="shared" si="61"/>
        <v>0</v>
      </c>
      <c r="J344" s="50">
        <f t="shared" si="63"/>
        <v>549.17486021505374</v>
      </c>
      <c r="K344" s="50">
        <f t="shared" si="64"/>
        <v>779.99108742874137</v>
      </c>
      <c r="L344" s="50">
        <f t="shared" si="65"/>
        <v>1941023.3895296298</v>
      </c>
      <c r="M344" s="50"/>
      <c r="N344" s="97">
        <f t="shared" si="60"/>
        <v>1941023.3895296298</v>
      </c>
      <c r="O344" s="62"/>
      <c r="P344" s="62"/>
      <c r="Q344" s="99"/>
    </row>
    <row r="345" spans="1:17" s="31" customFormat="1" x14ac:dyDescent="0.25">
      <c r="A345" s="35"/>
      <c r="B345" s="51" t="s">
        <v>234</v>
      </c>
      <c r="C345" s="35">
        <v>4</v>
      </c>
      <c r="D345" s="55">
        <v>51.997199999999999</v>
      </c>
      <c r="E345" s="181">
        <v>2932</v>
      </c>
      <c r="F345" s="155">
        <v>778078.3</v>
      </c>
      <c r="G345" s="41">
        <v>100</v>
      </c>
      <c r="H345" s="50">
        <f t="shared" si="62"/>
        <v>778078.3</v>
      </c>
      <c r="I345" s="50">
        <f t="shared" si="61"/>
        <v>0</v>
      </c>
      <c r="J345" s="50">
        <f t="shared" si="63"/>
        <v>265.37459072305597</v>
      </c>
      <c r="K345" s="50">
        <f t="shared" si="64"/>
        <v>1063.7913569207392</v>
      </c>
      <c r="L345" s="50">
        <f t="shared" si="65"/>
        <v>1931005.1807463742</v>
      </c>
      <c r="M345" s="50"/>
      <c r="N345" s="97">
        <f t="shared" si="60"/>
        <v>1931005.1807463742</v>
      </c>
      <c r="O345" s="62"/>
      <c r="P345" s="62"/>
      <c r="Q345" s="99"/>
    </row>
    <row r="346" spans="1:17" s="31" customFormat="1" x14ac:dyDescent="0.25">
      <c r="A346" s="35"/>
      <c r="B346" s="51" t="s">
        <v>235</v>
      </c>
      <c r="C346" s="35">
        <v>4</v>
      </c>
      <c r="D346" s="55">
        <v>25.761199999999999</v>
      </c>
      <c r="E346" s="181">
        <v>1101</v>
      </c>
      <c r="F346" s="155">
        <v>569171.19999999995</v>
      </c>
      <c r="G346" s="41">
        <v>100</v>
      </c>
      <c r="H346" s="50">
        <f t="shared" si="62"/>
        <v>569171.19999999995</v>
      </c>
      <c r="I346" s="50">
        <f t="shared" si="61"/>
        <v>0</v>
      </c>
      <c r="J346" s="50">
        <f t="shared" si="63"/>
        <v>516.95840145322427</v>
      </c>
      <c r="K346" s="50">
        <f t="shared" si="64"/>
        <v>812.20754619057084</v>
      </c>
      <c r="L346" s="50">
        <f t="shared" si="65"/>
        <v>1215948.3226461532</v>
      </c>
      <c r="M346" s="50"/>
      <c r="N346" s="97">
        <f t="shared" si="60"/>
        <v>1215948.3226461532</v>
      </c>
      <c r="O346" s="62"/>
      <c r="P346" s="62"/>
      <c r="Q346" s="99"/>
    </row>
    <row r="347" spans="1:17" s="31" customFormat="1" x14ac:dyDescent="0.25">
      <c r="A347" s="35"/>
      <c r="B347" s="51" t="s">
        <v>231</v>
      </c>
      <c r="C347" s="35">
        <v>4</v>
      </c>
      <c r="D347" s="55">
        <v>32.075200000000002</v>
      </c>
      <c r="E347" s="181">
        <v>2569</v>
      </c>
      <c r="F347" s="155">
        <v>654552</v>
      </c>
      <c r="G347" s="41">
        <v>100</v>
      </c>
      <c r="H347" s="50">
        <f t="shared" si="62"/>
        <v>654552</v>
      </c>
      <c r="I347" s="50">
        <f t="shared" si="61"/>
        <v>0</v>
      </c>
      <c r="J347" s="50">
        <f t="shared" si="63"/>
        <v>254.78863370961463</v>
      </c>
      <c r="K347" s="50">
        <f t="shared" si="64"/>
        <v>1074.3773139341804</v>
      </c>
      <c r="L347" s="50">
        <f t="shared" si="65"/>
        <v>1788229.754128552</v>
      </c>
      <c r="M347" s="50"/>
      <c r="N347" s="97">
        <f t="shared" si="60"/>
        <v>1788229.754128552</v>
      </c>
      <c r="O347" s="62"/>
      <c r="P347" s="62"/>
      <c r="Q347" s="99"/>
    </row>
    <row r="348" spans="1:17" s="31" customFormat="1" x14ac:dyDescent="0.25">
      <c r="A348" s="35"/>
      <c r="B348" s="51" t="s">
        <v>236</v>
      </c>
      <c r="C348" s="35">
        <v>4</v>
      </c>
      <c r="D348" s="55">
        <v>30.424000000000003</v>
      </c>
      <c r="E348" s="181">
        <v>1104</v>
      </c>
      <c r="F348" s="155">
        <v>433761.7</v>
      </c>
      <c r="G348" s="41">
        <v>100</v>
      </c>
      <c r="H348" s="50">
        <f t="shared" si="62"/>
        <v>433761.7</v>
      </c>
      <c r="I348" s="50">
        <f t="shared" si="61"/>
        <v>0</v>
      </c>
      <c r="J348" s="50">
        <f t="shared" si="63"/>
        <v>392.90009057971014</v>
      </c>
      <c r="K348" s="50">
        <f t="shared" si="64"/>
        <v>936.26585706408491</v>
      </c>
      <c r="L348" s="50">
        <f t="shared" si="65"/>
        <v>1376994.3679249962</v>
      </c>
      <c r="M348" s="50"/>
      <c r="N348" s="97">
        <f t="shared" si="60"/>
        <v>1376994.3679249962</v>
      </c>
      <c r="O348" s="62"/>
      <c r="P348" s="62"/>
      <c r="Q348" s="99"/>
    </row>
    <row r="349" spans="1:17" s="31" customFormat="1" x14ac:dyDescent="0.25">
      <c r="A349" s="35"/>
      <c r="B349" s="51" t="s">
        <v>237</v>
      </c>
      <c r="C349" s="35">
        <v>4</v>
      </c>
      <c r="D349" s="55">
        <v>44.851599999999998</v>
      </c>
      <c r="E349" s="181">
        <v>1949</v>
      </c>
      <c r="F349" s="155">
        <v>1149596</v>
      </c>
      <c r="G349" s="41">
        <v>100</v>
      </c>
      <c r="H349" s="50">
        <f t="shared" si="62"/>
        <v>1149596</v>
      </c>
      <c r="I349" s="50">
        <f t="shared" si="61"/>
        <v>0</v>
      </c>
      <c r="J349" s="50">
        <f t="shared" si="63"/>
        <v>589.83889173935347</v>
      </c>
      <c r="K349" s="50">
        <f t="shared" si="64"/>
        <v>739.32705590444164</v>
      </c>
      <c r="L349" s="50">
        <f t="shared" si="65"/>
        <v>1367594.969148054</v>
      </c>
      <c r="M349" s="50"/>
      <c r="N349" s="97">
        <f t="shared" si="60"/>
        <v>1367594.969148054</v>
      </c>
      <c r="O349" s="62"/>
      <c r="P349" s="62"/>
      <c r="Q349" s="99"/>
    </row>
    <row r="350" spans="1:17" s="31" customFormat="1" x14ac:dyDescent="0.25">
      <c r="A350" s="35"/>
      <c r="B350" s="51" t="s">
        <v>770</v>
      </c>
      <c r="C350" s="35">
        <v>4</v>
      </c>
      <c r="D350" s="55">
        <v>31.656999999999996</v>
      </c>
      <c r="E350" s="181">
        <v>1472</v>
      </c>
      <c r="F350" s="155">
        <v>651987.6</v>
      </c>
      <c r="G350" s="41">
        <v>100</v>
      </c>
      <c r="H350" s="50">
        <f t="shared" si="62"/>
        <v>651987.6</v>
      </c>
      <c r="I350" s="50">
        <f t="shared" si="61"/>
        <v>0</v>
      </c>
      <c r="J350" s="50">
        <f t="shared" si="63"/>
        <v>442.92635869565214</v>
      </c>
      <c r="K350" s="50">
        <f t="shared" si="64"/>
        <v>886.23958894814291</v>
      </c>
      <c r="L350" s="50">
        <f t="shared" si="65"/>
        <v>1389331.888486634</v>
      </c>
      <c r="M350" s="50"/>
      <c r="N350" s="97">
        <f t="shared" si="60"/>
        <v>1389331.888486634</v>
      </c>
      <c r="O350" s="62"/>
      <c r="P350" s="62"/>
      <c r="Q350" s="99"/>
    </row>
    <row r="351" spans="1:17" s="31" customFormat="1" x14ac:dyDescent="0.25">
      <c r="A351" s="35"/>
      <c r="B351" s="51" t="s">
        <v>771</v>
      </c>
      <c r="C351" s="35">
        <v>4</v>
      </c>
      <c r="D351" s="55">
        <v>21.204299999999996</v>
      </c>
      <c r="E351" s="181">
        <v>1536</v>
      </c>
      <c r="F351" s="155">
        <v>603493</v>
      </c>
      <c r="G351" s="41">
        <v>100</v>
      </c>
      <c r="H351" s="50">
        <f t="shared" si="62"/>
        <v>603493</v>
      </c>
      <c r="I351" s="50">
        <f t="shared" si="61"/>
        <v>0</v>
      </c>
      <c r="J351" s="50">
        <f t="shared" si="63"/>
        <v>392.89908854166669</v>
      </c>
      <c r="K351" s="50">
        <f t="shared" si="64"/>
        <v>936.26685910212836</v>
      </c>
      <c r="L351" s="50">
        <f t="shared" si="65"/>
        <v>1407427.5313281398</v>
      </c>
      <c r="M351" s="50"/>
      <c r="N351" s="97">
        <f t="shared" si="60"/>
        <v>1407427.5313281398</v>
      </c>
      <c r="O351" s="62"/>
      <c r="P351" s="62"/>
      <c r="Q351" s="99"/>
    </row>
    <row r="352" spans="1:17" s="31" customFormat="1" x14ac:dyDescent="0.25">
      <c r="A352" s="35"/>
      <c r="B352" s="51" t="s">
        <v>238</v>
      </c>
      <c r="C352" s="35">
        <v>4</v>
      </c>
      <c r="D352" s="55">
        <v>60.041400000000003</v>
      </c>
      <c r="E352" s="181">
        <v>2062</v>
      </c>
      <c r="F352" s="155">
        <v>679131.4</v>
      </c>
      <c r="G352" s="41">
        <v>100</v>
      </c>
      <c r="H352" s="50">
        <f t="shared" si="62"/>
        <v>679131.4</v>
      </c>
      <c r="I352" s="50">
        <f t="shared" si="61"/>
        <v>0</v>
      </c>
      <c r="J352" s="50">
        <f t="shared" si="63"/>
        <v>329.35567410281283</v>
      </c>
      <c r="K352" s="50">
        <f t="shared" si="64"/>
        <v>999.81027354098228</v>
      </c>
      <c r="L352" s="50">
        <f t="shared" si="65"/>
        <v>1749060.3932840284</v>
      </c>
      <c r="M352" s="50"/>
      <c r="N352" s="97">
        <f t="shared" si="60"/>
        <v>1749060.3932840284</v>
      </c>
      <c r="O352" s="62"/>
      <c r="P352" s="62"/>
      <c r="Q352" s="99"/>
    </row>
    <row r="353" spans="1:17" s="31" customFormat="1" x14ac:dyDescent="0.25">
      <c r="A353" s="35"/>
      <c r="B353" s="51" t="s">
        <v>239</v>
      </c>
      <c r="C353" s="35">
        <v>4</v>
      </c>
      <c r="D353" s="55">
        <v>21.527699999999999</v>
      </c>
      <c r="E353" s="181">
        <v>1444</v>
      </c>
      <c r="F353" s="155">
        <v>435353</v>
      </c>
      <c r="G353" s="41">
        <v>100</v>
      </c>
      <c r="H353" s="50">
        <f t="shared" si="62"/>
        <v>435353</v>
      </c>
      <c r="I353" s="50">
        <f t="shared" si="61"/>
        <v>0</v>
      </c>
      <c r="J353" s="50">
        <f t="shared" si="63"/>
        <v>301.4909972299169</v>
      </c>
      <c r="K353" s="50">
        <f t="shared" si="64"/>
        <v>1027.6749504138782</v>
      </c>
      <c r="L353" s="50">
        <f t="shared" si="65"/>
        <v>1495559.4801222596</v>
      </c>
      <c r="M353" s="50"/>
      <c r="N353" s="97">
        <f t="shared" si="60"/>
        <v>1495559.4801222596</v>
      </c>
      <c r="O353" s="62"/>
      <c r="P353" s="62"/>
      <c r="Q353" s="99"/>
    </row>
    <row r="354" spans="1:17" s="31" customFormat="1" x14ac:dyDescent="0.25">
      <c r="A354" s="35"/>
      <c r="B354" s="51" t="s">
        <v>772</v>
      </c>
      <c r="C354" s="35">
        <v>4</v>
      </c>
      <c r="D354" s="55">
        <v>46.965600000000009</v>
      </c>
      <c r="E354" s="181">
        <v>2859</v>
      </c>
      <c r="F354" s="155">
        <v>1171736.8999999999</v>
      </c>
      <c r="G354" s="41">
        <v>100</v>
      </c>
      <c r="H354" s="50">
        <f t="shared" si="62"/>
        <v>1171736.8999999999</v>
      </c>
      <c r="I354" s="50">
        <f t="shared" si="61"/>
        <v>0</v>
      </c>
      <c r="J354" s="50">
        <f t="shared" si="63"/>
        <v>409.84151801329131</v>
      </c>
      <c r="K354" s="50">
        <f t="shared" si="64"/>
        <v>919.3244296305038</v>
      </c>
      <c r="L354" s="50">
        <f t="shared" si="65"/>
        <v>1733508.3960925466</v>
      </c>
      <c r="M354" s="50"/>
      <c r="N354" s="97">
        <f t="shared" si="60"/>
        <v>1733508.3960925466</v>
      </c>
      <c r="O354" s="62"/>
      <c r="P354" s="62"/>
      <c r="Q354" s="99"/>
    </row>
    <row r="355" spans="1:17" s="31" customFormat="1" x14ac:dyDescent="0.25">
      <c r="A355" s="35"/>
      <c r="B355" s="51" t="s">
        <v>240</v>
      </c>
      <c r="C355" s="35">
        <v>4</v>
      </c>
      <c r="D355" s="55">
        <v>29.545500000000004</v>
      </c>
      <c r="E355" s="181">
        <v>1276</v>
      </c>
      <c r="F355" s="155">
        <v>331403.09999999998</v>
      </c>
      <c r="G355" s="41">
        <v>100</v>
      </c>
      <c r="H355" s="50">
        <f t="shared" si="62"/>
        <v>331403.09999999998</v>
      </c>
      <c r="I355" s="50">
        <f t="shared" si="61"/>
        <v>0</v>
      </c>
      <c r="J355" s="50">
        <f t="shared" si="63"/>
        <v>259.72029780564259</v>
      </c>
      <c r="K355" s="50">
        <f t="shared" si="64"/>
        <v>1069.4456498381526</v>
      </c>
      <c r="L355" s="50">
        <f t="shared" si="65"/>
        <v>1551127.6376583157</v>
      </c>
      <c r="M355" s="50"/>
      <c r="N355" s="97">
        <f t="shared" si="60"/>
        <v>1551127.6376583157</v>
      </c>
      <c r="O355" s="62"/>
      <c r="P355" s="62"/>
      <c r="Q355" s="99"/>
    </row>
    <row r="356" spans="1:17" s="31" customFormat="1" x14ac:dyDescent="0.25">
      <c r="A356" s="35"/>
      <c r="B356" s="51" t="s">
        <v>241</v>
      </c>
      <c r="C356" s="35">
        <v>4</v>
      </c>
      <c r="D356" s="55">
        <v>52.421900000000001</v>
      </c>
      <c r="E356" s="181">
        <v>2954</v>
      </c>
      <c r="F356" s="155">
        <v>675078.7</v>
      </c>
      <c r="G356" s="41">
        <v>100</v>
      </c>
      <c r="H356" s="50">
        <f t="shared" si="62"/>
        <v>675078.7</v>
      </c>
      <c r="I356" s="50">
        <f t="shared" si="61"/>
        <v>0</v>
      </c>
      <c r="J356" s="50">
        <f t="shared" si="63"/>
        <v>228.530365605958</v>
      </c>
      <c r="K356" s="50">
        <f t="shared" si="64"/>
        <v>1100.6355820378371</v>
      </c>
      <c r="L356" s="50">
        <f t="shared" si="65"/>
        <v>1977944.692314381</v>
      </c>
      <c r="M356" s="50"/>
      <c r="N356" s="97">
        <f t="shared" si="60"/>
        <v>1977944.692314381</v>
      </c>
      <c r="O356" s="62"/>
      <c r="P356" s="62"/>
      <c r="Q356" s="99"/>
    </row>
    <row r="357" spans="1:17" s="31" customFormat="1" x14ac:dyDescent="0.25">
      <c r="A357" s="35"/>
      <c r="B357" s="51" t="s">
        <v>242</v>
      </c>
      <c r="C357" s="35">
        <v>4</v>
      </c>
      <c r="D357" s="55">
        <v>38.638800000000003</v>
      </c>
      <c r="E357" s="181">
        <v>2671</v>
      </c>
      <c r="F357" s="155">
        <v>1195984.2</v>
      </c>
      <c r="G357" s="41">
        <v>100</v>
      </c>
      <c r="H357" s="50">
        <f t="shared" si="62"/>
        <v>1195984.2</v>
      </c>
      <c r="I357" s="50">
        <f t="shared" si="61"/>
        <v>0</v>
      </c>
      <c r="J357" s="50">
        <f t="shared" si="63"/>
        <v>447.76645451141894</v>
      </c>
      <c r="K357" s="50">
        <f t="shared" si="64"/>
        <v>881.39949313237616</v>
      </c>
      <c r="L357" s="50">
        <f t="shared" si="65"/>
        <v>1620287.9639512594</v>
      </c>
      <c r="M357" s="50"/>
      <c r="N357" s="97">
        <f t="shared" si="60"/>
        <v>1620287.9639512594</v>
      </c>
      <c r="O357" s="62"/>
      <c r="P357" s="62"/>
      <c r="Q357" s="99"/>
    </row>
    <row r="358" spans="1:17" s="31" customFormat="1" x14ac:dyDescent="0.25">
      <c r="A358" s="35"/>
      <c r="B358" s="51" t="s">
        <v>243</v>
      </c>
      <c r="C358" s="35">
        <v>3</v>
      </c>
      <c r="D358" s="55">
        <v>11.920599999999999</v>
      </c>
      <c r="E358" s="181">
        <v>16608</v>
      </c>
      <c r="F358" s="155">
        <v>42732385.799999997</v>
      </c>
      <c r="G358" s="41">
        <v>50</v>
      </c>
      <c r="H358" s="50">
        <f t="shared" si="62"/>
        <v>21366192.899999999</v>
      </c>
      <c r="I358" s="50">
        <f t="shared" si="61"/>
        <v>21366192.899999999</v>
      </c>
      <c r="J358" s="50">
        <f t="shared" si="63"/>
        <v>2573.0001083815027</v>
      </c>
      <c r="K358" s="50">
        <f t="shared" si="64"/>
        <v>-1243.8341607377076</v>
      </c>
      <c r="L358" s="50">
        <f t="shared" si="65"/>
        <v>2878655.083898956</v>
      </c>
      <c r="M358" s="50"/>
      <c r="N358" s="97">
        <f t="shared" si="60"/>
        <v>2878655.083898956</v>
      </c>
      <c r="O358" s="62"/>
      <c r="P358" s="62"/>
      <c r="Q358" s="99"/>
    </row>
    <row r="359" spans="1:17" s="31" customFormat="1" x14ac:dyDescent="0.25">
      <c r="A359" s="35"/>
      <c r="B359" s="51" t="s">
        <v>244</v>
      </c>
      <c r="C359" s="35">
        <v>4</v>
      </c>
      <c r="D359" s="55">
        <v>15.653800000000002</v>
      </c>
      <c r="E359" s="181">
        <v>667</v>
      </c>
      <c r="F359" s="155">
        <v>168643.7</v>
      </c>
      <c r="G359" s="41">
        <v>100</v>
      </c>
      <c r="H359" s="50">
        <f t="shared" si="62"/>
        <v>168643.7</v>
      </c>
      <c r="I359" s="50">
        <f t="shared" si="61"/>
        <v>0</v>
      </c>
      <c r="J359" s="50">
        <f t="shared" si="63"/>
        <v>252.83913043478262</v>
      </c>
      <c r="K359" s="50">
        <f t="shared" si="64"/>
        <v>1076.3268172090125</v>
      </c>
      <c r="L359" s="50">
        <f t="shared" si="65"/>
        <v>1390516.9260928631</v>
      </c>
      <c r="M359" s="50"/>
      <c r="N359" s="97">
        <f t="shared" si="60"/>
        <v>1390516.9260928631</v>
      </c>
      <c r="O359" s="62"/>
      <c r="P359" s="62"/>
      <c r="Q359" s="99"/>
    </row>
    <row r="360" spans="1:17" s="31" customFormat="1" x14ac:dyDescent="0.25">
      <c r="A360" s="35"/>
      <c r="B360" s="51" t="s">
        <v>245</v>
      </c>
      <c r="C360" s="35">
        <v>4</v>
      </c>
      <c r="D360" s="55">
        <v>83.219699999999989</v>
      </c>
      <c r="E360" s="181">
        <v>7218</v>
      </c>
      <c r="F360" s="155">
        <v>2902261.4</v>
      </c>
      <c r="G360" s="41">
        <v>100</v>
      </c>
      <c r="H360" s="50">
        <f t="shared" si="62"/>
        <v>2902261.4</v>
      </c>
      <c r="I360" s="50">
        <f t="shared" si="61"/>
        <v>0</v>
      </c>
      <c r="J360" s="50">
        <f t="shared" si="63"/>
        <v>402.08664449986145</v>
      </c>
      <c r="K360" s="50">
        <f t="shared" si="64"/>
        <v>927.07930314393366</v>
      </c>
      <c r="L360" s="50">
        <f t="shared" si="65"/>
        <v>2652221.7263861732</v>
      </c>
      <c r="M360" s="50"/>
      <c r="N360" s="97">
        <f t="shared" si="60"/>
        <v>2652221.7263861732</v>
      </c>
      <c r="O360" s="62"/>
      <c r="P360" s="62"/>
      <c r="Q360" s="99"/>
    </row>
    <row r="361" spans="1:17" s="31" customFormat="1" x14ac:dyDescent="0.25">
      <c r="A361" s="35"/>
      <c r="B361" s="51" t="s">
        <v>246</v>
      </c>
      <c r="C361" s="35">
        <v>4</v>
      </c>
      <c r="D361" s="55">
        <v>17.054500000000001</v>
      </c>
      <c r="E361" s="181">
        <v>794</v>
      </c>
      <c r="F361" s="155">
        <v>284568.40000000002</v>
      </c>
      <c r="G361" s="41">
        <v>100</v>
      </c>
      <c r="H361" s="50">
        <f t="shared" si="62"/>
        <v>284568.40000000002</v>
      </c>
      <c r="I361" s="50">
        <f t="shared" si="61"/>
        <v>0</v>
      </c>
      <c r="J361" s="50">
        <f t="shared" si="63"/>
        <v>358.39848866498744</v>
      </c>
      <c r="K361" s="50">
        <f t="shared" si="64"/>
        <v>970.76745897880767</v>
      </c>
      <c r="L361" s="50">
        <f t="shared" si="65"/>
        <v>1300543.8367104891</v>
      </c>
      <c r="M361" s="50"/>
      <c r="N361" s="97">
        <f t="shared" si="60"/>
        <v>1300543.8367104891</v>
      </c>
      <c r="O361" s="62"/>
      <c r="P361" s="62"/>
      <c r="Q361" s="99"/>
    </row>
    <row r="362" spans="1:17" s="31" customFormat="1" x14ac:dyDescent="0.25">
      <c r="A362" s="35"/>
      <c r="B362" s="51" t="s">
        <v>247</v>
      </c>
      <c r="C362" s="35">
        <v>4</v>
      </c>
      <c r="D362" s="55">
        <v>28.305500000000002</v>
      </c>
      <c r="E362" s="181">
        <v>928</v>
      </c>
      <c r="F362" s="155">
        <v>765588.3</v>
      </c>
      <c r="G362" s="41">
        <v>100</v>
      </c>
      <c r="H362" s="50">
        <f t="shared" si="62"/>
        <v>765588.3</v>
      </c>
      <c r="I362" s="50">
        <f t="shared" si="61"/>
        <v>0</v>
      </c>
      <c r="J362" s="50">
        <f t="shared" si="63"/>
        <v>824.98739224137933</v>
      </c>
      <c r="K362" s="50">
        <f t="shared" si="64"/>
        <v>504.17855540241578</v>
      </c>
      <c r="L362" s="50">
        <f t="shared" si="65"/>
        <v>853803.33049536648</v>
      </c>
      <c r="M362" s="50"/>
      <c r="N362" s="97">
        <f t="shared" si="60"/>
        <v>853803.33049536648</v>
      </c>
      <c r="O362" s="62"/>
      <c r="P362" s="62"/>
      <c r="Q362" s="99"/>
    </row>
    <row r="363" spans="1:17" s="31" customFormat="1" x14ac:dyDescent="0.25">
      <c r="A363" s="35"/>
      <c r="B363" s="51" t="s">
        <v>248</v>
      </c>
      <c r="C363" s="35">
        <v>4</v>
      </c>
      <c r="D363" s="55">
        <v>24.119200000000003</v>
      </c>
      <c r="E363" s="181">
        <v>1610</v>
      </c>
      <c r="F363" s="155">
        <v>271597.59999999998</v>
      </c>
      <c r="G363" s="41">
        <v>100</v>
      </c>
      <c r="H363" s="50">
        <f t="shared" si="62"/>
        <v>271597.59999999998</v>
      </c>
      <c r="I363" s="50">
        <f t="shared" si="61"/>
        <v>0</v>
      </c>
      <c r="J363" s="50">
        <f t="shared" si="63"/>
        <v>168.69416149068323</v>
      </c>
      <c r="K363" s="50">
        <f t="shared" si="64"/>
        <v>1160.4717861531119</v>
      </c>
      <c r="L363" s="50">
        <f t="shared" si="65"/>
        <v>1684428.2929160115</v>
      </c>
      <c r="M363" s="50"/>
      <c r="N363" s="97">
        <f t="shared" si="60"/>
        <v>1684428.2929160115</v>
      </c>
      <c r="O363" s="62"/>
      <c r="P363" s="62"/>
      <c r="Q363" s="99"/>
    </row>
    <row r="364" spans="1:17" s="31" customFormat="1" x14ac:dyDescent="0.25">
      <c r="A364" s="35"/>
      <c r="B364" s="51" t="s">
        <v>249</v>
      </c>
      <c r="C364" s="35">
        <v>4</v>
      </c>
      <c r="D364" s="55">
        <v>35.9437</v>
      </c>
      <c r="E364" s="181">
        <v>1384</v>
      </c>
      <c r="F364" s="155">
        <v>597826.1</v>
      </c>
      <c r="G364" s="41">
        <v>100</v>
      </c>
      <c r="H364" s="50">
        <f t="shared" si="62"/>
        <v>597826.1</v>
      </c>
      <c r="I364" s="50">
        <f t="shared" si="61"/>
        <v>0</v>
      </c>
      <c r="J364" s="50">
        <f t="shared" si="63"/>
        <v>431.95527456647397</v>
      </c>
      <c r="K364" s="50">
        <f t="shared" si="64"/>
        <v>897.21067307732119</v>
      </c>
      <c r="L364" s="50">
        <f t="shared" si="65"/>
        <v>1406640.188637025</v>
      </c>
      <c r="M364" s="50"/>
      <c r="N364" s="97">
        <f t="shared" si="60"/>
        <v>1406640.188637025</v>
      </c>
      <c r="O364" s="62"/>
      <c r="P364" s="62"/>
      <c r="Q364" s="99"/>
    </row>
    <row r="365" spans="1:17" s="31" customFormat="1" x14ac:dyDescent="0.25">
      <c r="A365" s="35"/>
      <c r="B365" s="51" t="s">
        <v>773</v>
      </c>
      <c r="C365" s="35">
        <v>4</v>
      </c>
      <c r="D365" s="55">
        <v>23.410100000000003</v>
      </c>
      <c r="E365" s="181">
        <v>744</v>
      </c>
      <c r="F365" s="155">
        <v>172021</v>
      </c>
      <c r="G365" s="41">
        <v>100</v>
      </c>
      <c r="H365" s="50">
        <f t="shared" si="62"/>
        <v>172021</v>
      </c>
      <c r="I365" s="50">
        <f t="shared" si="61"/>
        <v>0</v>
      </c>
      <c r="J365" s="50">
        <f t="shared" si="63"/>
        <v>231.21102150537635</v>
      </c>
      <c r="K365" s="50">
        <f t="shared" si="64"/>
        <v>1097.9549261384188</v>
      </c>
      <c r="L365" s="50">
        <f t="shared" si="65"/>
        <v>1463976.6736690432</v>
      </c>
      <c r="M365" s="50"/>
      <c r="N365" s="97">
        <f t="shared" si="60"/>
        <v>1463976.6736690432</v>
      </c>
      <c r="O365" s="62"/>
      <c r="P365" s="62"/>
      <c r="Q365" s="99"/>
    </row>
    <row r="366" spans="1:17" s="31" customFormat="1" x14ac:dyDescent="0.25">
      <c r="A366" s="35"/>
      <c r="B366" s="51" t="s">
        <v>250</v>
      </c>
      <c r="C366" s="35">
        <v>4</v>
      </c>
      <c r="D366" s="55">
        <v>56.730699999999999</v>
      </c>
      <c r="E366" s="181">
        <v>4104</v>
      </c>
      <c r="F366" s="155">
        <v>2102397.1</v>
      </c>
      <c r="G366" s="41">
        <v>100</v>
      </c>
      <c r="H366" s="50">
        <f t="shared" si="62"/>
        <v>2102397.1</v>
      </c>
      <c r="I366" s="50">
        <f t="shared" si="61"/>
        <v>0</v>
      </c>
      <c r="J366" s="50">
        <f t="shared" si="63"/>
        <v>512.27999512670567</v>
      </c>
      <c r="K366" s="50">
        <f t="shared" si="64"/>
        <v>816.88595251708944</v>
      </c>
      <c r="L366" s="50">
        <f t="shared" si="65"/>
        <v>1876077.4840880355</v>
      </c>
      <c r="M366" s="50"/>
      <c r="N366" s="97">
        <f t="shared" si="60"/>
        <v>1876077.4840880355</v>
      </c>
      <c r="O366" s="62"/>
      <c r="P366" s="62"/>
      <c r="Q366" s="99"/>
    </row>
    <row r="367" spans="1:17" s="31" customFormat="1" x14ac:dyDescent="0.25">
      <c r="A367" s="35"/>
      <c r="B367" s="51" t="s">
        <v>774</v>
      </c>
      <c r="C367" s="35">
        <v>4</v>
      </c>
      <c r="D367" s="55">
        <v>43.787799999999997</v>
      </c>
      <c r="E367" s="181">
        <v>4002</v>
      </c>
      <c r="F367" s="155">
        <v>2719307.4</v>
      </c>
      <c r="G367" s="41">
        <v>100</v>
      </c>
      <c r="H367" s="50">
        <f t="shared" si="62"/>
        <v>2719307.4</v>
      </c>
      <c r="I367" s="50">
        <f t="shared" si="61"/>
        <v>0</v>
      </c>
      <c r="J367" s="50">
        <f t="shared" si="63"/>
        <v>679.48710644677658</v>
      </c>
      <c r="K367" s="50">
        <f t="shared" si="64"/>
        <v>649.67884119701853</v>
      </c>
      <c r="L367" s="50">
        <f t="shared" si="65"/>
        <v>1611313.0453551423</v>
      </c>
      <c r="M367" s="50"/>
      <c r="N367" s="97">
        <f t="shared" si="60"/>
        <v>1611313.0453551423</v>
      </c>
      <c r="O367" s="62"/>
      <c r="P367" s="62"/>
      <c r="Q367" s="99"/>
    </row>
    <row r="368" spans="1:17" s="31" customFormat="1" x14ac:dyDescent="0.25">
      <c r="A368" s="35"/>
      <c r="B368" s="51" t="s">
        <v>251</v>
      </c>
      <c r="C368" s="35">
        <v>4</v>
      </c>
      <c r="D368" s="55">
        <v>40.653300000000002</v>
      </c>
      <c r="E368" s="181">
        <v>3988</v>
      </c>
      <c r="F368" s="155">
        <v>5394527.7000000002</v>
      </c>
      <c r="G368" s="41">
        <v>100</v>
      </c>
      <c r="H368" s="50">
        <f t="shared" si="62"/>
        <v>5394527.7000000002</v>
      </c>
      <c r="I368" s="50">
        <f t="shared" si="61"/>
        <v>0</v>
      </c>
      <c r="J368" s="50">
        <f t="shared" si="63"/>
        <v>1352.6899949849549</v>
      </c>
      <c r="K368" s="50">
        <f t="shared" si="64"/>
        <v>-23.524047341159758</v>
      </c>
      <c r="L368" s="50">
        <f t="shared" si="65"/>
        <v>867491.97453601798</v>
      </c>
      <c r="M368" s="50"/>
      <c r="N368" s="97">
        <f t="shared" si="60"/>
        <v>867491.97453601798</v>
      </c>
      <c r="O368" s="62"/>
      <c r="P368" s="62"/>
      <c r="Q368" s="99"/>
    </row>
    <row r="369" spans="1:17" s="31" customFormat="1" x14ac:dyDescent="0.25">
      <c r="A369" s="35"/>
      <c r="B369" s="51" t="s">
        <v>252</v>
      </c>
      <c r="C369" s="35">
        <v>4</v>
      </c>
      <c r="D369" s="55">
        <v>32.776199999999996</v>
      </c>
      <c r="E369" s="181">
        <v>2235</v>
      </c>
      <c r="F369" s="155">
        <v>1035148.2</v>
      </c>
      <c r="G369" s="41">
        <v>100</v>
      </c>
      <c r="H369" s="50">
        <f t="shared" si="62"/>
        <v>1035148.2</v>
      </c>
      <c r="I369" s="50">
        <f t="shared" si="61"/>
        <v>0</v>
      </c>
      <c r="J369" s="50">
        <f t="shared" si="63"/>
        <v>463.15355704697987</v>
      </c>
      <c r="K369" s="50">
        <f t="shared" si="64"/>
        <v>866.01239059681529</v>
      </c>
      <c r="L369" s="50">
        <f t="shared" si="65"/>
        <v>1501618.9083089721</v>
      </c>
      <c r="M369" s="50"/>
      <c r="N369" s="97">
        <f t="shared" si="60"/>
        <v>1501618.9083089721</v>
      </c>
      <c r="O369" s="62"/>
      <c r="P369" s="62"/>
      <c r="Q369" s="99"/>
    </row>
    <row r="370" spans="1:17" s="31" customFormat="1" x14ac:dyDescent="0.25">
      <c r="A370" s="35"/>
      <c r="B370" s="51"/>
      <c r="C370" s="35"/>
      <c r="D370" s="55">
        <v>0</v>
      </c>
      <c r="E370" s="183"/>
      <c r="F370" s="32"/>
      <c r="G370" s="41"/>
      <c r="H370" s="42"/>
      <c r="I370" s="42"/>
      <c r="J370" s="32"/>
      <c r="K370" s="50"/>
      <c r="L370" s="50"/>
      <c r="M370" s="50"/>
      <c r="N370" s="97"/>
      <c r="O370" s="62"/>
      <c r="P370" s="62"/>
      <c r="Q370" s="99"/>
    </row>
    <row r="371" spans="1:17" s="31" customFormat="1" x14ac:dyDescent="0.25">
      <c r="A371" s="30" t="s">
        <v>253</v>
      </c>
      <c r="B371" s="43" t="s">
        <v>2</v>
      </c>
      <c r="C371" s="44"/>
      <c r="D371" s="3">
        <v>327.73879300000004</v>
      </c>
      <c r="E371" s="184">
        <f>E372</f>
        <v>34582</v>
      </c>
      <c r="F371" s="37"/>
      <c r="G371" s="41"/>
      <c r="H371" s="37">
        <f>H373</f>
        <v>0</v>
      </c>
      <c r="I371" s="37">
        <f>I373</f>
        <v>0</v>
      </c>
      <c r="J371" s="37"/>
      <c r="K371" s="50"/>
      <c r="L371" s="50"/>
      <c r="M371" s="46">
        <f>M373</f>
        <v>8633450.4649344869</v>
      </c>
      <c r="N371" s="95">
        <f t="shared" si="60"/>
        <v>8633450.4649344869</v>
      </c>
      <c r="O371" s="198"/>
      <c r="P371" s="198"/>
      <c r="Q371" s="99"/>
    </row>
    <row r="372" spans="1:17" s="31" customFormat="1" x14ac:dyDescent="0.25">
      <c r="A372" s="30" t="s">
        <v>253</v>
      </c>
      <c r="B372" s="43" t="s">
        <v>3</v>
      </c>
      <c r="C372" s="44"/>
      <c r="D372" s="3">
        <v>327.73879300000004</v>
      </c>
      <c r="E372" s="184">
        <f>SUM(E374:E384)</f>
        <v>34582</v>
      </c>
      <c r="F372" s="37">
        <f>SUM(F374:F384)</f>
        <v>29017451.099999998</v>
      </c>
      <c r="G372" s="41"/>
      <c r="H372" s="37">
        <f>SUM(H374:H384)</f>
        <v>29017451.099999998</v>
      </c>
      <c r="I372" s="37">
        <f>SUM(I374:I384)</f>
        <v>0</v>
      </c>
      <c r="J372" s="37"/>
      <c r="K372" s="50"/>
      <c r="L372" s="37">
        <f>SUM(L374:L384)</f>
        <v>14517947.39706205</v>
      </c>
      <c r="M372" s="50"/>
      <c r="N372" s="95">
        <f t="shared" si="60"/>
        <v>14517947.39706205</v>
      </c>
      <c r="O372" s="198"/>
      <c r="P372" s="198"/>
      <c r="Q372" s="99"/>
    </row>
    <row r="373" spans="1:17" s="31" customFormat="1" x14ac:dyDescent="0.25">
      <c r="A373" s="35"/>
      <c r="B373" s="51" t="s">
        <v>26</v>
      </c>
      <c r="C373" s="35">
        <v>2</v>
      </c>
      <c r="D373" s="55">
        <v>0</v>
      </c>
      <c r="E373" s="185"/>
      <c r="F373" s="50"/>
      <c r="G373" s="41">
        <v>25</v>
      </c>
      <c r="H373" s="50"/>
      <c r="I373" s="50">
        <f t="shared" ref="I373:I384" si="66">F373-H373</f>
        <v>0</v>
      </c>
      <c r="J373" s="50"/>
      <c r="K373" s="50"/>
      <c r="L373" s="50"/>
      <c r="M373" s="50">
        <f>($L$7*$L$8*E371/$L$10)+($L$7*$L$9*D371/$L$11)</f>
        <v>8633450.4649344869</v>
      </c>
      <c r="N373" s="97">
        <f t="shared" si="60"/>
        <v>8633450.4649344869</v>
      </c>
      <c r="O373" s="62"/>
      <c r="P373" s="62"/>
      <c r="Q373" s="99"/>
    </row>
    <row r="374" spans="1:17" s="31" customFormat="1" x14ac:dyDescent="0.25">
      <c r="A374" s="35"/>
      <c r="B374" s="51" t="s">
        <v>254</v>
      </c>
      <c r="C374" s="35">
        <v>4</v>
      </c>
      <c r="D374" s="55">
        <v>30.5382</v>
      </c>
      <c r="E374" s="181">
        <v>3870</v>
      </c>
      <c r="F374" s="156">
        <v>4428721.4000000004</v>
      </c>
      <c r="G374" s="41">
        <v>100</v>
      </c>
      <c r="H374" s="50">
        <f t="shared" ref="H374:H384" si="67">F374*G374/100</f>
        <v>4428721.4000000004</v>
      </c>
      <c r="I374" s="50">
        <f t="shared" si="66"/>
        <v>0</v>
      </c>
      <c r="J374" s="50">
        <f t="shared" ref="J374:J384" si="68">F374/E374</f>
        <v>1144.3724547803617</v>
      </c>
      <c r="K374" s="50">
        <f t="shared" ref="K374:K384" si="69">$J$11*$J$19-J374</f>
        <v>184.79349286343336</v>
      </c>
      <c r="L374" s="50">
        <f t="shared" ref="L374:L384" si="70">IF(K374&gt;0,$J$7*$J$8*(K374/$K$19),0)+$J$7*$J$9*(E374/$E$19)+$J$7*$J$10*(D374/$D$19)</f>
        <v>1006993.9395231467</v>
      </c>
      <c r="M374" s="50"/>
      <c r="N374" s="97">
        <f t="shared" si="60"/>
        <v>1006993.9395231467</v>
      </c>
      <c r="O374" s="62"/>
      <c r="P374" s="62"/>
      <c r="Q374" s="99"/>
    </row>
    <row r="375" spans="1:17" s="31" customFormat="1" x14ac:dyDescent="0.25">
      <c r="A375" s="35"/>
      <c r="B375" s="51" t="s">
        <v>196</v>
      </c>
      <c r="C375" s="35">
        <v>4</v>
      </c>
      <c r="D375" s="55">
        <v>18.514592999999998</v>
      </c>
      <c r="E375" s="181">
        <v>3784</v>
      </c>
      <c r="F375" s="156">
        <v>1160128.3999999999</v>
      </c>
      <c r="G375" s="41">
        <v>100</v>
      </c>
      <c r="H375" s="50">
        <f t="shared" si="67"/>
        <v>1160128.3999999999</v>
      </c>
      <c r="I375" s="50">
        <f t="shared" si="66"/>
        <v>0</v>
      </c>
      <c r="J375" s="50">
        <f t="shared" si="68"/>
        <v>306.58784355179699</v>
      </c>
      <c r="K375" s="50">
        <f t="shared" si="69"/>
        <v>1022.5781040919981</v>
      </c>
      <c r="L375" s="50">
        <f t="shared" si="70"/>
        <v>1873561.9574769675</v>
      </c>
      <c r="M375" s="50"/>
      <c r="N375" s="97">
        <f t="shared" si="60"/>
        <v>1873561.9574769675</v>
      </c>
      <c r="O375" s="62"/>
      <c r="P375" s="62"/>
      <c r="Q375" s="99"/>
    </row>
    <row r="376" spans="1:17" s="31" customFormat="1" x14ac:dyDescent="0.25">
      <c r="A376" s="35"/>
      <c r="B376" s="51" t="s">
        <v>255</v>
      </c>
      <c r="C376" s="35">
        <v>4</v>
      </c>
      <c r="D376" s="55">
        <v>44.072099999999999</v>
      </c>
      <c r="E376" s="181">
        <v>5794</v>
      </c>
      <c r="F376" s="156">
        <v>6264993.2000000002</v>
      </c>
      <c r="G376" s="41">
        <v>100</v>
      </c>
      <c r="H376" s="50">
        <f t="shared" si="67"/>
        <v>6264993.2000000002</v>
      </c>
      <c r="I376" s="50">
        <f t="shared" si="66"/>
        <v>0</v>
      </c>
      <c r="J376" s="50">
        <f t="shared" si="68"/>
        <v>1081.289817052123</v>
      </c>
      <c r="K376" s="50">
        <f t="shared" si="69"/>
        <v>247.87613059167211</v>
      </c>
      <c r="L376" s="50">
        <f t="shared" si="70"/>
        <v>1467733.3557948731</v>
      </c>
      <c r="M376" s="50"/>
      <c r="N376" s="97">
        <f t="shared" si="60"/>
        <v>1467733.3557948731</v>
      </c>
      <c r="O376" s="62"/>
      <c r="P376" s="62"/>
      <c r="Q376" s="99"/>
    </row>
    <row r="377" spans="1:17" s="31" customFormat="1" x14ac:dyDescent="0.25">
      <c r="A377" s="35"/>
      <c r="B377" s="51" t="s">
        <v>775</v>
      </c>
      <c r="C377" s="35">
        <v>4</v>
      </c>
      <c r="D377" s="55">
        <v>50.002099999999999</v>
      </c>
      <c r="E377" s="181">
        <v>3269</v>
      </c>
      <c r="F377" s="156">
        <v>2233273.2000000002</v>
      </c>
      <c r="G377" s="41">
        <v>100</v>
      </c>
      <c r="H377" s="50">
        <f t="shared" si="67"/>
        <v>2233273.2000000002</v>
      </c>
      <c r="I377" s="50">
        <f t="shared" si="66"/>
        <v>0</v>
      </c>
      <c r="J377" s="50">
        <f t="shared" si="68"/>
        <v>683.16708473539313</v>
      </c>
      <c r="K377" s="50">
        <f t="shared" si="69"/>
        <v>645.99886290840197</v>
      </c>
      <c r="L377" s="50">
        <f t="shared" si="70"/>
        <v>1511582.5336609925</v>
      </c>
      <c r="M377" s="50"/>
      <c r="N377" s="97">
        <f t="shared" si="60"/>
        <v>1511582.5336609925</v>
      </c>
      <c r="O377" s="62"/>
      <c r="P377" s="62"/>
      <c r="Q377" s="99"/>
    </row>
    <row r="378" spans="1:17" s="31" customFormat="1" x14ac:dyDescent="0.25">
      <c r="A378" s="35"/>
      <c r="B378" s="51" t="s">
        <v>256</v>
      </c>
      <c r="C378" s="35">
        <v>4</v>
      </c>
      <c r="D378" s="55">
        <v>19.601399999999998</v>
      </c>
      <c r="E378" s="181">
        <v>2304</v>
      </c>
      <c r="F378" s="156">
        <v>1187214.8999999999</v>
      </c>
      <c r="G378" s="41">
        <v>100</v>
      </c>
      <c r="H378" s="50">
        <f t="shared" si="67"/>
        <v>1187214.8999999999</v>
      </c>
      <c r="I378" s="50">
        <f t="shared" si="66"/>
        <v>0</v>
      </c>
      <c r="J378" s="50">
        <f t="shared" si="68"/>
        <v>515.28424479166665</v>
      </c>
      <c r="K378" s="50">
        <f t="shared" si="69"/>
        <v>813.88170285212846</v>
      </c>
      <c r="L378" s="50">
        <f t="shared" si="70"/>
        <v>1393580.4822178804</v>
      </c>
      <c r="M378" s="50"/>
      <c r="N378" s="97">
        <f t="shared" si="60"/>
        <v>1393580.4822178804</v>
      </c>
      <c r="O378" s="62"/>
      <c r="P378" s="62"/>
      <c r="Q378" s="99"/>
    </row>
    <row r="379" spans="1:17" s="31" customFormat="1" x14ac:dyDescent="0.25">
      <c r="A379" s="35"/>
      <c r="B379" s="51" t="s">
        <v>776</v>
      </c>
      <c r="C379" s="35">
        <v>4</v>
      </c>
      <c r="D379" s="55">
        <v>9.5202999999999989</v>
      </c>
      <c r="E379" s="181">
        <v>688</v>
      </c>
      <c r="F379" s="156">
        <v>158912.79999999999</v>
      </c>
      <c r="G379" s="41">
        <v>100</v>
      </c>
      <c r="H379" s="50">
        <f t="shared" si="67"/>
        <v>158912.79999999999</v>
      </c>
      <c r="I379" s="50">
        <f t="shared" si="66"/>
        <v>0</v>
      </c>
      <c r="J379" s="50">
        <f t="shared" si="68"/>
        <v>230.97790697674418</v>
      </c>
      <c r="K379" s="50">
        <f t="shared" si="69"/>
        <v>1098.1880406670509</v>
      </c>
      <c r="L379" s="50">
        <f t="shared" si="70"/>
        <v>1389937.3249665443</v>
      </c>
      <c r="M379" s="50"/>
      <c r="N379" s="97">
        <f t="shared" si="60"/>
        <v>1389937.3249665443</v>
      </c>
      <c r="O379" s="62"/>
      <c r="P379" s="62"/>
      <c r="Q379" s="99"/>
    </row>
    <row r="380" spans="1:17" s="31" customFormat="1" x14ac:dyDescent="0.25">
      <c r="A380" s="35"/>
      <c r="B380" s="51" t="s">
        <v>257</v>
      </c>
      <c r="C380" s="35">
        <v>4</v>
      </c>
      <c r="D380" s="55">
        <v>34.553199999999997</v>
      </c>
      <c r="E380" s="181">
        <v>2563</v>
      </c>
      <c r="F380" s="156">
        <v>2778437.5</v>
      </c>
      <c r="G380" s="41">
        <v>100</v>
      </c>
      <c r="H380" s="50">
        <f t="shared" si="67"/>
        <v>2778437.5</v>
      </c>
      <c r="I380" s="50">
        <f t="shared" si="66"/>
        <v>0</v>
      </c>
      <c r="J380" s="50">
        <f t="shared" si="68"/>
        <v>1084.0567694108468</v>
      </c>
      <c r="K380" s="50">
        <f t="shared" si="69"/>
        <v>245.10917823294835</v>
      </c>
      <c r="L380" s="50">
        <f t="shared" si="70"/>
        <v>871031.02081949834</v>
      </c>
      <c r="M380" s="50"/>
      <c r="N380" s="97">
        <f t="shared" si="60"/>
        <v>871031.02081949834</v>
      </c>
      <c r="O380" s="62"/>
      <c r="P380" s="62"/>
      <c r="Q380" s="99"/>
    </row>
    <row r="381" spans="1:17" s="31" customFormat="1" x14ac:dyDescent="0.25">
      <c r="A381" s="35"/>
      <c r="B381" s="51" t="s">
        <v>258</v>
      </c>
      <c r="C381" s="35">
        <v>4</v>
      </c>
      <c r="D381" s="55">
        <v>30.720999999999997</v>
      </c>
      <c r="E381" s="181">
        <v>2727</v>
      </c>
      <c r="F381" s="156">
        <v>2078092.5</v>
      </c>
      <c r="G381" s="41">
        <v>100</v>
      </c>
      <c r="H381" s="50">
        <f t="shared" si="67"/>
        <v>2078092.5</v>
      </c>
      <c r="I381" s="50">
        <f t="shared" si="66"/>
        <v>0</v>
      </c>
      <c r="J381" s="50">
        <f t="shared" si="68"/>
        <v>762.0434543454345</v>
      </c>
      <c r="K381" s="50">
        <f t="shared" si="69"/>
        <v>567.12249329836061</v>
      </c>
      <c r="L381" s="50">
        <f t="shared" si="70"/>
        <v>1241284.3250716471</v>
      </c>
      <c r="M381" s="50"/>
      <c r="N381" s="97">
        <f t="shared" si="60"/>
        <v>1241284.3250716471</v>
      </c>
      <c r="O381" s="62"/>
      <c r="P381" s="62"/>
      <c r="Q381" s="99"/>
    </row>
    <row r="382" spans="1:17" s="31" customFormat="1" x14ac:dyDescent="0.25">
      <c r="A382" s="35"/>
      <c r="B382" s="51" t="s">
        <v>259</v>
      </c>
      <c r="C382" s="35">
        <v>4</v>
      </c>
      <c r="D382" s="55">
        <v>18.347899999999999</v>
      </c>
      <c r="E382" s="181">
        <v>2599</v>
      </c>
      <c r="F382" s="156">
        <v>1148622.8999999999</v>
      </c>
      <c r="G382" s="41">
        <v>100</v>
      </c>
      <c r="H382" s="50">
        <f t="shared" si="67"/>
        <v>1148622.8999999999</v>
      </c>
      <c r="I382" s="50">
        <f t="shared" si="66"/>
        <v>0</v>
      </c>
      <c r="J382" s="50">
        <f t="shared" si="68"/>
        <v>441.94801846864175</v>
      </c>
      <c r="K382" s="50">
        <f t="shared" si="69"/>
        <v>887.21792917515336</v>
      </c>
      <c r="L382" s="50">
        <f t="shared" si="70"/>
        <v>1519923.1016686875</v>
      </c>
      <c r="M382" s="50"/>
      <c r="N382" s="97">
        <f t="shared" si="60"/>
        <v>1519923.1016686875</v>
      </c>
      <c r="O382" s="62"/>
      <c r="P382" s="62"/>
      <c r="Q382" s="99"/>
    </row>
    <row r="383" spans="1:17" s="31" customFormat="1" x14ac:dyDescent="0.25">
      <c r="A383" s="35"/>
      <c r="B383" s="51" t="s">
        <v>777</v>
      </c>
      <c r="C383" s="35">
        <v>4</v>
      </c>
      <c r="D383" s="55">
        <v>41.204600000000006</v>
      </c>
      <c r="E383" s="181">
        <v>3500</v>
      </c>
      <c r="F383" s="156">
        <v>2399615.7999999998</v>
      </c>
      <c r="G383" s="41">
        <v>100</v>
      </c>
      <c r="H383" s="50">
        <f t="shared" si="67"/>
        <v>2399615.7999999998</v>
      </c>
      <c r="I383" s="50">
        <f t="shared" si="66"/>
        <v>0</v>
      </c>
      <c r="J383" s="50">
        <f t="shared" si="68"/>
        <v>685.60451428571423</v>
      </c>
      <c r="K383" s="50">
        <f t="shared" si="69"/>
        <v>643.56143335808088</v>
      </c>
      <c r="L383" s="50">
        <f t="shared" si="70"/>
        <v>1507090.491873957</v>
      </c>
      <c r="M383" s="50"/>
      <c r="N383" s="97">
        <f t="shared" si="60"/>
        <v>1507090.491873957</v>
      </c>
      <c r="O383" s="62"/>
      <c r="P383" s="62"/>
      <c r="Q383" s="99"/>
    </row>
    <row r="384" spans="1:17" s="31" customFormat="1" x14ac:dyDescent="0.25">
      <c r="A384" s="35"/>
      <c r="B384" s="51" t="s">
        <v>260</v>
      </c>
      <c r="C384" s="35">
        <v>4</v>
      </c>
      <c r="D384" s="55">
        <v>30.663400000000003</v>
      </c>
      <c r="E384" s="181">
        <v>3484</v>
      </c>
      <c r="F384" s="156">
        <v>5179438.5</v>
      </c>
      <c r="G384" s="41">
        <v>100</v>
      </c>
      <c r="H384" s="50">
        <f t="shared" si="67"/>
        <v>5179438.5</v>
      </c>
      <c r="I384" s="50">
        <f t="shared" si="66"/>
        <v>0</v>
      </c>
      <c r="J384" s="50">
        <f t="shared" si="68"/>
        <v>1486.6356199770378</v>
      </c>
      <c r="K384" s="50">
        <f t="shared" si="69"/>
        <v>-157.46967233324267</v>
      </c>
      <c r="L384" s="50">
        <f t="shared" si="70"/>
        <v>735228.8639878548</v>
      </c>
      <c r="M384" s="50"/>
      <c r="N384" s="97">
        <f t="shared" si="60"/>
        <v>735228.8639878548</v>
      </c>
      <c r="O384" s="62"/>
      <c r="P384" s="62"/>
      <c r="Q384" s="99"/>
    </row>
    <row r="385" spans="1:17" s="31" customFormat="1" x14ac:dyDescent="0.25">
      <c r="A385" s="35"/>
      <c r="B385" s="51"/>
      <c r="C385" s="35"/>
      <c r="D385" s="55">
        <v>0</v>
      </c>
      <c r="E385" s="183"/>
      <c r="F385" s="32"/>
      <c r="G385" s="41"/>
      <c r="H385" s="42"/>
      <c r="I385" s="42"/>
      <c r="J385" s="32"/>
      <c r="K385" s="50"/>
      <c r="L385" s="50"/>
      <c r="M385" s="50"/>
      <c r="N385" s="97"/>
      <c r="O385" s="62"/>
      <c r="P385" s="62"/>
      <c r="Q385" s="99"/>
    </row>
    <row r="386" spans="1:17" s="31" customFormat="1" x14ac:dyDescent="0.25">
      <c r="A386" s="30" t="s">
        <v>261</v>
      </c>
      <c r="B386" s="43" t="s">
        <v>2</v>
      </c>
      <c r="C386" s="44"/>
      <c r="D386" s="3">
        <v>932.91639999999973</v>
      </c>
      <c r="E386" s="184">
        <f>E387</f>
        <v>75014</v>
      </c>
      <c r="F386" s="37"/>
      <c r="G386" s="41"/>
      <c r="H386" s="37">
        <f>H388</f>
        <v>13264899.275</v>
      </c>
      <c r="I386" s="37">
        <f>I388</f>
        <v>-13264899.275</v>
      </c>
      <c r="J386" s="37"/>
      <c r="K386" s="50"/>
      <c r="L386" s="50"/>
      <c r="M386" s="46">
        <f>M388</f>
        <v>20665053.746959783</v>
      </c>
      <c r="N386" s="95">
        <f t="shared" ref="N386:N449" si="71">L386+M386</f>
        <v>20665053.746959783</v>
      </c>
      <c r="O386" s="198"/>
      <c r="P386" s="198"/>
      <c r="Q386" s="99"/>
    </row>
    <row r="387" spans="1:17" s="31" customFormat="1" x14ac:dyDescent="0.25">
      <c r="A387" s="30" t="s">
        <v>261</v>
      </c>
      <c r="B387" s="43" t="s">
        <v>3</v>
      </c>
      <c r="C387" s="44"/>
      <c r="D387" s="3">
        <v>932.91639999999973</v>
      </c>
      <c r="E387" s="184">
        <f>SUM(E389:E420)</f>
        <v>75014</v>
      </c>
      <c r="F387" s="37">
        <f>SUM(F389:F420)</f>
        <v>88706381.099999994</v>
      </c>
      <c r="G387" s="41"/>
      <c r="H387" s="37">
        <f>SUM(H389:H420)</f>
        <v>62176582.549999997</v>
      </c>
      <c r="I387" s="37">
        <f>SUM(I389:I420)</f>
        <v>26529798.550000001</v>
      </c>
      <c r="J387" s="37"/>
      <c r="K387" s="50"/>
      <c r="L387" s="37">
        <f>SUM(L389:L420)</f>
        <v>47305386.590120487</v>
      </c>
      <c r="M387" s="50"/>
      <c r="N387" s="95">
        <f t="shared" si="71"/>
        <v>47305386.590120487</v>
      </c>
      <c r="O387" s="198"/>
      <c r="P387" s="198"/>
      <c r="Q387" s="99"/>
    </row>
    <row r="388" spans="1:17" s="31" customFormat="1" x14ac:dyDescent="0.25">
      <c r="A388" s="35"/>
      <c r="B388" s="51" t="s">
        <v>26</v>
      </c>
      <c r="C388" s="35">
        <v>2</v>
      </c>
      <c r="D388" s="55">
        <v>0</v>
      </c>
      <c r="E388" s="185"/>
      <c r="F388" s="50"/>
      <c r="G388" s="41">
        <v>25</v>
      </c>
      <c r="H388" s="50">
        <f>F402*G388/100</f>
        <v>13264899.275</v>
      </c>
      <c r="I388" s="50">
        <f t="shared" ref="I388:I420" si="72">F388-H388</f>
        <v>-13264899.275</v>
      </c>
      <c r="J388" s="50"/>
      <c r="K388" s="50"/>
      <c r="L388" s="50"/>
      <c r="M388" s="50">
        <f>($L$7*$L$8*E386/$L$10)+($L$7*$L$9*D386/$L$11)</f>
        <v>20665053.746959783</v>
      </c>
      <c r="N388" s="97">
        <f t="shared" si="71"/>
        <v>20665053.746959783</v>
      </c>
      <c r="O388" s="62"/>
      <c r="P388" s="62"/>
      <c r="Q388" s="99"/>
    </row>
    <row r="389" spans="1:17" s="31" customFormat="1" x14ac:dyDescent="0.25">
      <c r="A389" s="35"/>
      <c r="B389" s="51" t="s">
        <v>262</v>
      </c>
      <c r="C389" s="35">
        <v>4</v>
      </c>
      <c r="D389" s="55">
        <v>17.2576</v>
      </c>
      <c r="E389" s="181">
        <v>601</v>
      </c>
      <c r="F389" s="157">
        <v>126502.8</v>
      </c>
      <c r="G389" s="41">
        <v>100</v>
      </c>
      <c r="H389" s="50">
        <f>F389*G389/100</f>
        <v>126502.8</v>
      </c>
      <c r="I389" s="50">
        <f t="shared" si="72"/>
        <v>0</v>
      </c>
      <c r="J389" s="50">
        <f t="shared" ref="J389:J420" si="73">F389/E389</f>
        <v>210.48718801996674</v>
      </c>
      <c r="K389" s="50">
        <f>$J$11*$J$19-J389</f>
        <v>1118.6787596238285</v>
      </c>
      <c r="L389" s="50">
        <f t="shared" ref="L389:L420" si="74">IF(K389&gt;0,$J$7*$J$8*(K389/$K$19),0)+$J$7*$J$9*(E389/$E$19)+$J$7*$J$10*(D389/$D$19)</f>
        <v>1434158.9938925984</v>
      </c>
      <c r="M389" s="50"/>
      <c r="N389" s="97">
        <f t="shared" si="71"/>
        <v>1434158.9938925984</v>
      </c>
      <c r="O389" s="62"/>
      <c r="P389" s="62"/>
      <c r="Q389" s="99"/>
    </row>
    <row r="390" spans="1:17" s="31" customFormat="1" x14ac:dyDescent="0.25">
      <c r="A390" s="35"/>
      <c r="B390" s="51" t="s">
        <v>263</v>
      </c>
      <c r="C390" s="35">
        <v>4</v>
      </c>
      <c r="D390" s="55">
        <v>17.919</v>
      </c>
      <c r="E390" s="181">
        <v>1032</v>
      </c>
      <c r="F390" s="157">
        <v>282794</v>
      </c>
      <c r="G390" s="41">
        <v>100</v>
      </c>
      <c r="H390" s="50">
        <f t="shared" ref="H390:H420" si="75">F390*G390/100</f>
        <v>282794</v>
      </c>
      <c r="I390" s="50">
        <f t="shared" si="72"/>
        <v>0</v>
      </c>
      <c r="J390" s="50">
        <f t="shared" si="73"/>
        <v>274.02519379844961</v>
      </c>
      <c r="K390" s="50">
        <f t="shared" ref="K390:K420" si="76">$J$11*$J$19-J390</f>
        <v>1055.1407538453454</v>
      </c>
      <c r="L390" s="50">
        <f t="shared" si="74"/>
        <v>1439423.3307485415</v>
      </c>
      <c r="M390" s="50"/>
      <c r="N390" s="97">
        <f t="shared" si="71"/>
        <v>1439423.3307485415</v>
      </c>
      <c r="O390" s="62"/>
      <c r="P390" s="62"/>
      <c r="Q390" s="99"/>
    </row>
    <row r="391" spans="1:17" s="31" customFormat="1" x14ac:dyDescent="0.25">
      <c r="A391" s="35"/>
      <c r="B391" s="51" t="s">
        <v>264</v>
      </c>
      <c r="C391" s="35">
        <v>4</v>
      </c>
      <c r="D391" s="55">
        <v>14.108099999999999</v>
      </c>
      <c r="E391" s="181">
        <v>630</v>
      </c>
      <c r="F391" s="157">
        <v>455524.7</v>
      </c>
      <c r="G391" s="41">
        <v>100</v>
      </c>
      <c r="H391" s="50">
        <f t="shared" si="75"/>
        <v>455524.7</v>
      </c>
      <c r="I391" s="50">
        <f t="shared" si="72"/>
        <v>0</v>
      </c>
      <c r="J391" s="50">
        <f t="shared" si="73"/>
        <v>723.05507936507934</v>
      </c>
      <c r="K391" s="50">
        <f t="shared" si="76"/>
        <v>606.11086827871577</v>
      </c>
      <c r="L391" s="50">
        <f t="shared" si="74"/>
        <v>850968.79328394704</v>
      </c>
      <c r="M391" s="50"/>
      <c r="N391" s="97">
        <f t="shared" si="71"/>
        <v>850968.79328394704</v>
      </c>
      <c r="O391" s="62"/>
      <c r="P391" s="62"/>
      <c r="Q391" s="99"/>
    </row>
    <row r="392" spans="1:17" s="31" customFormat="1" x14ac:dyDescent="0.25">
      <c r="A392" s="35"/>
      <c r="B392" s="51" t="s">
        <v>265</v>
      </c>
      <c r="C392" s="35">
        <v>4</v>
      </c>
      <c r="D392" s="55">
        <v>33.1967</v>
      </c>
      <c r="E392" s="181">
        <v>1481</v>
      </c>
      <c r="F392" s="157">
        <v>810854.6</v>
      </c>
      <c r="G392" s="41">
        <v>100</v>
      </c>
      <c r="H392" s="50">
        <f t="shared" si="75"/>
        <v>810854.6</v>
      </c>
      <c r="I392" s="50">
        <f t="shared" si="72"/>
        <v>0</v>
      </c>
      <c r="J392" s="50">
        <f t="shared" si="73"/>
        <v>547.50479405806891</v>
      </c>
      <c r="K392" s="50">
        <f t="shared" si="76"/>
        <v>781.6611535857262</v>
      </c>
      <c r="L392" s="50">
        <f t="shared" si="74"/>
        <v>1281046.6295076222</v>
      </c>
      <c r="M392" s="50"/>
      <c r="N392" s="97">
        <f t="shared" si="71"/>
        <v>1281046.6295076222</v>
      </c>
      <c r="O392" s="62"/>
      <c r="P392" s="62"/>
      <c r="Q392" s="99"/>
    </row>
    <row r="393" spans="1:17" s="31" customFormat="1" x14ac:dyDescent="0.25">
      <c r="A393" s="35"/>
      <c r="B393" s="51" t="s">
        <v>266</v>
      </c>
      <c r="C393" s="35">
        <v>4</v>
      </c>
      <c r="D393" s="55">
        <v>56.851199999999992</v>
      </c>
      <c r="E393" s="181">
        <v>4668</v>
      </c>
      <c r="F393" s="157">
        <v>2356982.7000000002</v>
      </c>
      <c r="G393" s="41">
        <v>100</v>
      </c>
      <c r="H393" s="50">
        <f t="shared" si="75"/>
        <v>2356982.7000000002</v>
      </c>
      <c r="I393" s="50">
        <f t="shared" si="72"/>
        <v>0</v>
      </c>
      <c r="J393" s="50">
        <f t="shared" si="73"/>
        <v>504.92345758354759</v>
      </c>
      <c r="K393" s="50">
        <f t="shared" si="76"/>
        <v>824.24249006024752</v>
      </c>
      <c r="L393" s="50">
        <f t="shared" si="74"/>
        <v>1980739.2963840407</v>
      </c>
      <c r="M393" s="50"/>
      <c r="N393" s="97">
        <f t="shared" si="71"/>
        <v>1980739.2963840407</v>
      </c>
      <c r="O393" s="62"/>
      <c r="P393" s="62"/>
      <c r="Q393" s="99"/>
    </row>
    <row r="394" spans="1:17" s="31" customFormat="1" x14ac:dyDescent="0.25">
      <c r="A394" s="35"/>
      <c r="B394" s="51" t="s">
        <v>267</v>
      </c>
      <c r="C394" s="35">
        <v>4</v>
      </c>
      <c r="D394" s="55">
        <v>25.022300000000001</v>
      </c>
      <c r="E394" s="181">
        <v>1408</v>
      </c>
      <c r="F394" s="157">
        <v>1908063.6</v>
      </c>
      <c r="G394" s="41">
        <v>100</v>
      </c>
      <c r="H394" s="50">
        <f t="shared" si="75"/>
        <v>1908063.6</v>
      </c>
      <c r="I394" s="50">
        <f t="shared" si="72"/>
        <v>0</v>
      </c>
      <c r="J394" s="50">
        <f t="shared" si="73"/>
        <v>1355.1588068181818</v>
      </c>
      <c r="K394" s="50">
        <f t="shared" si="76"/>
        <v>-25.992859174386695</v>
      </c>
      <c r="L394" s="50">
        <f t="shared" si="74"/>
        <v>356036.85669780651</v>
      </c>
      <c r="M394" s="50"/>
      <c r="N394" s="97">
        <f t="shared" si="71"/>
        <v>356036.85669780651</v>
      </c>
      <c r="O394" s="62"/>
      <c r="P394" s="62"/>
      <c r="Q394" s="99"/>
    </row>
    <row r="395" spans="1:17" s="31" customFormat="1" x14ac:dyDescent="0.25">
      <c r="A395" s="35"/>
      <c r="B395" s="51" t="s">
        <v>268</v>
      </c>
      <c r="C395" s="35">
        <v>4</v>
      </c>
      <c r="D395" s="55">
        <v>28.352600000000002</v>
      </c>
      <c r="E395" s="181">
        <v>1548</v>
      </c>
      <c r="F395" s="157">
        <v>528644.5</v>
      </c>
      <c r="G395" s="41">
        <v>100</v>
      </c>
      <c r="H395" s="50">
        <f t="shared" si="75"/>
        <v>528644.5</v>
      </c>
      <c r="I395" s="50">
        <f t="shared" si="72"/>
        <v>0</v>
      </c>
      <c r="J395" s="50">
        <f t="shared" si="73"/>
        <v>341.50161498708013</v>
      </c>
      <c r="K395" s="50">
        <f t="shared" si="76"/>
        <v>987.66433265671503</v>
      </c>
      <c r="L395" s="50">
        <f t="shared" si="74"/>
        <v>1500306.9883504037</v>
      </c>
      <c r="M395" s="50"/>
      <c r="N395" s="97">
        <f t="shared" si="71"/>
        <v>1500306.9883504037</v>
      </c>
      <c r="O395" s="62"/>
      <c r="P395" s="62"/>
      <c r="Q395" s="99"/>
    </row>
    <row r="396" spans="1:17" s="31" customFormat="1" x14ac:dyDescent="0.25">
      <c r="A396" s="35"/>
      <c r="B396" s="51" t="s">
        <v>269</v>
      </c>
      <c r="C396" s="35">
        <v>4</v>
      </c>
      <c r="D396" s="55">
        <v>36.885599999999997</v>
      </c>
      <c r="E396" s="181">
        <v>1137</v>
      </c>
      <c r="F396" s="157">
        <v>370075.2</v>
      </c>
      <c r="G396" s="41">
        <v>100</v>
      </c>
      <c r="H396" s="50">
        <f t="shared" si="75"/>
        <v>370075.2</v>
      </c>
      <c r="I396" s="50">
        <f t="shared" si="72"/>
        <v>0</v>
      </c>
      <c r="J396" s="50">
        <f t="shared" si="73"/>
        <v>325.48390501319261</v>
      </c>
      <c r="K396" s="50">
        <f t="shared" si="76"/>
        <v>1003.6820426306025</v>
      </c>
      <c r="L396" s="50">
        <f t="shared" si="74"/>
        <v>1488161.503633352</v>
      </c>
      <c r="M396" s="50"/>
      <c r="N396" s="97">
        <f t="shared" si="71"/>
        <v>1488161.503633352</v>
      </c>
      <c r="O396" s="62"/>
      <c r="P396" s="62"/>
      <c r="Q396" s="99"/>
    </row>
    <row r="397" spans="1:17" s="31" customFormat="1" x14ac:dyDescent="0.25">
      <c r="A397" s="35"/>
      <c r="B397" s="51" t="s">
        <v>270</v>
      </c>
      <c r="C397" s="35">
        <v>4</v>
      </c>
      <c r="D397" s="55">
        <v>19.1204</v>
      </c>
      <c r="E397" s="181">
        <v>1010</v>
      </c>
      <c r="F397" s="157">
        <v>383961.9</v>
      </c>
      <c r="G397" s="41">
        <v>100</v>
      </c>
      <c r="H397" s="50">
        <f t="shared" si="75"/>
        <v>383961.9</v>
      </c>
      <c r="I397" s="50">
        <f t="shared" si="72"/>
        <v>0</v>
      </c>
      <c r="J397" s="50">
        <f t="shared" si="73"/>
        <v>380.16029702970297</v>
      </c>
      <c r="K397" s="50">
        <f t="shared" si="76"/>
        <v>949.00565061409213</v>
      </c>
      <c r="L397" s="50">
        <f t="shared" si="74"/>
        <v>1322549.3172639455</v>
      </c>
      <c r="M397" s="50"/>
      <c r="N397" s="97">
        <f t="shared" si="71"/>
        <v>1322549.3172639455</v>
      </c>
      <c r="O397" s="62"/>
      <c r="P397" s="62"/>
      <c r="Q397" s="99"/>
    </row>
    <row r="398" spans="1:17" s="31" customFormat="1" x14ac:dyDescent="0.25">
      <c r="A398" s="35"/>
      <c r="B398" s="51" t="s">
        <v>271</v>
      </c>
      <c r="C398" s="35">
        <v>4</v>
      </c>
      <c r="D398" s="55">
        <v>7.6936999999999998</v>
      </c>
      <c r="E398" s="181">
        <v>501</v>
      </c>
      <c r="F398" s="157">
        <v>174573.9</v>
      </c>
      <c r="G398" s="41">
        <v>100</v>
      </c>
      <c r="H398" s="50">
        <f t="shared" si="75"/>
        <v>174573.9</v>
      </c>
      <c r="I398" s="50">
        <f t="shared" si="72"/>
        <v>0</v>
      </c>
      <c r="J398" s="50">
        <f t="shared" si="73"/>
        <v>348.45089820359283</v>
      </c>
      <c r="K398" s="50">
        <f t="shared" si="76"/>
        <v>980.71504944020228</v>
      </c>
      <c r="L398" s="50">
        <f t="shared" si="74"/>
        <v>1218209.7495030707</v>
      </c>
      <c r="M398" s="50"/>
      <c r="N398" s="97">
        <f t="shared" si="71"/>
        <v>1218209.7495030707</v>
      </c>
      <c r="O398" s="62"/>
      <c r="P398" s="62"/>
      <c r="Q398" s="99"/>
    </row>
    <row r="399" spans="1:17" s="31" customFormat="1" x14ac:dyDescent="0.25">
      <c r="A399" s="35"/>
      <c r="B399" s="51" t="s">
        <v>272</v>
      </c>
      <c r="C399" s="35">
        <v>4</v>
      </c>
      <c r="D399" s="55">
        <v>27.951700000000002</v>
      </c>
      <c r="E399" s="181">
        <v>1090</v>
      </c>
      <c r="F399" s="157">
        <v>363206.3</v>
      </c>
      <c r="G399" s="41">
        <v>100</v>
      </c>
      <c r="H399" s="50">
        <f t="shared" si="75"/>
        <v>363206.3</v>
      </c>
      <c r="I399" s="50">
        <f t="shared" si="72"/>
        <v>0</v>
      </c>
      <c r="J399" s="50">
        <f t="shared" si="73"/>
        <v>333.21678899082571</v>
      </c>
      <c r="K399" s="50">
        <f t="shared" si="76"/>
        <v>995.94915865296934</v>
      </c>
      <c r="L399" s="50">
        <f t="shared" si="74"/>
        <v>1429854.1126059361</v>
      </c>
      <c r="M399" s="50"/>
      <c r="N399" s="97">
        <f t="shared" si="71"/>
        <v>1429854.1126059361</v>
      </c>
      <c r="O399" s="62"/>
      <c r="P399" s="62"/>
      <c r="Q399" s="99"/>
    </row>
    <row r="400" spans="1:17" s="31" customFormat="1" x14ac:dyDescent="0.25">
      <c r="A400" s="35"/>
      <c r="B400" s="51" t="s">
        <v>273</v>
      </c>
      <c r="C400" s="35">
        <v>4</v>
      </c>
      <c r="D400" s="55">
        <v>31.550799999999999</v>
      </c>
      <c r="E400" s="181">
        <v>1804</v>
      </c>
      <c r="F400" s="157">
        <v>603515.9</v>
      </c>
      <c r="G400" s="41">
        <v>100</v>
      </c>
      <c r="H400" s="50">
        <f t="shared" si="75"/>
        <v>603515.9</v>
      </c>
      <c r="I400" s="50">
        <f t="shared" si="72"/>
        <v>0</v>
      </c>
      <c r="J400" s="50">
        <f t="shared" si="73"/>
        <v>334.54318181818184</v>
      </c>
      <c r="K400" s="50">
        <f t="shared" si="76"/>
        <v>994.62276582561321</v>
      </c>
      <c r="L400" s="50">
        <f t="shared" si="74"/>
        <v>1566523.2238851213</v>
      </c>
      <c r="M400" s="50"/>
      <c r="N400" s="97">
        <f t="shared" si="71"/>
        <v>1566523.2238851213</v>
      </c>
      <c r="O400" s="62"/>
      <c r="P400" s="62"/>
      <c r="Q400" s="99"/>
    </row>
    <row r="401" spans="1:17" s="31" customFormat="1" x14ac:dyDescent="0.25">
      <c r="A401" s="35"/>
      <c r="B401" s="51" t="s">
        <v>274</v>
      </c>
      <c r="C401" s="35">
        <v>4</v>
      </c>
      <c r="D401" s="55">
        <v>44.9495</v>
      </c>
      <c r="E401" s="181">
        <v>8458</v>
      </c>
      <c r="F401" s="157">
        <v>14317431.5</v>
      </c>
      <c r="G401" s="41">
        <v>100</v>
      </c>
      <c r="H401" s="50">
        <f t="shared" si="75"/>
        <v>14317431.5</v>
      </c>
      <c r="I401" s="50">
        <f t="shared" si="72"/>
        <v>0</v>
      </c>
      <c r="J401" s="50">
        <f t="shared" si="73"/>
        <v>1692.7679711515725</v>
      </c>
      <c r="K401" s="50">
        <f t="shared" si="76"/>
        <v>-363.6020235077774</v>
      </c>
      <c r="L401" s="50">
        <f t="shared" si="74"/>
        <v>1647347.9409937349</v>
      </c>
      <c r="M401" s="50"/>
      <c r="N401" s="97">
        <f t="shared" si="71"/>
        <v>1647347.9409937349</v>
      </c>
      <c r="O401" s="62"/>
      <c r="P401" s="62"/>
      <c r="Q401" s="99"/>
    </row>
    <row r="402" spans="1:17" s="31" customFormat="1" x14ac:dyDescent="0.25">
      <c r="A402" s="35"/>
      <c r="B402" s="51" t="s">
        <v>879</v>
      </c>
      <c r="C402" s="35">
        <v>3</v>
      </c>
      <c r="D402" s="55">
        <v>63.640900000000002</v>
      </c>
      <c r="E402" s="181">
        <v>19356</v>
      </c>
      <c r="F402" s="157">
        <v>53059597.100000001</v>
      </c>
      <c r="G402" s="41">
        <v>50</v>
      </c>
      <c r="H402" s="50">
        <f t="shared" si="75"/>
        <v>26529798.550000001</v>
      </c>
      <c r="I402" s="50">
        <f t="shared" si="72"/>
        <v>26529798.550000001</v>
      </c>
      <c r="J402" s="50">
        <f t="shared" si="73"/>
        <v>2741.2480419508165</v>
      </c>
      <c r="K402" s="50">
        <f t="shared" si="76"/>
        <v>-1412.0820943070214</v>
      </c>
      <c r="L402" s="50">
        <f t="shared" si="74"/>
        <v>3586985.3935260908</v>
      </c>
      <c r="M402" s="50"/>
      <c r="N402" s="97">
        <f t="shared" si="71"/>
        <v>3586985.3935260908</v>
      </c>
      <c r="O402" s="62"/>
      <c r="P402" s="62"/>
      <c r="Q402" s="99"/>
    </row>
    <row r="403" spans="1:17" s="31" customFormat="1" x14ac:dyDescent="0.25">
      <c r="A403" s="35"/>
      <c r="B403" s="51" t="s">
        <v>275</v>
      </c>
      <c r="C403" s="35">
        <v>4</v>
      </c>
      <c r="D403" s="55">
        <v>31.273899999999998</v>
      </c>
      <c r="E403" s="181">
        <v>2521</v>
      </c>
      <c r="F403" s="157">
        <v>1018948.9</v>
      </c>
      <c r="G403" s="41">
        <v>100</v>
      </c>
      <c r="H403" s="50">
        <f t="shared" si="75"/>
        <v>1018948.9</v>
      </c>
      <c r="I403" s="50">
        <f t="shared" si="72"/>
        <v>0</v>
      </c>
      <c r="J403" s="50">
        <f t="shared" si="73"/>
        <v>404.18441094803649</v>
      </c>
      <c r="K403" s="50">
        <f t="shared" si="76"/>
        <v>924.98153669575868</v>
      </c>
      <c r="L403" s="50">
        <f t="shared" si="74"/>
        <v>1609198.2651295846</v>
      </c>
      <c r="M403" s="50"/>
      <c r="N403" s="97">
        <f t="shared" si="71"/>
        <v>1609198.2651295846</v>
      </c>
      <c r="O403" s="62"/>
      <c r="P403" s="62"/>
      <c r="Q403" s="99"/>
    </row>
    <row r="404" spans="1:17" s="31" customFormat="1" x14ac:dyDescent="0.25">
      <c r="A404" s="35"/>
      <c r="B404" s="51" t="s">
        <v>778</v>
      </c>
      <c r="C404" s="35">
        <v>4</v>
      </c>
      <c r="D404" s="55">
        <v>21.880900000000004</v>
      </c>
      <c r="E404" s="181">
        <v>1222</v>
      </c>
      <c r="F404" s="157">
        <v>439336.9</v>
      </c>
      <c r="G404" s="41">
        <v>100</v>
      </c>
      <c r="H404" s="50">
        <f t="shared" si="75"/>
        <v>439336.9</v>
      </c>
      <c r="I404" s="50">
        <f t="shared" si="72"/>
        <v>0</v>
      </c>
      <c r="J404" s="50">
        <f t="shared" si="73"/>
        <v>359.5228314238953</v>
      </c>
      <c r="K404" s="50">
        <f t="shared" si="76"/>
        <v>969.64311621989987</v>
      </c>
      <c r="L404" s="50">
        <f t="shared" si="74"/>
        <v>1394548.2383896806</v>
      </c>
      <c r="M404" s="50"/>
      <c r="N404" s="97">
        <f t="shared" si="71"/>
        <v>1394548.2383896806</v>
      </c>
      <c r="O404" s="62"/>
      <c r="P404" s="62"/>
      <c r="Q404" s="99"/>
    </row>
    <row r="405" spans="1:17" s="31" customFormat="1" x14ac:dyDescent="0.25">
      <c r="A405" s="35"/>
      <c r="B405" s="51" t="s">
        <v>276</v>
      </c>
      <c r="C405" s="35">
        <v>4</v>
      </c>
      <c r="D405" s="55">
        <v>30.774899999999995</v>
      </c>
      <c r="E405" s="181">
        <v>923</v>
      </c>
      <c r="F405" s="157">
        <v>640287.6</v>
      </c>
      <c r="G405" s="41">
        <v>100</v>
      </c>
      <c r="H405" s="50">
        <f t="shared" si="75"/>
        <v>640287.6</v>
      </c>
      <c r="I405" s="50">
        <f t="shared" si="72"/>
        <v>0</v>
      </c>
      <c r="J405" s="50">
        <f t="shared" si="73"/>
        <v>693.70270855904653</v>
      </c>
      <c r="K405" s="50">
        <f t="shared" si="76"/>
        <v>635.46323908474858</v>
      </c>
      <c r="L405" s="50">
        <f t="shared" si="74"/>
        <v>1011344.0782662079</v>
      </c>
      <c r="M405" s="50"/>
      <c r="N405" s="97">
        <f t="shared" si="71"/>
        <v>1011344.0782662079</v>
      </c>
      <c r="O405" s="62"/>
      <c r="P405" s="62"/>
      <c r="Q405" s="99"/>
    </row>
    <row r="406" spans="1:17" s="31" customFormat="1" x14ac:dyDescent="0.25">
      <c r="A406" s="35"/>
      <c r="B406" s="51" t="s">
        <v>277</v>
      </c>
      <c r="C406" s="35">
        <v>4</v>
      </c>
      <c r="D406" s="55">
        <v>29.421599999999998</v>
      </c>
      <c r="E406" s="181">
        <v>2990</v>
      </c>
      <c r="F406" s="157">
        <v>735754.3</v>
      </c>
      <c r="G406" s="41">
        <v>100</v>
      </c>
      <c r="H406" s="50">
        <f t="shared" si="75"/>
        <v>735754.3</v>
      </c>
      <c r="I406" s="50">
        <f t="shared" si="72"/>
        <v>0</v>
      </c>
      <c r="J406" s="50">
        <f t="shared" si="73"/>
        <v>246.07167224080268</v>
      </c>
      <c r="K406" s="50">
        <f t="shared" si="76"/>
        <v>1083.0942754029925</v>
      </c>
      <c r="L406" s="50">
        <f t="shared" si="74"/>
        <v>1857167.8977316595</v>
      </c>
      <c r="M406" s="50"/>
      <c r="N406" s="97">
        <f t="shared" si="71"/>
        <v>1857167.8977316595</v>
      </c>
      <c r="O406" s="62"/>
      <c r="P406" s="62"/>
      <c r="Q406" s="99"/>
    </row>
    <row r="407" spans="1:17" s="31" customFormat="1" x14ac:dyDescent="0.25">
      <c r="A407" s="35"/>
      <c r="B407" s="51" t="s">
        <v>779</v>
      </c>
      <c r="C407" s="35">
        <v>4</v>
      </c>
      <c r="D407" s="55">
        <v>13.160600000000001</v>
      </c>
      <c r="E407" s="181">
        <v>972</v>
      </c>
      <c r="F407" s="157">
        <v>252925.5</v>
      </c>
      <c r="G407" s="41">
        <v>100</v>
      </c>
      <c r="H407" s="50">
        <f t="shared" si="75"/>
        <v>252925.5</v>
      </c>
      <c r="I407" s="50">
        <f t="shared" si="72"/>
        <v>0</v>
      </c>
      <c r="J407" s="50">
        <f t="shared" si="73"/>
        <v>260.21141975308643</v>
      </c>
      <c r="K407" s="50">
        <f t="shared" si="76"/>
        <v>1068.9545278907087</v>
      </c>
      <c r="L407" s="50">
        <f t="shared" si="74"/>
        <v>1422485.5726481713</v>
      </c>
      <c r="M407" s="50"/>
      <c r="N407" s="97">
        <f t="shared" si="71"/>
        <v>1422485.5726481713</v>
      </c>
      <c r="O407" s="62"/>
      <c r="P407" s="62"/>
      <c r="Q407" s="99"/>
    </row>
    <row r="408" spans="1:17" s="31" customFormat="1" x14ac:dyDescent="0.25">
      <c r="A408" s="35"/>
      <c r="B408" s="51" t="s">
        <v>780</v>
      </c>
      <c r="C408" s="35">
        <v>4</v>
      </c>
      <c r="D408" s="55">
        <v>31.3569</v>
      </c>
      <c r="E408" s="181">
        <v>1421</v>
      </c>
      <c r="F408" s="157">
        <v>389789</v>
      </c>
      <c r="G408" s="41">
        <v>100</v>
      </c>
      <c r="H408" s="50">
        <f t="shared" si="75"/>
        <v>389789</v>
      </c>
      <c r="I408" s="50">
        <f t="shared" si="72"/>
        <v>0</v>
      </c>
      <c r="J408" s="50">
        <f t="shared" si="73"/>
        <v>274.30612244897958</v>
      </c>
      <c r="K408" s="50">
        <f t="shared" si="76"/>
        <v>1054.8598251948156</v>
      </c>
      <c r="L408" s="50">
        <f t="shared" si="74"/>
        <v>1567905.5021237894</v>
      </c>
      <c r="M408" s="50"/>
      <c r="N408" s="97">
        <f t="shared" si="71"/>
        <v>1567905.5021237894</v>
      </c>
      <c r="O408" s="62"/>
      <c r="P408" s="62"/>
      <c r="Q408" s="99"/>
    </row>
    <row r="409" spans="1:17" s="31" customFormat="1" x14ac:dyDescent="0.25">
      <c r="A409" s="35"/>
      <c r="B409" s="51" t="s">
        <v>278</v>
      </c>
      <c r="C409" s="35">
        <v>4</v>
      </c>
      <c r="D409" s="55">
        <v>29.774799999999999</v>
      </c>
      <c r="E409" s="181">
        <v>1660</v>
      </c>
      <c r="F409" s="157">
        <v>583481.5</v>
      </c>
      <c r="G409" s="41">
        <v>100</v>
      </c>
      <c r="H409" s="50">
        <f t="shared" si="75"/>
        <v>583481.5</v>
      </c>
      <c r="I409" s="50">
        <f t="shared" si="72"/>
        <v>0</v>
      </c>
      <c r="J409" s="50">
        <f t="shared" si="73"/>
        <v>351.49487951807231</v>
      </c>
      <c r="K409" s="50">
        <f t="shared" si="76"/>
        <v>977.67106812572274</v>
      </c>
      <c r="L409" s="50">
        <f t="shared" si="74"/>
        <v>1514798.1323337201</v>
      </c>
      <c r="M409" s="50"/>
      <c r="N409" s="97">
        <f t="shared" si="71"/>
        <v>1514798.1323337201</v>
      </c>
      <c r="O409" s="62"/>
      <c r="P409" s="62"/>
      <c r="Q409" s="99"/>
    </row>
    <row r="410" spans="1:17" s="31" customFormat="1" x14ac:dyDescent="0.25">
      <c r="A410" s="35"/>
      <c r="B410" s="51" t="s">
        <v>279</v>
      </c>
      <c r="C410" s="35">
        <v>4</v>
      </c>
      <c r="D410" s="55">
        <v>17.8398</v>
      </c>
      <c r="E410" s="181">
        <v>1205</v>
      </c>
      <c r="F410" s="157">
        <v>341237.1</v>
      </c>
      <c r="G410" s="41">
        <v>100</v>
      </c>
      <c r="H410" s="50">
        <f t="shared" si="75"/>
        <v>341237.1</v>
      </c>
      <c r="I410" s="50">
        <f t="shared" si="72"/>
        <v>0</v>
      </c>
      <c r="J410" s="50">
        <f t="shared" si="73"/>
        <v>283.18431535269707</v>
      </c>
      <c r="K410" s="50">
        <f t="shared" si="76"/>
        <v>1045.9816322910981</v>
      </c>
      <c r="L410" s="50">
        <f t="shared" si="74"/>
        <v>1458214.1198222477</v>
      </c>
      <c r="M410" s="50"/>
      <c r="N410" s="97">
        <f t="shared" si="71"/>
        <v>1458214.1198222477</v>
      </c>
      <c r="O410" s="62"/>
      <c r="P410" s="62"/>
      <c r="Q410" s="99"/>
    </row>
    <row r="411" spans="1:17" s="31" customFormat="1" x14ac:dyDescent="0.25">
      <c r="A411" s="35"/>
      <c r="B411" s="51" t="s">
        <v>280</v>
      </c>
      <c r="C411" s="35">
        <v>4</v>
      </c>
      <c r="D411" s="55">
        <v>43.423200000000001</v>
      </c>
      <c r="E411" s="181">
        <v>2063</v>
      </c>
      <c r="F411" s="157">
        <v>3442686.2</v>
      </c>
      <c r="G411" s="41">
        <v>100</v>
      </c>
      <c r="H411" s="50">
        <f t="shared" si="75"/>
        <v>3442686.2</v>
      </c>
      <c r="I411" s="50">
        <f t="shared" si="72"/>
        <v>0</v>
      </c>
      <c r="J411" s="50">
        <f t="shared" si="73"/>
        <v>1668.7766359670384</v>
      </c>
      <c r="K411" s="50">
        <f t="shared" si="76"/>
        <v>-339.61068832324327</v>
      </c>
      <c r="L411" s="50">
        <f t="shared" si="74"/>
        <v>553195.60242555419</v>
      </c>
      <c r="M411" s="50"/>
      <c r="N411" s="97">
        <f t="shared" si="71"/>
        <v>553195.60242555419</v>
      </c>
      <c r="O411" s="62"/>
      <c r="P411" s="62"/>
      <c r="Q411" s="99"/>
    </row>
    <row r="412" spans="1:17" s="31" customFormat="1" x14ac:dyDescent="0.25">
      <c r="A412" s="35"/>
      <c r="B412" s="51" t="s">
        <v>281</v>
      </c>
      <c r="C412" s="35">
        <v>4</v>
      </c>
      <c r="D412" s="55">
        <v>23.677600000000002</v>
      </c>
      <c r="E412" s="181">
        <v>1133</v>
      </c>
      <c r="F412" s="157">
        <v>227189.9</v>
      </c>
      <c r="G412" s="41">
        <v>100</v>
      </c>
      <c r="H412" s="50">
        <f t="shared" si="75"/>
        <v>227189.9</v>
      </c>
      <c r="I412" s="50">
        <f t="shared" si="72"/>
        <v>0</v>
      </c>
      <c r="J412" s="50">
        <f t="shared" si="73"/>
        <v>200.52065313327449</v>
      </c>
      <c r="K412" s="50">
        <f t="shared" si="76"/>
        <v>1128.6452945105207</v>
      </c>
      <c r="L412" s="50">
        <f t="shared" si="74"/>
        <v>1565681.7735059457</v>
      </c>
      <c r="M412" s="50"/>
      <c r="N412" s="97">
        <f t="shared" si="71"/>
        <v>1565681.7735059457</v>
      </c>
      <c r="O412" s="62"/>
      <c r="P412" s="62"/>
      <c r="Q412" s="99"/>
    </row>
    <row r="413" spans="1:17" s="31" customFormat="1" x14ac:dyDescent="0.25">
      <c r="A413" s="35"/>
      <c r="B413" s="51" t="s">
        <v>781</v>
      </c>
      <c r="C413" s="35">
        <v>4</v>
      </c>
      <c r="D413" s="55">
        <v>35.131500000000003</v>
      </c>
      <c r="E413" s="181">
        <v>1977</v>
      </c>
      <c r="F413" s="157">
        <v>654952.69999999995</v>
      </c>
      <c r="G413" s="41">
        <v>100</v>
      </c>
      <c r="H413" s="50">
        <f t="shared" si="75"/>
        <v>654952.69999999995</v>
      </c>
      <c r="I413" s="50">
        <f t="shared" si="72"/>
        <v>0</v>
      </c>
      <c r="J413" s="50">
        <f t="shared" si="73"/>
        <v>331.28614061709658</v>
      </c>
      <c r="K413" s="50">
        <f t="shared" si="76"/>
        <v>997.87980702669847</v>
      </c>
      <c r="L413" s="50">
        <f t="shared" si="74"/>
        <v>1616274.0259699884</v>
      </c>
      <c r="M413" s="50"/>
      <c r="N413" s="97">
        <f t="shared" si="71"/>
        <v>1616274.0259699884</v>
      </c>
      <c r="O413" s="62"/>
      <c r="P413" s="62"/>
      <c r="Q413" s="99"/>
    </row>
    <row r="414" spans="1:17" s="31" customFormat="1" x14ac:dyDescent="0.25">
      <c r="A414" s="35"/>
      <c r="B414" s="51" t="s">
        <v>282</v>
      </c>
      <c r="C414" s="35">
        <v>4</v>
      </c>
      <c r="D414" s="55">
        <v>21.135199999999998</v>
      </c>
      <c r="E414" s="181">
        <v>1163</v>
      </c>
      <c r="F414" s="157">
        <v>420802.3</v>
      </c>
      <c r="G414" s="41">
        <v>100</v>
      </c>
      <c r="H414" s="50">
        <f t="shared" si="75"/>
        <v>420802.3</v>
      </c>
      <c r="I414" s="50">
        <f t="shared" si="72"/>
        <v>0</v>
      </c>
      <c r="J414" s="50">
        <f t="shared" si="73"/>
        <v>361.82484952708512</v>
      </c>
      <c r="K414" s="50">
        <f t="shared" si="76"/>
        <v>967.34109811670999</v>
      </c>
      <c r="L414" s="50">
        <f t="shared" si="74"/>
        <v>1378466.0508835728</v>
      </c>
      <c r="M414" s="50"/>
      <c r="N414" s="97">
        <f t="shared" si="71"/>
        <v>1378466.0508835728</v>
      </c>
      <c r="O414" s="62"/>
      <c r="P414" s="62"/>
      <c r="Q414" s="99"/>
    </row>
    <row r="415" spans="1:17" s="31" customFormat="1" x14ac:dyDescent="0.25">
      <c r="A415" s="35"/>
      <c r="B415" s="51" t="s">
        <v>782</v>
      </c>
      <c r="C415" s="35">
        <v>4</v>
      </c>
      <c r="D415" s="55">
        <v>33.507600000000004</v>
      </c>
      <c r="E415" s="181">
        <v>1768</v>
      </c>
      <c r="F415" s="157">
        <v>712354.1</v>
      </c>
      <c r="G415" s="41">
        <v>100</v>
      </c>
      <c r="H415" s="50">
        <f t="shared" si="75"/>
        <v>712354.1</v>
      </c>
      <c r="I415" s="50">
        <f t="shared" si="72"/>
        <v>0</v>
      </c>
      <c r="J415" s="50">
        <f t="shared" si="73"/>
        <v>402.91521493212667</v>
      </c>
      <c r="K415" s="50">
        <f t="shared" si="76"/>
        <v>926.25073271166843</v>
      </c>
      <c r="L415" s="50">
        <f t="shared" si="74"/>
        <v>1493039.6898238929</v>
      </c>
      <c r="M415" s="50"/>
      <c r="N415" s="97">
        <f t="shared" si="71"/>
        <v>1493039.6898238929</v>
      </c>
      <c r="O415" s="62"/>
      <c r="P415" s="62"/>
      <c r="Q415" s="99"/>
    </row>
    <row r="416" spans="1:17" s="31" customFormat="1" x14ac:dyDescent="0.25">
      <c r="A416" s="35"/>
      <c r="B416" s="51" t="s">
        <v>283</v>
      </c>
      <c r="C416" s="35">
        <v>4</v>
      </c>
      <c r="D416" s="55">
        <v>26.096699999999998</v>
      </c>
      <c r="E416" s="181">
        <v>1244</v>
      </c>
      <c r="F416" s="157">
        <v>497516.79999999999</v>
      </c>
      <c r="G416" s="41">
        <v>100</v>
      </c>
      <c r="H416" s="50">
        <f t="shared" si="75"/>
        <v>497516.79999999999</v>
      </c>
      <c r="I416" s="50">
        <f t="shared" si="72"/>
        <v>0</v>
      </c>
      <c r="J416" s="50">
        <f t="shared" si="73"/>
        <v>399.93311897106111</v>
      </c>
      <c r="K416" s="50">
        <f t="shared" si="76"/>
        <v>929.23282867273406</v>
      </c>
      <c r="L416" s="50">
        <f t="shared" si="74"/>
        <v>1372741.4303456061</v>
      </c>
      <c r="M416" s="50"/>
      <c r="N416" s="97">
        <f t="shared" si="71"/>
        <v>1372741.4303456061</v>
      </c>
      <c r="O416" s="62"/>
      <c r="P416" s="62"/>
      <c r="Q416" s="99"/>
    </row>
    <row r="417" spans="1:17" s="31" customFormat="1" x14ac:dyDescent="0.25">
      <c r="A417" s="35"/>
      <c r="B417" s="51" t="s">
        <v>230</v>
      </c>
      <c r="C417" s="35">
        <v>4</v>
      </c>
      <c r="D417" s="54">
        <v>24.5121</v>
      </c>
      <c r="E417" s="181">
        <v>1924</v>
      </c>
      <c r="F417" s="157">
        <v>443240.8</v>
      </c>
      <c r="G417" s="41">
        <v>100</v>
      </c>
      <c r="H417" s="50">
        <f t="shared" si="75"/>
        <v>443240.8</v>
      </c>
      <c r="I417" s="50">
        <f t="shared" si="72"/>
        <v>0</v>
      </c>
      <c r="J417" s="50">
        <f t="shared" si="73"/>
        <v>230.37463617463618</v>
      </c>
      <c r="K417" s="50">
        <f t="shared" si="76"/>
        <v>1098.7913114691589</v>
      </c>
      <c r="L417" s="50">
        <f t="shared" si="74"/>
        <v>1670630.5847761948</v>
      </c>
      <c r="M417" s="50"/>
      <c r="N417" s="97">
        <f t="shared" si="71"/>
        <v>1670630.5847761948</v>
      </c>
      <c r="O417" s="62"/>
      <c r="P417" s="62"/>
      <c r="Q417" s="99"/>
    </row>
    <row r="418" spans="1:17" s="31" customFormat="1" x14ac:dyDescent="0.25">
      <c r="A418" s="35"/>
      <c r="B418" s="51" t="s">
        <v>284</v>
      </c>
      <c r="C418" s="35">
        <v>4</v>
      </c>
      <c r="D418" s="55">
        <v>32.277900000000002</v>
      </c>
      <c r="E418" s="181">
        <v>2791</v>
      </c>
      <c r="F418" s="157">
        <v>767603.19999999995</v>
      </c>
      <c r="G418" s="41">
        <v>100</v>
      </c>
      <c r="H418" s="50">
        <f t="shared" si="75"/>
        <v>767603.19999999995</v>
      </c>
      <c r="I418" s="50">
        <f t="shared" si="72"/>
        <v>0</v>
      </c>
      <c r="J418" s="50">
        <f t="shared" si="73"/>
        <v>275.02801863131492</v>
      </c>
      <c r="K418" s="50">
        <f t="shared" si="76"/>
        <v>1054.1379290124801</v>
      </c>
      <c r="L418" s="50">
        <f t="shared" si="74"/>
        <v>1804268.4741817503</v>
      </c>
      <c r="M418" s="50"/>
      <c r="N418" s="97">
        <f t="shared" si="71"/>
        <v>1804268.4741817503</v>
      </c>
      <c r="O418" s="62"/>
      <c r="P418" s="62"/>
      <c r="Q418" s="99"/>
    </row>
    <row r="419" spans="1:17" s="31" customFormat="1" x14ac:dyDescent="0.25">
      <c r="A419" s="35"/>
      <c r="B419" s="51" t="s">
        <v>285</v>
      </c>
      <c r="C419" s="35">
        <v>4</v>
      </c>
      <c r="D419" s="55">
        <v>17.488699999999998</v>
      </c>
      <c r="E419" s="181">
        <v>1291</v>
      </c>
      <c r="F419" s="157">
        <v>465896.8</v>
      </c>
      <c r="G419" s="41">
        <v>100</v>
      </c>
      <c r="H419" s="50">
        <f t="shared" si="75"/>
        <v>465896.8</v>
      </c>
      <c r="I419" s="50">
        <f t="shared" si="72"/>
        <v>0</v>
      </c>
      <c r="J419" s="50">
        <f t="shared" si="73"/>
        <v>360.88055770720371</v>
      </c>
      <c r="K419" s="50">
        <f t="shared" si="76"/>
        <v>968.2853899365914</v>
      </c>
      <c r="L419" s="50">
        <f t="shared" si="74"/>
        <v>1384273.0935849678</v>
      </c>
      <c r="M419" s="50"/>
      <c r="N419" s="97">
        <f t="shared" si="71"/>
        <v>1384273.0935849678</v>
      </c>
      <c r="O419" s="62"/>
      <c r="P419" s="62"/>
      <c r="Q419" s="99"/>
    </row>
    <row r="420" spans="1:17" s="31" customFormat="1" x14ac:dyDescent="0.25">
      <c r="A420" s="35"/>
      <c r="B420" s="51" t="s">
        <v>286</v>
      </c>
      <c r="C420" s="35">
        <v>4</v>
      </c>
      <c r="D420" s="55">
        <v>45.682399999999994</v>
      </c>
      <c r="E420" s="181">
        <v>2022</v>
      </c>
      <c r="F420" s="157">
        <v>930648.8</v>
      </c>
      <c r="G420" s="41">
        <v>100</v>
      </c>
      <c r="H420" s="50">
        <f t="shared" si="75"/>
        <v>930648.8</v>
      </c>
      <c r="I420" s="50">
        <f t="shared" si="72"/>
        <v>0</v>
      </c>
      <c r="J420" s="50">
        <f t="shared" si="73"/>
        <v>460.26152324431257</v>
      </c>
      <c r="K420" s="50">
        <f t="shared" si="76"/>
        <v>868.90442439948254</v>
      </c>
      <c r="L420" s="50">
        <f t="shared" si="74"/>
        <v>1528841.9279017332</v>
      </c>
      <c r="M420" s="50"/>
      <c r="N420" s="97">
        <f t="shared" si="71"/>
        <v>1528841.9279017332</v>
      </c>
      <c r="O420" s="62"/>
      <c r="P420" s="62"/>
      <c r="Q420" s="99"/>
    </row>
    <row r="421" spans="1:17" s="31" customFormat="1" x14ac:dyDescent="0.25">
      <c r="A421" s="35"/>
      <c r="B421" s="51"/>
      <c r="C421" s="35"/>
      <c r="D421" s="55">
        <v>0</v>
      </c>
      <c r="E421" s="183"/>
      <c r="F421" s="32"/>
      <c r="G421" s="41"/>
      <c r="H421" s="42"/>
      <c r="I421" s="50"/>
      <c r="J421" s="32"/>
      <c r="K421" s="50"/>
      <c r="L421" s="50"/>
      <c r="M421" s="50"/>
      <c r="N421" s="97"/>
      <c r="O421" s="62"/>
      <c r="P421" s="62"/>
      <c r="Q421" s="99"/>
    </row>
    <row r="422" spans="1:17" s="31" customFormat="1" x14ac:dyDescent="0.25">
      <c r="A422" s="30" t="s">
        <v>287</v>
      </c>
      <c r="B422" s="43" t="s">
        <v>2</v>
      </c>
      <c r="C422" s="44"/>
      <c r="D422" s="3">
        <v>1072.5956999999999</v>
      </c>
      <c r="E422" s="184">
        <f>E423</f>
        <v>81424</v>
      </c>
      <c r="F422" s="37"/>
      <c r="G422" s="41"/>
      <c r="H422" s="37">
        <f>H424</f>
        <v>8229221.75</v>
      </c>
      <c r="I422" s="37">
        <f>I424</f>
        <v>-8229221.75</v>
      </c>
      <c r="J422" s="37"/>
      <c r="K422" s="50"/>
      <c r="L422" s="50"/>
      <c r="M422" s="46">
        <f>M424</f>
        <v>22954262.56426692</v>
      </c>
      <c r="N422" s="95">
        <f t="shared" si="71"/>
        <v>22954262.56426692</v>
      </c>
      <c r="O422" s="198"/>
      <c r="P422" s="198"/>
      <c r="Q422" s="99"/>
    </row>
    <row r="423" spans="1:17" s="31" customFormat="1" x14ac:dyDescent="0.25">
      <c r="A423" s="30" t="s">
        <v>287</v>
      </c>
      <c r="B423" s="43" t="s">
        <v>3</v>
      </c>
      <c r="C423" s="44"/>
      <c r="D423" s="3">
        <v>1072.5956999999999</v>
      </c>
      <c r="E423" s="184">
        <f>SUM(E425:E457)</f>
        <v>81424</v>
      </c>
      <c r="F423" s="37">
        <f>SUM(F425:F458)</f>
        <v>64340536.600000009</v>
      </c>
      <c r="G423" s="41"/>
      <c r="H423" s="37">
        <f>SUM(H425:H457)</f>
        <v>47882093.100000009</v>
      </c>
      <c r="I423" s="37">
        <f>SUM(I425:I457)</f>
        <v>16458443.5</v>
      </c>
      <c r="J423" s="37"/>
      <c r="K423" s="50"/>
      <c r="L423" s="37">
        <f>SUM(L425:L457)</f>
        <v>50203616.486326866</v>
      </c>
      <c r="M423" s="50"/>
      <c r="N423" s="95">
        <f t="shared" si="71"/>
        <v>50203616.486326866</v>
      </c>
      <c r="O423" s="198"/>
      <c r="P423" s="198"/>
      <c r="Q423" s="99"/>
    </row>
    <row r="424" spans="1:17" s="31" customFormat="1" x14ac:dyDescent="0.25">
      <c r="A424" s="35"/>
      <c r="B424" s="51" t="s">
        <v>26</v>
      </c>
      <c r="C424" s="35">
        <v>2</v>
      </c>
      <c r="D424" s="55">
        <v>0</v>
      </c>
      <c r="E424" s="186"/>
      <c r="F424" s="50"/>
      <c r="G424" s="41">
        <v>25</v>
      </c>
      <c r="H424" s="50">
        <f>F433*G424/100</f>
        <v>8229221.75</v>
      </c>
      <c r="I424" s="50">
        <f>F424-H424</f>
        <v>-8229221.75</v>
      </c>
      <c r="J424" s="50"/>
      <c r="K424" s="50"/>
      <c r="L424" s="50"/>
      <c r="M424" s="50">
        <f>($L$7*$L$8*E422/$L$10)+($L$7*$L$9*D422/$L$11)</f>
        <v>22954262.56426692</v>
      </c>
      <c r="N424" s="97">
        <f t="shared" si="71"/>
        <v>22954262.56426692</v>
      </c>
      <c r="O424" s="62"/>
      <c r="P424" s="62"/>
      <c r="Q424" s="99"/>
    </row>
    <row r="425" spans="1:17" s="31" customFormat="1" x14ac:dyDescent="0.25">
      <c r="A425" s="35"/>
      <c r="B425" s="51" t="s">
        <v>288</v>
      </c>
      <c r="C425" s="35">
        <v>4</v>
      </c>
      <c r="D425" s="55">
        <v>34.587399999999995</v>
      </c>
      <c r="E425" s="181">
        <v>2430</v>
      </c>
      <c r="F425" s="158">
        <v>3405697</v>
      </c>
      <c r="G425" s="41">
        <v>100</v>
      </c>
      <c r="H425" s="50">
        <f>F425*G425/100</f>
        <v>3405697</v>
      </c>
      <c r="I425" s="50">
        <f t="shared" ref="I425:I457" si="77">F425-H425</f>
        <v>0</v>
      </c>
      <c r="J425" s="50">
        <f>F425/E425</f>
        <v>1401.5213991769547</v>
      </c>
      <c r="K425" s="50">
        <f t="shared" ref="K425:K457" si="78">$J$11*$J$19-J425</f>
        <v>-72.355451533159567</v>
      </c>
      <c r="L425" s="50">
        <f t="shared" ref="L425:L456" si="79">IF(K425&gt;0,$J$7*$J$8*(K425/$K$19),0)+$J$7*$J$9*(E425/$E$19)+$J$7*$J$10*(D425/$D$19)</f>
        <v>574369.31185202452</v>
      </c>
      <c r="M425" s="50"/>
      <c r="N425" s="97">
        <f t="shared" si="71"/>
        <v>574369.31185202452</v>
      </c>
      <c r="O425" s="62"/>
      <c r="P425" s="62"/>
      <c r="Q425" s="99"/>
    </row>
    <row r="426" spans="1:17" s="31" customFormat="1" x14ac:dyDescent="0.25">
      <c r="A426" s="35"/>
      <c r="B426" s="51" t="s">
        <v>289</v>
      </c>
      <c r="C426" s="35">
        <v>4</v>
      </c>
      <c r="D426" s="55">
        <v>23.7818</v>
      </c>
      <c r="E426" s="181">
        <v>1154</v>
      </c>
      <c r="F426" s="158">
        <v>397310.5</v>
      </c>
      <c r="G426" s="41">
        <v>100</v>
      </c>
      <c r="H426" s="50">
        <f t="shared" ref="H426:H457" si="80">F426*G426/100</f>
        <v>397310.5</v>
      </c>
      <c r="I426" s="50">
        <f t="shared" si="77"/>
        <v>0</v>
      </c>
      <c r="J426" s="50">
        <f t="shared" ref="J426:J456" si="81">F426/E426</f>
        <v>344.28986135181975</v>
      </c>
      <c r="K426" s="50">
        <f t="shared" si="78"/>
        <v>984.8760862919753</v>
      </c>
      <c r="L426" s="50">
        <f t="shared" si="79"/>
        <v>1408896.8981810343</v>
      </c>
      <c r="M426" s="50"/>
      <c r="N426" s="97">
        <f t="shared" si="71"/>
        <v>1408896.8981810343</v>
      </c>
      <c r="O426" s="62"/>
      <c r="P426" s="62"/>
      <c r="Q426" s="99"/>
    </row>
    <row r="427" spans="1:17" s="31" customFormat="1" x14ac:dyDescent="0.25">
      <c r="A427" s="35"/>
      <c r="B427" s="51" t="s">
        <v>783</v>
      </c>
      <c r="C427" s="35">
        <v>4</v>
      </c>
      <c r="D427" s="55">
        <v>19.7803</v>
      </c>
      <c r="E427" s="181">
        <v>1181</v>
      </c>
      <c r="F427" s="158">
        <v>510682.2</v>
      </c>
      <c r="G427" s="41">
        <v>100</v>
      </c>
      <c r="H427" s="50">
        <f t="shared" si="80"/>
        <v>510682.2</v>
      </c>
      <c r="I427" s="50">
        <f t="shared" si="77"/>
        <v>0</v>
      </c>
      <c r="J427" s="50">
        <f t="shared" si="81"/>
        <v>432.41507197290434</v>
      </c>
      <c r="K427" s="50">
        <f t="shared" si="78"/>
        <v>896.75087567089076</v>
      </c>
      <c r="L427" s="50">
        <f t="shared" si="79"/>
        <v>1296234.3941782666</v>
      </c>
      <c r="M427" s="50"/>
      <c r="N427" s="97">
        <f t="shared" si="71"/>
        <v>1296234.3941782666</v>
      </c>
      <c r="O427" s="62"/>
      <c r="P427" s="62"/>
      <c r="Q427" s="99"/>
    </row>
    <row r="428" spans="1:17" s="31" customFormat="1" x14ac:dyDescent="0.25">
      <c r="A428" s="35"/>
      <c r="B428" s="51" t="s">
        <v>290</v>
      </c>
      <c r="C428" s="35">
        <v>4</v>
      </c>
      <c r="D428" s="55">
        <v>46.573199999999993</v>
      </c>
      <c r="E428" s="181">
        <v>2450</v>
      </c>
      <c r="F428" s="158">
        <v>840196.4</v>
      </c>
      <c r="G428" s="41">
        <v>100</v>
      </c>
      <c r="H428" s="50">
        <f t="shared" si="80"/>
        <v>840196.4</v>
      </c>
      <c r="I428" s="50">
        <f t="shared" si="77"/>
        <v>0</v>
      </c>
      <c r="J428" s="50">
        <f t="shared" si="81"/>
        <v>342.937306122449</v>
      </c>
      <c r="K428" s="50">
        <f t="shared" si="78"/>
        <v>986.22864152134616</v>
      </c>
      <c r="L428" s="50">
        <f t="shared" si="79"/>
        <v>1737004.170661822</v>
      </c>
      <c r="M428" s="50"/>
      <c r="N428" s="97">
        <f t="shared" si="71"/>
        <v>1737004.170661822</v>
      </c>
      <c r="O428" s="62"/>
      <c r="P428" s="62"/>
      <c r="Q428" s="99"/>
    </row>
    <row r="429" spans="1:17" s="31" customFormat="1" x14ac:dyDescent="0.25">
      <c r="A429" s="35"/>
      <c r="B429" s="51" t="s">
        <v>291</v>
      </c>
      <c r="C429" s="35">
        <v>4</v>
      </c>
      <c r="D429" s="55">
        <v>31.337299999999999</v>
      </c>
      <c r="E429" s="181">
        <v>2598</v>
      </c>
      <c r="F429" s="158">
        <v>1311748.6000000001</v>
      </c>
      <c r="G429" s="41">
        <v>100</v>
      </c>
      <c r="H429" s="50">
        <f t="shared" si="80"/>
        <v>1311748.6000000001</v>
      </c>
      <c r="I429" s="50">
        <f t="shared" si="77"/>
        <v>0</v>
      </c>
      <c r="J429" s="50">
        <f t="shared" si="81"/>
        <v>504.90708237105468</v>
      </c>
      <c r="K429" s="50">
        <f t="shared" si="78"/>
        <v>824.25886527274042</v>
      </c>
      <c r="L429" s="50">
        <f t="shared" si="79"/>
        <v>1509899.9994393403</v>
      </c>
      <c r="M429" s="50"/>
      <c r="N429" s="97">
        <f t="shared" si="71"/>
        <v>1509899.9994393403</v>
      </c>
      <c r="O429" s="62"/>
      <c r="P429" s="62"/>
      <c r="Q429" s="99"/>
    </row>
    <row r="430" spans="1:17" s="31" customFormat="1" x14ac:dyDescent="0.25">
      <c r="A430" s="35"/>
      <c r="B430" s="51" t="s">
        <v>292</v>
      </c>
      <c r="C430" s="35">
        <v>4</v>
      </c>
      <c r="D430" s="55">
        <v>18.4437</v>
      </c>
      <c r="E430" s="181">
        <v>1464</v>
      </c>
      <c r="F430" s="158">
        <v>586492.4</v>
      </c>
      <c r="G430" s="41">
        <v>100</v>
      </c>
      <c r="H430" s="50">
        <f t="shared" si="80"/>
        <v>586492.4</v>
      </c>
      <c r="I430" s="50">
        <f t="shared" si="77"/>
        <v>0</v>
      </c>
      <c r="J430" s="50">
        <f t="shared" si="81"/>
        <v>400.60956284153008</v>
      </c>
      <c r="K430" s="50">
        <f t="shared" si="78"/>
        <v>928.55638480226503</v>
      </c>
      <c r="L430" s="50">
        <f t="shared" si="79"/>
        <v>1373687.5516205777</v>
      </c>
      <c r="M430" s="50"/>
      <c r="N430" s="97">
        <f t="shared" si="71"/>
        <v>1373687.5516205777</v>
      </c>
      <c r="O430" s="62"/>
      <c r="P430" s="62"/>
      <c r="Q430" s="99"/>
    </row>
    <row r="431" spans="1:17" s="31" customFormat="1" x14ac:dyDescent="0.25">
      <c r="A431" s="35"/>
      <c r="B431" s="51" t="s">
        <v>293</v>
      </c>
      <c r="C431" s="35">
        <v>4</v>
      </c>
      <c r="D431" s="55">
        <v>52.673500000000004</v>
      </c>
      <c r="E431" s="181">
        <v>2866</v>
      </c>
      <c r="F431" s="158">
        <v>866779.2</v>
      </c>
      <c r="G431" s="41">
        <v>100</v>
      </c>
      <c r="H431" s="50">
        <f t="shared" si="80"/>
        <v>866779.2</v>
      </c>
      <c r="I431" s="50">
        <f t="shared" si="77"/>
        <v>0</v>
      </c>
      <c r="J431" s="50">
        <f t="shared" si="81"/>
        <v>302.43517096999301</v>
      </c>
      <c r="K431" s="50">
        <f t="shared" si="78"/>
        <v>1026.7307766738022</v>
      </c>
      <c r="L431" s="50">
        <f t="shared" si="79"/>
        <v>1881479.4189320544</v>
      </c>
      <c r="M431" s="50"/>
      <c r="N431" s="97">
        <f t="shared" si="71"/>
        <v>1881479.4189320544</v>
      </c>
      <c r="O431" s="62"/>
      <c r="P431" s="62"/>
      <c r="Q431" s="99"/>
    </row>
    <row r="432" spans="1:17" s="31" customFormat="1" x14ac:dyDescent="0.25">
      <c r="A432" s="35"/>
      <c r="B432" s="51" t="s">
        <v>294</v>
      </c>
      <c r="C432" s="35">
        <v>4</v>
      </c>
      <c r="D432" s="55">
        <v>25.634499999999999</v>
      </c>
      <c r="E432" s="181">
        <v>1580</v>
      </c>
      <c r="F432" s="158">
        <v>545565</v>
      </c>
      <c r="G432" s="41">
        <v>100</v>
      </c>
      <c r="H432" s="50">
        <f t="shared" si="80"/>
        <v>545565</v>
      </c>
      <c r="I432" s="50">
        <f t="shared" si="77"/>
        <v>0</v>
      </c>
      <c r="J432" s="50">
        <f t="shared" si="81"/>
        <v>345.29430379746833</v>
      </c>
      <c r="K432" s="50">
        <f t="shared" si="78"/>
        <v>983.87164384632683</v>
      </c>
      <c r="L432" s="50">
        <f t="shared" si="79"/>
        <v>1488826.3221766753</v>
      </c>
      <c r="M432" s="50"/>
      <c r="N432" s="97">
        <f t="shared" si="71"/>
        <v>1488826.3221766753</v>
      </c>
      <c r="O432" s="62"/>
      <c r="P432" s="62"/>
      <c r="Q432" s="99"/>
    </row>
    <row r="433" spans="1:17" s="31" customFormat="1" x14ac:dyDescent="0.25">
      <c r="A433" s="35"/>
      <c r="B433" s="51" t="s">
        <v>287</v>
      </c>
      <c r="C433" s="35">
        <v>3</v>
      </c>
      <c r="D433" s="55">
        <v>21.541399999999999</v>
      </c>
      <c r="E433" s="181">
        <v>16020</v>
      </c>
      <c r="F433" s="158">
        <v>32916887</v>
      </c>
      <c r="G433" s="41">
        <v>50</v>
      </c>
      <c r="H433" s="50">
        <f>F433*G433/100</f>
        <v>16458443.5</v>
      </c>
      <c r="I433" s="50">
        <f t="shared" si="77"/>
        <v>16458443.5</v>
      </c>
      <c r="J433" s="50">
        <f t="shared" si="81"/>
        <v>2054.7370162297129</v>
      </c>
      <c r="K433" s="50">
        <f t="shared" si="78"/>
        <v>-725.57106858591783</v>
      </c>
      <c r="L433" s="50">
        <f t="shared" si="79"/>
        <v>2823576.5822184081</v>
      </c>
      <c r="M433" s="50"/>
      <c r="N433" s="97">
        <f t="shared" si="71"/>
        <v>2823576.5822184081</v>
      </c>
      <c r="O433" s="62"/>
      <c r="P433" s="62"/>
      <c r="Q433" s="99"/>
    </row>
    <row r="434" spans="1:17" s="31" customFormat="1" x14ac:dyDescent="0.25">
      <c r="A434" s="35"/>
      <c r="B434" s="51" t="s">
        <v>295</v>
      </c>
      <c r="C434" s="35">
        <v>4</v>
      </c>
      <c r="D434" s="55">
        <v>22.109099999999998</v>
      </c>
      <c r="E434" s="181">
        <v>2111</v>
      </c>
      <c r="F434" s="158">
        <v>1510993.5</v>
      </c>
      <c r="G434" s="41">
        <v>100</v>
      </c>
      <c r="H434" s="50">
        <f>F434*G434/100</f>
        <v>1510993.5</v>
      </c>
      <c r="I434" s="50">
        <f t="shared" si="77"/>
        <v>0</v>
      </c>
      <c r="J434" s="50">
        <f t="shared" si="81"/>
        <v>715.77143533870208</v>
      </c>
      <c r="K434" s="50">
        <f t="shared" si="78"/>
        <v>613.39451230509303</v>
      </c>
      <c r="L434" s="50">
        <f t="shared" si="79"/>
        <v>1148176.5507922408</v>
      </c>
      <c r="M434" s="50"/>
      <c r="N434" s="97">
        <f t="shared" si="71"/>
        <v>1148176.5507922408</v>
      </c>
      <c r="O434" s="62"/>
      <c r="P434" s="62"/>
      <c r="Q434" s="99"/>
    </row>
    <row r="435" spans="1:17" s="31" customFormat="1" x14ac:dyDescent="0.25">
      <c r="A435" s="35"/>
      <c r="B435" s="51" t="s">
        <v>296</v>
      </c>
      <c r="C435" s="35">
        <v>4</v>
      </c>
      <c r="D435" s="55">
        <v>62.467600000000004</v>
      </c>
      <c r="E435" s="181">
        <v>3168</v>
      </c>
      <c r="F435" s="158">
        <v>1959592</v>
      </c>
      <c r="G435" s="41">
        <v>100</v>
      </c>
      <c r="H435" s="50">
        <f>F435*G435/100</f>
        <v>1959592</v>
      </c>
      <c r="I435" s="50">
        <f t="shared" si="77"/>
        <v>0</v>
      </c>
      <c r="J435" s="50">
        <f t="shared" si="81"/>
        <v>618.55808080808083</v>
      </c>
      <c r="K435" s="50">
        <f t="shared" si="78"/>
        <v>710.60786683571428</v>
      </c>
      <c r="L435" s="50">
        <f t="shared" si="79"/>
        <v>1624833.4115381683</v>
      </c>
      <c r="M435" s="50"/>
      <c r="N435" s="97">
        <f t="shared" si="71"/>
        <v>1624833.4115381683</v>
      </c>
      <c r="O435" s="62"/>
      <c r="P435" s="62"/>
      <c r="Q435" s="99"/>
    </row>
    <row r="436" spans="1:17" s="31" customFormat="1" x14ac:dyDescent="0.25">
      <c r="A436" s="35"/>
      <c r="B436" s="51" t="s">
        <v>297</v>
      </c>
      <c r="C436" s="35">
        <v>4</v>
      </c>
      <c r="D436" s="55">
        <v>27.094299999999997</v>
      </c>
      <c r="E436" s="181">
        <v>1936</v>
      </c>
      <c r="F436" s="158">
        <v>749847</v>
      </c>
      <c r="G436" s="41">
        <v>100</v>
      </c>
      <c r="H436" s="50">
        <f t="shared" si="80"/>
        <v>749847</v>
      </c>
      <c r="I436" s="50">
        <f t="shared" si="77"/>
        <v>0</v>
      </c>
      <c r="J436" s="50">
        <f t="shared" si="81"/>
        <v>387.31766528925618</v>
      </c>
      <c r="K436" s="50">
        <f t="shared" si="78"/>
        <v>941.84828235453892</v>
      </c>
      <c r="L436" s="50">
        <f t="shared" si="79"/>
        <v>1509135.0198874266</v>
      </c>
      <c r="M436" s="50"/>
      <c r="N436" s="97">
        <f t="shared" si="71"/>
        <v>1509135.0198874266</v>
      </c>
      <c r="O436" s="62"/>
      <c r="P436" s="62"/>
      <c r="Q436" s="99"/>
    </row>
    <row r="437" spans="1:17" s="31" customFormat="1" x14ac:dyDescent="0.25">
      <c r="A437" s="35"/>
      <c r="B437" s="51" t="s">
        <v>298</v>
      </c>
      <c r="C437" s="35">
        <v>4</v>
      </c>
      <c r="D437" s="55">
        <v>30.487299999999998</v>
      </c>
      <c r="E437" s="181">
        <v>973</v>
      </c>
      <c r="F437" s="158">
        <v>194699.9</v>
      </c>
      <c r="G437" s="41">
        <v>100</v>
      </c>
      <c r="H437" s="50">
        <f t="shared" si="80"/>
        <v>194699.9</v>
      </c>
      <c r="I437" s="50">
        <f t="shared" si="77"/>
        <v>0</v>
      </c>
      <c r="J437" s="50">
        <f t="shared" si="81"/>
        <v>200.10267214799589</v>
      </c>
      <c r="K437" s="50">
        <f t="shared" si="78"/>
        <v>1129.0632754957992</v>
      </c>
      <c r="L437" s="50">
        <f t="shared" si="79"/>
        <v>1570712.3101341389</v>
      </c>
      <c r="M437" s="50"/>
      <c r="N437" s="97">
        <f t="shared" si="71"/>
        <v>1570712.3101341389</v>
      </c>
      <c r="O437" s="62"/>
      <c r="P437" s="62"/>
      <c r="Q437" s="99"/>
    </row>
    <row r="438" spans="1:17" s="31" customFormat="1" x14ac:dyDescent="0.25">
      <c r="A438" s="35"/>
      <c r="B438" s="51" t="s">
        <v>299</v>
      </c>
      <c r="C438" s="35">
        <v>4</v>
      </c>
      <c r="D438" s="55">
        <v>25.811999999999998</v>
      </c>
      <c r="E438" s="181">
        <v>1029</v>
      </c>
      <c r="F438" s="158">
        <v>384820.5</v>
      </c>
      <c r="G438" s="41">
        <v>100</v>
      </c>
      <c r="H438" s="50">
        <f t="shared" si="80"/>
        <v>384820.5</v>
      </c>
      <c r="I438" s="50">
        <f t="shared" si="77"/>
        <v>0</v>
      </c>
      <c r="J438" s="50">
        <f t="shared" si="81"/>
        <v>373.97521865889212</v>
      </c>
      <c r="K438" s="50">
        <f t="shared" si="78"/>
        <v>955.19072898490299</v>
      </c>
      <c r="L438" s="50">
        <f t="shared" si="79"/>
        <v>1363907.6765401652</v>
      </c>
      <c r="M438" s="50"/>
      <c r="N438" s="97">
        <f t="shared" si="71"/>
        <v>1363907.6765401652</v>
      </c>
      <c r="O438" s="62"/>
      <c r="P438" s="62"/>
      <c r="Q438" s="99"/>
    </row>
    <row r="439" spans="1:17" s="31" customFormat="1" x14ac:dyDescent="0.25">
      <c r="A439" s="35"/>
      <c r="B439" s="51" t="s">
        <v>300</v>
      </c>
      <c r="C439" s="35">
        <v>4</v>
      </c>
      <c r="D439" s="55">
        <v>18.983499999999999</v>
      </c>
      <c r="E439" s="181">
        <v>1405</v>
      </c>
      <c r="F439" s="158">
        <v>1048439.5</v>
      </c>
      <c r="G439" s="41">
        <v>100</v>
      </c>
      <c r="H439" s="50">
        <f t="shared" si="80"/>
        <v>1048439.5</v>
      </c>
      <c r="I439" s="50">
        <f t="shared" si="77"/>
        <v>0</v>
      </c>
      <c r="J439" s="50">
        <f t="shared" si="81"/>
        <v>746.22028469750887</v>
      </c>
      <c r="K439" s="50">
        <f t="shared" si="78"/>
        <v>582.94566294628623</v>
      </c>
      <c r="L439" s="50">
        <f t="shared" si="79"/>
        <v>979527.40940603241</v>
      </c>
      <c r="M439" s="50"/>
      <c r="N439" s="97">
        <f t="shared" si="71"/>
        <v>979527.40940603241</v>
      </c>
      <c r="O439" s="62"/>
      <c r="P439" s="62"/>
      <c r="Q439" s="99"/>
    </row>
    <row r="440" spans="1:17" s="31" customFormat="1" x14ac:dyDescent="0.25">
      <c r="A440" s="35"/>
      <c r="B440" s="51" t="s">
        <v>784</v>
      </c>
      <c r="C440" s="35">
        <v>4</v>
      </c>
      <c r="D440" s="55">
        <v>35.002099999999999</v>
      </c>
      <c r="E440" s="181">
        <v>2317</v>
      </c>
      <c r="F440" s="158">
        <v>535799.6</v>
      </c>
      <c r="G440" s="41">
        <v>100</v>
      </c>
      <c r="H440" s="50">
        <f t="shared" si="80"/>
        <v>535799.6</v>
      </c>
      <c r="I440" s="50">
        <f t="shared" si="77"/>
        <v>0</v>
      </c>
      <c r="J440" s="50">
        <f t="shared" si="81"/>
        <v>231.24712990936555</v>
      </c>
      <c r="K440" s="50">
        <f t="shared" si="78"/>
        <v>1097.9188177344295</v>
      </c>
      <c r="L440" s="50">
        <f t="shared" si="79"/>
        <v>1785382.0536562977</v>
      </c>
      <c r="M440" s="50"/>
      <c r="N440" s="97">
        <f t="shared" si="71"/>
        <v>1785382.0536562977</v>
      </c>
      <c r="O440" s="62"/>
      <c r="P440" s="62"/>
      <c r="Q440" s="99"/>
    </row>
    <row r="441" spans="1:17" s="31" customFormat="1" x14ac:dyDescent="0.25">
      <c r="A441" s="35"/>
      <c r="B441" s="51" t="s">
        <v>301</v>
      </c>
      <c r="C441" s="35">
        <v>4</v>
      </c>
      <c r="D441" s="55">
        <v>22.695900000000002</v>
      </c>
      <c r="E441" s="181">
        <v>1865</v>
      </c>
      <c r="F441" s="158">
        <v>672766.2</v>
      </c>
      <c r="G441" s="41">
        <v>100</v>
      </c>
      <c r="H441" s="50">
        <f t="shared" si="80"/>
        <v>672766.2</v>
      </c>
      <c r="I441" s="50">
        <f t="shared" si="77"/>
        <v>0</v>
      </c>
      <c r="J441" s="50">
        <f t="shared" si="81"/>
        <v>360.73254691689004</v>
      </c>
      <c r="K441" s="50">
        <f t="shared" si="78"/>
        <v>968.43340072690512</v>
      </c>
      <c r="L441" s="50">
        <f t="shared" si="79"/>
        <v>1506294.3029654718</v>
      </c>
      <c r="M441" s="50"/>
      <c r="N441" s="97">
        <f t="shared" si="71"/>
        <v>1506294.3029654718</v>
      </c>
      <c r="O441" s="62"/>
      <c r="P441" s="62"/>
      <c r="Q441" s="99"/>
    </row>
    <row r="442" spans="1:17" s="31" customFormat="1" x14ac:dyDescent="0.25">
      <c r="A442" s="35"/>
      <c r="B442" s="51" t="s">
        <v>302</v>
      </c>
      <c r="C442" s="35">
        <v>4</v>
      </c>
      <c r="D442" s="55">
        <v>29.061799999999998</v>
      </c>
      <c r="E442" s="181">
        <v>1127</v>
      </c>
      <c r="F442" s="158">
        <v>470739.4</v>
      </c>
      <c r="G442" s="41">
        <v>100</v>
      </c>
      <c r="H442" s="50">
        <f t="shared" si="80"/>
        <v>470739.4</v>
      </c>
      <c r="I442" s="50">
        <f t="shared" si="77"/>
        <v>0</v>
      </c>
      <c r="J442" s="50">
        <f t="shared" si="81"/>
        <v>417.6924578527063</v>
      </c>
      <c r="K442" s="50">
        <f t="shared" si="78"/>
        <v>911.47348979108881</v>
      </c>
      <c r="L442" s="50">
        <f t="shared" si="79"/>
        <v>1346814.5017573778</v>
      </c>
      <c r="M442" s="50"/>
      <c r="N442" s="97">
        <f t="shared" si="71"/>
        <v>1346814.5017573778</v>
      </c>
      <c r="O442" s="62"/>
      <c r="P442" s="62"/>
      <c r="Q442" s="99"/>
    </row>
    <row r="443" spans="1:17" s="31" customFormat="1" x14ac:dyDescent="0.25">
      <c r="A443" s="35"/>
      <c r="B443" s="51" t="s">
        <v>303</v>
      </c>
      <c r="C443" s="35">
        <v>4</v>
      </c>
      <c r="D443" s="55">
        <v>43.259</v>
      </c>
      <c r="E443" s="181">
        <v>2411</v>
      </c>
      <c r="F443" s="158">
        <v>2091670.1</v>
      </c>
      <c r="G443" s="41">
        <v>100</v>
      </c>
      <c r="H443" s="50">
        <f t="shared" si="80"/>
        <v>2091670.1</v>
      </c>
      <c r="I443" s="50">
        <f t="shared" si="77"/>
        <v>0</v>
      </c>
      <c r="J443" s="50">
        <f t="shared" si="81"/>
        <v>867.55292409788478</v>
      </c>
      <c r="K443" s="50">
        <f>$J$11*$J$19-J443</f>
        <v>461.61302354591032</v>
      </c>
      <c r="L443" s="50">
        <f t="shared" si="79"/>
        <v>1128008.7723534589</v>
      </c>
      <c r="M443" s="50"/>
      <c r="N443" s="97">
        <f t="shared" si="71"/>
        <v>1128008.7723534589</v>
      </c>
      <c r="O443" s="62"/>
      <c r="P443" s="62"/>
      <c r="Q443" s="99"/>
    </row>
    <row r="444" spans="1:17" s="31" customFormat="1" x14ac:dyDescent="0.25">
      <c r="A444" s="35"/>
      <c r="B444" s="51" t="s">
        <v>304</v>
      </c>
      <c r="C444" s="35">
        <v>4</v>
      </c>
      <c r="D444" s="55">
        <v>19.787700000000001</v>
      </c>
      <c r="E444" s="181">
        <v>1423</v>
      </c>
      <c r="F444" s="158">
        <v>348472.4</v>
      </c>
      <c r="G444" s="41">
        <v>100</v>
      </c>
      <c r="H444" s="50">
        <f t="shared" si="80"/>
        <v>348472.4</v>
      </c>
      <c r="I444" s="50">
        <f t="shared" si="77"/>
        <v>0</v>
      </c>
      <c r="J444" s="50">
        <f t="shared" si="81"/>
        <v>244.8857343640197</v>
      </c>
      <c r="K444" s="50">
        <f t="shared" si="78"/>
        <v>1084.2802132797754</v>
      </c>
      <c r="L444" s="50">
        <f t="shared" si="79"/>
        <v>1547201.226135287</v>
      </c>
      <c r="M444" s="50"/>
      <c r="N444" s="97">
        <f t="shared" si="71"/>
        <v>1547201.226135287</v>
      </c>
      <c r="O444" s="62"/>
      <c r="P444" s="62"/>
      <c r="Q444" s="99"/>
    </row>
    <row r="445" spans="1:17" s="31" customFormat="1" x14ac:dyDescent="0.25">
      <c r="A445" s="35"/>
      <c r="B445" s="51" t="s">
        <v>305</v>
      </c>
      <c r="C445" s="35">
        <v>4</v>
      </c>
      <c r="D445" s="55">
        <v>50.122700000000002</v>
      </c>
      <c r="E445" s="181">
        <v>1895</v>
      </c>
      <c r="F445" s="158">
        <v>975113.7</v>
      </c>
      <c r="G445" s="41">
        <v>100</v>
      </c>
      <c r="H445" s="50">
        <f t="shared" si="80"/>
        <v>975113.7</v>
      </c>
      <c r="I445" s="50">
        <f t="shared" si="77"/>
        <v>0</v>
      </c>
      <c r="J445" s="50">
        <f t="shared" si="81"/>
        <v>514.57187335092351</v>
      </c>
      <c r="K445" s="50">
        <f t="shared" si="78"/>
        <v>814.5940742928716</v>
      </c>
      <c r="L445" s="50">
        <f t="shared" si="79"/>
        <v>1467204.315132818</v>
      </c>
      <c r="M445" s="50"/>
      <c r="N445" s="97">
        <f t="shared" si="71"/>
        <v>1467204.315132818</v>
      </c>
      <c r="O445" s="62"/>
      <c r="P445" s="62"/>
      <c r="Q445" s="99"/>
    </row>
    <row r="446" spans="1:17" s="31" customFormat="1" x14ac:dyDescent="0.25">
      <c r="A446" s="35"/>
      <c r="B446" s="51" t="s">
        <v>785</v>
      </c>
      <c r="C446" s="35">
        <v>4</v>
      </c>
      <c r="D446" s="55">
        <v>36.563299999999998</v>
      </c>
      <c r="E446" s="181">
        <v>2420</v>
      </c>
      <c r="F446" s="158">
        <v>930305.3</v>
      </c>
      <c r="G446" s="41">
        <v>100</v>
      </c>
      <c r="H446" s="50">
        <f t="shared" si="80"/>
        <v>930305.3</v>
      </c>
      <c r="I446" s="50">
        <f t="shared" si="77"/>
        <v>0</v>
      </c>
      <c r="J446" s="50">
        <f t="shared" si="81"/>
        <v>384.42367768595045</v>
      </c>
      <c r="K446" s="50">
        <f t="shared" si="78"/>
        <v>944.74226995784466</v>
      </c>
      <c r="L446" s="50">
        <f t="shared" si="79"/>
        <v>1638806.6707572085</v>
      </c>
      <c r="M446" s="50"/>
      <c r="N446" s="97">
        <f t="shared" si="71"/>
        <v>1638806.6707572085</v>
      </c>
      <c r="O446" s="62"/>
      <c r="P446" s="62"/>
      <c r="Q446" s="99"/>
    </row>
    <row r="447" spans="1:17" s="31" customFormat="1" x14ac:dyDescent="0.25">
      <c r="A447" s="35"/>
      <c r="B447" s="51" t="s">
        <v>306</v>
      </c>
      <c r="C447" s="35">
        <v>4</v>
      </c>
      <c r="D447" s="55">
        <v>44.360399999999998</v>
      </c>
      <c r="E447" s="181">
        <v>2413</v>
      </c>
      <c r="F447" s="158">
        <v>660860</v>
      </c>
      <c r="G447" s="41">
        <v>100</v>
      </c>
      <c r="H447" s="50">
        <f t="shared" si="80"/>
        <v>660860</v>
      </c>
      <c r="I447" s="50">
        <f t="shared" si="77"/>
        <v>0</v>
      </c>
      <c r="J447" s="50">
        <f t="shared" si="81"/>
        <v>273.87484459179444</v>
      </c>
      <c r="K447" s="50">
        <f t="shared" si="78"/>
        <v>1055.2911030520006</v>
      </c>
      <c r="L447" s="50">
        <f t="shared" si="79"/>
        <v>1797657.4738869893</v>
      </c>
      <c r="M447" s="50"/>
      <c r="N447" s="97">
        <f t="shared" si="71"/>
        <v>1797657.4738869893</v>
      </c>
      <c r="O447" s="62"/>
      <c r="P447" s="62"/>
      <c r="Q447" s="99"/>
    </row>
    <row r="448" spans="1:17" s="31" customFormat="1" x14ac:dyDescent="0.25">
      <c r="A448" s="35"/>
      <c r="B448" s="51" t="s">
        <v>307</v>
      </c>
      <c r="C448" s="35">
        <v>4</v>
      </c>
      <c r="D448" s="55">
        <v>21.852300000000003</v>
      </c>
      <c r="E448" s="181">
        <v>773</v>
      </c>
      <c r="F448" s="158">
        <v>82621.8</v>
      </c>
      <c r="G448" s="41">
        <v>100</v>
      </c>
      <c r="H448" s="50">
        <f t="shared" si="80"/>
        <v>82621.8</v>
      </c>
      <c r="I448" s="50">
        <f t="shared" si="77"/>
        <v>0</v>
      </c>
      <c r="J448" s="50">
        <f t="shared" si="81"/>
        <v>106.88460543337646</v>
      </c>
      <c r="K448" s="50">
        <f t="shared" si="78"/>
        <v>1222.2813422104186</v>
      </c>
      <c r="L448" s="50">
        <f t="shared" si="79"/>
        <v>1600729.6960407952</v>
      </c>
      <c r="M448" s="50"/>
      <c r="N448" s="97">
        <f t="shared" si="71"/>
        <v>1600729.6960407952</v>
      </c>
      <c r="O448" s="62"/>
      <c r="P448" s="62"/>
      <c r="Q448" s="99"/>
    </row>
    <row r="449" spans="1:17" s="31" customFormat="1" x14ac:dyDescent="0.25">
      <c r="A449" s="35"/>
      <c r="B449" s="51" t="s">
        <v>308</v>
      </c>
      <c r="C449" s="35">
        <v>4</v>
      </c>
      <c r="D449" s="55">
        <v>22.801199999999998</v>
      </c>
      <c r="E449" s="181">
        <v>1244</v>
      </c>
      <c r="F449" s="158">
        <v>393635.6</v>
      </c>
      <c r="G449" s="41">
        <v>100</v>
      </c>
      <c r="H449" s="50">
        <f t="shared" si="80"/>
        <v>393635.6</v>
      </c>
      <c r="I449" s="50">
        <f t="shared" si="77"/>
        <v>0</v>
      </c>
      <c r="J449" s="50">
        <f t="shared" si="81"/>
        <v>316.42733118971057</v>
      </c>
      <c r="K449" s="50">
        <f t="shared" si="78"/>
        <v>1012.7386164540845</v>
      </c>
      <c r="L449" s="50">
        <f t="shared" si="79"/>
        <v>1450792.7538515283</v>
      </c>
      <c r="M449" s="50"/>
      <c r="N449" s="97">
        <f t="shared" si="71"/>
        <v>1450792.7538515283</v>
      </c>
      <c r="O449" s="62"/>
      <c r="P449" s="62"/>
      <c r="Q449" s="99"/>
    </row>
    <row r="450" spans="1:17" s="31" customFormat="1" x14ac:dyDescent="0.25">
      <c r="A450" s="35"/>
      <c r="B450" s="51" t="s">
        <v>309</v>
      </c>
      <c r="C450" s="35">
        <v>4</v>
      </c>
      <c r="D450" s="55">
        <v>31.886900000000004</v>
      </c>
      <c r="E450" s="181">
        <v>3246</v>
      </c>
      <c r="F450" s="158">
        <v>903161.6</v>
      </c>
      <c r="G450" s="41">
        <v>100</v>
      </c>
      <c r="H450" s="50">
        <f t="shared" si="80"/>
        <v>903161.6</v>
      </c>
      <c r="I450" s="50">
        <f t="shared" si="77"/>
        <v>0</v>
      </c>
      <c r="J450" s="50">
        <f t="shared" si="81"/>
        <v>278.23832409118916</v>
      </c>
      <c r="K450" s="50">
        <f t="shared" si="78"/>
        <v>1050.9276235526058</v>
      </c>
      <c r="L450" s="50">
        <f t="shared" si="79"/>
        <v>1876195.1052789937</v>
      </c>
      <c r="M450" s="50"/>
      <c r="N450" s="97">
        <f t="shared" ref="N450:N513" si="82">L450+M450</f>
        <v>1876195.1052789937</v>
      </c>
      <c r="O450" s="62"/>
      <c r="P450" s="62"/>
      <c r="Q450" s="99"/>
    </row>
    <row r="451" spans="1:17" s="31" customFormat="1" x14ac:dyDescent="0.25">
      <c r="A451" s="35"/>
      <c r="B451" s="51" t="s">
        <v>310</v>
      </c>
      <c r="C451" s="35">
        <v>4</v>
      </c>
      <c r="D451" s="55">
        <v>28.262299999999996</v>
      </c>
      <c r="E451" s="181">
        <v>1000</v>
      </c>
      <c r="F451" s="158">
        <v>728141.2</v>
      </c>
      <c r="G451" s="41">
        <v>100</v>
      </c>
      <c r="H451" s="50">
        <f t="shared" si="80"/>
        <v>728141.2</v>
      </c>
      <c r="I451" s="50">
        <f t="shared" si="77"/>
        <v>0</v>
      </c>
      <c r="J451" s="50">
        <f t="shared" si="81"/>
        <v>728.14119999999991</v>
      </c>
      <c r="K451" s="50">
        <f t="shared" si="78"/>
        <v>601.02474764379519</v>
      </c>
      <c r="L451" s="50">
        <f t="shared" si="79"/>
        <v>974186.32430490456</v>
      </c>
      <c r="M451" s="50"/>
      <c r="N451" s="97">
        <f t="shared" si="82"/>
        <v>974186.32430490456</v>
      </c>
      <c r="O451" s="62"/>
      <c r="P451" s="62"/>
      <c r="Q451" s="99"/>
    </row>
    <row r="452" spans="1:17" s="31" customFormat="1" x14ac:dyDescent="0.25">
      <c r="A452" s="35"/>
      <c r="B452" s="51" t="s">
        <v>311</v>
      </c>
      <c r="C452" s="35">
        <v>4</v>
      </c>
      <c r="D452" s="55">
        <v>58.896599999999999</v>
      </c>
      <c r="E452" s="181">
        <v>2193</v>
      </c>
      <c r="F452" s="158">
        <v>762027.9</v>
      </c>
      <c r="G452" s="41">
        <v>100</v>
      </c>
      <c r="H452" s="50">
        <f t="shared" si="80"/>
        <v>762027.9</v>
      </c>
      <c r="I452" s="50">
        <f t="shared" si="77"/>
        <v>0</v>
      </c>
      <c r="J452" s="50">
        <f t="shared" si="81"/>
        <v>347.48194254445963</v>
      </c>
      <c r="K452" s="50">
        <f t="shared" si="78"/>
        <v>981.68400509933554</v>
      </c>
      <c r="L452" s="50">
        <f t="shared" si="79"/>
        <v>1745710.1408539552</v>
      </c>
      <c r="M452" s="50"/>
      <c r="N452" s="97">
        <f t="shared" si="82"/>
        <v>1745710.1408539552</v>
      </c>
      <c r="O452" s="62"/>
      <c r="P452" s="62"/>
      <c r="Q452" s="99"/>
    </row>
    <row r="453" spans="1:17" s="31" customFormat="1" x14ac:dyDescent="0.25">
      <c r="A453" s="35"/>
      <c r="B453" s="51" t="s">
        <v>312</v>
      </c>
      <c r="C453" s="35">
        <v>4</v>
      </c>
      <c r="D453" s="55">
        <v>18.635300000000001</v>
      </c>
      <c r="E453" s="181">
        <v>3875</v>
      </c>
      <c r="F453" s="158">
        <v>4104084.2</v>
      </c>
      <c r="G453" s="41">
        <v>100</v>
      </c>
      <c r="H453" s="50">
        <f t="shared" si="80"/>
        <v>4104084.2</v>
      </c>
      <c r="I453" s="50">
        <f t="shared" si="77"/>
        <v>0</v>
      </c>
      <c r="J453" s="50">
        <f t="shared" si="81"/>
        <v>1059.1185032258065</v>
      </c>
      <c r="K453" s="50">
        <f t="shared" si="78"/>
        <v>270.04744441798857</v>
      </c>
      <c r="L453" s="50">
        <f t="shared" si="79"/>
        <v>1047706.5372864993</v>
      </c>
      <c r="M453" s="50"/>
      <c r="N453" s="97">
        <f t="shared" si="82"/>
        <v>1047706.5372864993</v>
      </c>
      <c r="O453" s="62"/>
      <c r="P453" s="62"/>
      <c r="Q453" s="99"/>
    </row>
    <row r="454" spans="1:17" s="31" customFormat="1" x14ac:dyDescent="0.25">
      <c r="A454" s="35"/>
      <c r="B454" s="51" t="s">
        <v>313</v>
      </c>
      <c r="C454" s="35">
        <v>4</v>
      </c>
      <c r="D454" s="55">
        <v>32.360300000000002</v>
      </c>
      <c r="E454" s="181">
        <v>1839</v>
      </c>
      <c r="F454" s="158">
        <v>881169.6</v>
      </c>
      <c r="G454" s="41">
        <v>100</v>
      </c>
      <c r="H454" s="50">
        <f t="shared" si="80"/>
        <v>881169.6</v>
      </c>
      <c r="I454" s="50">
        <f t="shared" si="77"/>
        <v>0</v>
      </c>
      <c r="J454" s="50">
        <f t="shared" si="81"/>
        <v>479.15693311582379</v>
      </c>
      <c r="K454" s="50">
        <f t="shared" si="78"/>
        <v>850.00901452797132</v>
      </c>
      <c r="L454" s="50">
        <f t="shared" si="79"/>
        <v>1414462.7445552985</v>
      </c>
      <c r="M454" s="50"/>
      <c r="N454" s="97">
        <f t="shared" si="82"/>
        <v>1414462.7445552985</v>
      </c>
      <c r="O454" s="62"/>
      <c r="P454" s="62"/>
      <c r="Q454" s="99"/>
    </row>
    <row r="455" spans="1:17" s="31" customFormat="1" x14ac:dyDescent="0.25">
      <c r="A455" s="35"/>
      <c r="B455" s="51" t="s">
        <v>314</v>
      </c>
      <c r="C455" s="35">
        <v>4</v>
      </c>
      <c r="D455" s="55">
        <v>50.483599999999996</v>
      </c>
      <c r="E455" s="181">
        <v>4286</v>
      </c>
      <c r="F455" s="158">
        <v>1394049.9</v>
      </c>
      <c r="G455" s="41">
        <v>100</v>
      </c>
      <c r="H455" s="50">
        <f t="shared" si="80"/>
        <v>1394049.9</v>
      </c>
      <c r="I455" s="50">
        <f t="shared" si="77"/>
        <v>0</v>
      </c>
      <c r="J455" s="50">
        <f t="shared" si="81"/>
        <v>325.25662622491831</v>
      </c>
      <c r="K455" s="50">
        <f t="shared" si="78"/>
        <v>1003.9093214188767</v>
      </c>
      <c r="L455" s="50">
        <f t="shared" si="79"/>
        <v>2087108.7606622807</v>
      </c>
      <c r="M455" s="50"/>
      <c r="N455" s="97">
        <f t="shared" si="82"/>
        <v>2087108.7606622807</v>
      </c>
      <c r="O455" s="62"/>
      <c r="P455" s="62"/>
      <c r="Q455" s="99"/>
    </row>
    <row r="456" spans="1:17" s="31" customFormat="1" x14ac:dyDescent="0.25">
      <c r="A456" s="35"/>
      <c r="B456" s="51" t="s">
        <v>315</v>
      </c>
      <c r="C456" s="35">
        <v>4</v>
      </c>
      <c r="D456" s="55">
        <v>42.430799999999998</v>
      </c>
      <c r="E456" s="181">
        <v>3268</v>
      </c>
      <c r="F456" s="158">
        <v>747168.2</v>
      </c>
      <c r="G456" s="41">
        <v>100</v>
      </c>
      <c r="H456" s="50">
        <f t="shared" si="80"/>
        <v>747168.2</v>
      </c>
      <c r="I456" s="50">
        <f t="shared" si="77"/>
        <v>0</v>
      </c>
      <c r="J456" s="50">
        <f t="shared" si="81"/>
        <v>228.63164014687882</v>
      </c>
      <c r="K456" s="50">
        <f t="shared" si="78"/>
        <v>1100.5343074969162</v>
      </c>
      <c r="L456" s="50">
        <f t="shared" si="79"/>
        <v>1984607.8178876163</v>
      </c>
      <c r="M456" s="50"/>
      <c r="N456" s="97">
        <f t="shared" si="82"/>
        <v>1984607.8178876163</v>
      </c>
      <c r="O456" s="62"/>
      <c r="P456" s="62"/>
      <c r="Q456" s="99"/>
    </row>
    <row r="457" spans="1:17" s="31" customFormat="1" x14ac:dyDescent="0.25">
      <c r="A457" s="35"/>
      <c r="B457" s="51" t="s">
        <v>316</v>
      </c>
      <c r="C457" s="35">
        <v>4</v>
      </c>
      <c r="D457" s="55">
        <v>22.826599999999999</v>
      </c>
      <c r="E457" s="181">
        <v>1464</v>
      </c>
      <c r="F457" s="158">
        <v>428999.2</v>
      </c>
      <c r="G457" s="41">
        <v>100</v>
      </c>
      <c r="H457" s="50">
        <f t="shared" si="80"/>
        <v>428999.2</v>
      </c>
      <c r="I457" s="50">
        <f t="shared" si="77"/>
        <v>0</v>
      </c>
      <c r="J457" s="50">
        <f>F457/E457</f>
        <v>293.03224043715846</v>
      </c>
      <c r="K457" s="50">
        <f t="shared" si="78"/>
        <v>1036.1337072066367</v>
      </c>
      <c r="L457" s="50">
        <f>IF(K457&gt;0,$J$7*$J$8*(K457/$K$19),0)+$J$7*$J$9*(E457/$E$19)+$J$7*$J$10*(D457/$D$19)</f>
        <v>1514480.2614017064</v>
      </c>
      <c r="M457" s="50"/>
      <c r="N457" s="97">
        <f>L457+M457</f>
        <v>1514480.2614017064</v>
      </c>
      <c r="O457" s="62"/>
      <c r="P457" s="62"/>
      <c r="Q457" s="99"/>
    </row>
    <row r="458" spans="1:17" s="31" customFormat="1" x14ac:dyDescent="0.25">
      <c r="A458" s="35"/>
      <c r="B458" s="51"/>
      <c r="C458" s="35"/>
      <c r="D458" s="55">
        <v>0</v>
      </c>
      <c r="E458" s="183"/>
      <c r="F458" s="158"/>
      <c r="G458" s="41"/>
      <c r="H458" s="42"/>
      <c r="I458" s="50"/>
      <c r="J458" s="50"/>
      <c r="K458" s="50"/>
      <c r="L458" s="50"/>
      <c r="M458" s="50"/>
      <c r="N458" s="97"/>
      <c r="O458" s="62"/>
      <c r="P458" s="62"/>
      <c r="Q458" s="99"/>
    </row>
    <row r="459" spans="1:17" s="31" customFormat="1" x14ac:dyDescent="0.25">
      <c r="A459" s="30" t="s">
        <v>317</v>
      </c>
      <c r="B459" s="43" t="s">
        <v>2</v>
      </c>
      <c r="C459" s="44"/>
      <c r="D459" s="3">
        <v>1108.1904</v>
      </c>
      <c r="E459" s="184">
        <f>E460</f>
        <v>77104</v>
      </c>
      <c r="F459" s="37"/>
      <c r="G459" s="41"/>
      <c r="H459" s="37">
        <f>H461</f>
        <v>8414551.2750000004</v>
      </c>
      <c r="I459" s="37">
        <f>I461</f>
        <v>-8414551.2750000004</v>
      </c>
      <c r="J459" s="50"/>
      <c r="K459" s="50"/>
      <c r="L459" s="50"/>
      <c r="M459" s="46">
        <f>M461</f>
        <v>22543807.361514729</v>
      </c>
      <c r="N459" s="95">
        <f t="shared" si="82"/>
        <v>22543807.361514729</v>
      </c>
      <c r="O459" s="198"/>
      <c r="P459" s="198"/>
      <c r="Q459" s="99"/>
    </row>
    <row r="460" spans="1:17" s="31" customFormat="1" x14ac:dyDescent="0.25">
      <c r="A460" s="30" t="s">
        <v>317</v>
      </c>
      <c r="B460" s="43" t="s">
        <v>3</v>
      </c>
      <c r="C460" s="44"/>
      <c r="D460" s="3">
        <v>1108.1904</v>
      </c>
      <c r="E460" s="184">
        <f>SUM(E462:E501)</f>
        <v>77104</v>
      </c>
      <c r="F460" s="37">
        <f>SUM(F462:F501)</f>
        <v>74175199.599999979</v>
      </c>
      <c r="G460" s="41"/>
      <c r="H460" s="37">
        <f>SUM(H462:H501)</f>
        <v>57346097.049999982</v>
      </c>
      <c r="I460" s="37">
        <f>SUM(I462:I501)</f>
        <v>16829102.550000001</v>
      </c>
      <c r="J460" s="50"/>
      <c r="K460" s="50"/>
      <c r="L460" s="37">
        <f>SUM(L462:L501)</f>
        <v>52004238.016528189</v>
      </c>
      <c r="M460" s="46"/>
      <c r="N460" s="95">
        <f t="shared" si="82"/>
        <v>52004238.016528189</v>
      </c>
      <c r="O460" s="198"/>
      <c r="P460" s="198"/>
      <c r="Q460" s="99"/>
    </row>
    <row r="461" spans="1:17" s="31" customFormat="1" x14ac:dyDescent="0.25">
      <c r="A461" s="35"/>
      <c r="B461" s="51" t="s">
        <v>26</v>
      </c>
      <c r="C461" s="35">
        <v>2</v>
      </c>
      <c r="D461" s="55">
        <v>0</v>
      </c>
      <c r="E461" s="185"/>
      <c r="F461" s="50"/>
      <c r="G461" s="41">
        <v>25</v>
      </c>
      <c r="H461" s="50">
        <f>F473*G461/100</f>
        <v>8414551.2750000004</v>
      </c>
      <c r="I461" s="50">
        <f t="shared" ref="I461:I515" si="83">F461-H461</f>
        <v>-8414551.2750000004</v>
      </c>
      <c r="J461" s="50"/>
      <c r="K461" s="50"/>
      <c r="L461" s="50"/>
      <c r="M461" s="50">
        <f>($L$7*$L$8*E459/$L$10)+($L$7*$L$9*D459/$L$11)</f>
        <v>22543807.361514729</v>
      </c>
      <c r="N461" s="97">
        <f t="shared" si="82"/>
        <v>22543807.361514729</v>
      </c>
      <c r="O461" s="62"/>
      <c r="P461" s="62"/>
      <c r="Q461" s="99"/>
    </row>
    <row r="462" spans="1:17" s="31" customFormat="1" x14ac:dyDescent="0.25">
      <c r="A462" s="35"/>
      <c r="B462" s="51" t="s">
        <v>262</v>
      </c>
      <c r="C462" s="35">
        <v>4</v>
      </c>
      <c r="D462" s="55">
        <v>45.602799999999995</v>
      </c>
      <c r="E462" s="181">
        <v>1167</v>
      </c>
      <c r="F462" s="159">
        <v>411059.8</v>
      </c>
      <c r="G462" s="41">
        <v>100</v>
      </c>
      <c r="H462" s="50">
        <f>F462*G462/100</f>
        <v>411059.8</v>
      </c>
      <c r="I462" s="50">
        <f t="shared" si="83"/>
        <v>0</v>
      </c>
      <c r="J462" s="50">
        <f t="shared" ref="J462:J501" si="84">F462/E462</f>
        <v>352.23633247643528</v>
      </c>
      <c r="K462" s="50">
        <f t="shared" ref="K462:K501" si="85">$J$11*$J$19-J462</f>
        <v>976.92961516735977</v>
      </c>
      <c r="L462" s="50">
        <f t="shared" ref="L462:L501" si="86">IF(K462&gt;0,$J$7*$J$8*(K462/$K$19),0)+$J$7*$J$9*(E462/$E$19)+$J$7*$J$10*(D462/$D$19)</f>
        <v>1503988.4041726163</v>
      </c>
      <c r="M462" s="50"/>
      <c r="N462" s="97">
        <f t="shared" si="82"/>
        <v>1503988.4041726163</v>
      </c>
      <c r="O462" s="62"/>
      <c r="P462" s="62"/>
      <c r="Q462" s="99"/>
    </row>
    <row r="463" spans="1:17" s="31" customFormat="1" x14ac:dyDescent="0.25">
      <c r="A463" s="35"/>
      <c r="B463" s="51" t="s">
        <v>318</v>
      </c>
      <c r="C463" s="35">
        <v>4</v>
      </c>
      <c r="D463" s="55">
        <v>27.1677</v>
      </c>
      <c r="E463" s="181">
        <v>2005</v>
      </c>
      <c r="F463" s="159">
        <v>760539.7</v>
      </c>
      <c r="G463" s="41">
        <v>100</v>
      </c>
      <c r="H463" s="50">
        <f t="shared" ref="H463:H501" si="87">F463*G463/100</f>
        <v>760539.7</v>
      </c>
      <c r="I463" s="50">
        <f t="shared" si="83"/>
        <v>0</v>
      </c>
      <c r="J463" s="50">
        <f t="shared" si="84"/>
        <v>379.32154613466332</v>
      </c>
      <c r="K463" s="50">
        <f t="shared" si="85"/>
        <v>949.84440150913179</v>
      </c>
      <c r="L463" s="50">
        <f t="shared" si="86"/>
        <v>1530151.6834019218</v>
      </c>
      <c r="M463" s="50"/>
      <c r="N463" s="97">
        <f t="shared" si="82"/>
        <v>1530151.6834019218</v>
      </c>
      <c r="O463" s="62"/>
      <c r="P463" s="62"/>
      <c r="Q463" s="99"/>
    </row>
    <row r="464" spans="1:17" s="31" customFormat="1" x14ac:dyDescent="0.25">
      <c r="A464" s="35"/>
      <c r="B464" s="51" t="s">
        <v>786</v>
      </c>
      <c r="C464" s="35">
        <v>4</v>
      </c>
      <c r="D464" s="55">
        <v>26.518599999999999</v>
      </c>
      <c r="E464" s="181">
        <v>1733</v>
      </c>
      <c r="F464" s="159">
        <v>668816.5</v>
      </c>
      <c r="G464" s="41">
        <v>100</v>
      </c>
      <c r="H464" s="50">
        <f t="shared" si="87"/>
        <v>668816.5</v>
      </c>
      <c r="I464" s="50">
        <f t="shared" si="83"/>
        <v>0</v>
      </c>
      <c r="J464" s="50">
        <f t="shared" si="84"/>
        <v>385.92989036353146</v>
      </c>
      <c r="K464" s="50">
        <f t="shared" si="85"/>
        <v>943.23605728026359</v>
      </c>
      <c r="L464" s="50">
        <f t="shared" si="86"/>
        <v>1473496.2409167895</v>
      </c>
      <c r="M464" s="50"/>
      <c r="N464" s="97">
        <f t="shared" si="82"/>
        <v>1473496.2409167895</v>
      </c>
      <c r="O464" s="62"/>
      <c r="P464" s="62"/>
      <c r="Q464" s="99"/>
    </row>
    <row r="465" spans="1:17" s="31" customFormat="1" x14ac:dyDescent="0.25">
      <c r="A465" s="35"/>
      <c r="B465" s="51" t="s">
        <v>319</v>
      </c>
      <c r="C465" s="35">
        <v>4</v>
      </c>
      <c r="D465" s="55">
        <v>22.964099999999998</v>
      </c>
      <c r="E465" s="181">
        <v>881</v>
      </c>
      <c r="F465" s="159">
        <v>317882.8</v>
      </c>
      <c r="G465" s="41">
        <v>100</v>
      </c>
      <c r="H465" s="50">
        <f t="shared" si="87"/>
        <v>317882.8</v>
      </c>
      <c r="I465" s="50">
        <f t="shared" si="83"/>
        <v>0</v>
      </c>
      <c r="J465" s="50">
        <f t="shared" si="84"/>
        <v>360.82043132803631</v>
      </c>
      <c r="K465" s="50">
        <f t="shared" si="85"/>
        <v>968.3455163157588</v>
      </c>
      <c r="L465" s="50">
        <f t="shared" si="86"/>
        <v>1340184.7354235812</v>
      </c>
      <c r="M465" s="50"/>
      <c r="N465" s="97">
        <f t="shared" si="82"/>
        <v>1340184.7354235812</v>
      </c>
      <c r="O465" s="62"/>
      <c r="P465" s="62"/>
      <c r="Q465" s="99"/>
    </row>
    <row r="466" spans="1:17" s="31" customFormat="1" x14ac:dyDescent="0.25">
      <c r="A466" s="35"/>
      <c r="B466" s="51" t="s">
        <v>320</v>
      </c>
      <c r="C466" s="35">
        <v>4</v>
      </c>
      <c r="D466" s="55">
        <v>23.157800000000002</v>
      </c>
      <c r="E466" s="181">
        <v>1048</v>
      </c>
      <c r="F466" s="159">
        <v>801844.9</v>
      </c>
      <c r="G466" s="41">
        <v>100</v>
      </c>
      <c r="H466" s="50">
        <f t="shared" si="87"/>
        <v>801844.9</v>
      </c>
      <c r="I466" s="50">
        <f t="shared" si="83"/>
        <v>0</v>
      </c>
      <c r="J466" s="50">
        <f t="shared" si="84"/>
        <v>765.11917938931299</v>
      </c>
      <c r="K466" s="50">
        <f t="shared" si="85"/>
        <v>564.04676825448212</v>
      </c>
      <c r="L466" s="50">
        <f t="shared" si="86"/>
        <v>917169.60868843878</v>
      </c>
      <c r="M466" s="50"/>
      <c r="N466" s="97">
        <f t="shared" si="82"/>
        <v>917169.60868843878</v>
      </c>
      <c r="O466" s="62"/>
      <c r="P466" s="62"/>
      <c r="Q466" s="99"/>
    </row>
    <row r="467" spans="1:17" s="31" customFormat="1" x14ac:dyDescent="0.25">
      <c r="A467" s="35"/>
      <c r="B467" s="51" t="s">
        <v>321</v>
      </c>
      <c r="C467" s="35">
        <v>4</v>
      </c>
      <c r="D467" s="55">
        <v>52.364100000000001</v>
      </c>
      <c r="E467" s="181">
        <v>2897</v>
      </c>
      <c r="F467" s="159">
        <v>1419671</v>
      </c>
      <c r="G467" s="41">
        <v>100</v>
      </c>
      <c r="H467" s="50">
        <f t="shared" si="87"/>
        <v>1419671</v>
      </c>
      <c r="I467" s="50">
        <f t="shared" si="83"/>
        <v>0</v>
      </c>
      <c r="J467" s="50">
        <f t="shared" si="84"/>
        <v>490.04867103900585</v>
      </c>
      <c r="K467" s="50">
        <f t="shared" si="85"/>
        <v>839.11727660478925</v>
      </c>
      <c r="L467" s="50">
        <f t="shared" si="86"/>
        <v>1675414.9600372657</v>
      </c>
      <c r="M467" s="50"/>
      <c r="N467" s="97">
        <f t="shared" si="82"/>
        <v>1675414.9600372657</v>
      </c>
      <c r="O467" s="62"/>
      <c r="P467" s="62"/>
      <c r="Q467" s="99"/>
    </row>
    <row r="468" spans="1:17" s="31" customFormat="1" x14ac:dyDescent="0.25">
      <c r="A468" s="35"/>
      <c r="B468" s="51" t="s">
        <v>197</v>
      </c>
      <c r="C468" s="35">
        <v>4</v>
      </c>
      <c r="D468" s="55">
        <v>28.741099999999999</v>
      </c>
      <c r="E468" s="181">
        <v>1453</v>
      </c>
      <c r="F468" s="159">
        <v>394024.9</v>
      </c>
      <c r="G468" s="41">
        <v>100</v>
      </c>
      <c r="H468" s="50">
        <f t="shared" si="87"/>
        <v>394024.9</v>
      </c>
      <c r="I468" s="50">
        <f t="shared" si="83"/>
        <v>0</v>
      </c>
      <c r="J468" s="50">
        <f t="shared" si="84"/>
        <v>271.18024776324847</v>
      </c>
      <c r="K468" s="50">
        <f t="shared" si="85"/>
        <v>1057.9856998805467</v>
      </c>
      <c r="L468" s="50">
        <f t="shared" si="86"/>
        <v>1564642.0358851103</v>
      </c>
      <c r="M468" s="50"/>
      <c r="N468" s="97">
        <f t="shared" si="82"/>
        <v>1564642.0358851103</v>
      </c>
      <c r="O468" s="62"/>
      <c r="P468" s="62"/>
      <c r="Q468" s="99"/>
    </row>
    <row r="469" spans="1:17" s="31" customFormat="1" x14ac:dyDescent="0.25">
      <c r="A469" s="35"/>
      <c r="B469" s="51" t="s">
        <v>322</v>
      </c>
      <c r="C469" s="35">
        <v>4</v>
      </c>
      <c r="D469" s="55">
        <v>30.527899999999999</v>
      </c>
      <c r="E469" s="181">
        <v>1909</v>
      </c>
      <c r="F469" s="159">
        <v>493487</v>
      </c>
      <c r="G469" s="41">
        <v>100</v>
      </c>
      <c r="H469" s="50">
        <f t="shared" si="87"/>
        <v>493487</v>
      </c>
      <c r="I469" s="50">
        <f t="shared" si="83"/>
        <v>0</v>
      </c>
      <c r="J469" s="50">
        <f t="shared" si="84"/>
        <v>258.50550026191723</v>
      </c>
      <c r="K469" s="50">
        <f t="shared" si="85"/>
        <v>1070.6604473818779</v>
      </c>
      <c r="L469" s="50">
        <f t="shared" si="86"/>
        <v>1664667.0287506483</v>
      </c>
      <c r="M469" s="50"/>
      <c r="N469" s="97">
        <f t="shared" si="82"/>
        <v>1664667.0287506483</v>
      </c>
      <c r="O469" s="62"/>
      <c r="P469" s="62"/>
      <c r="Q469" s="99"/>
    </row>
    <row r="470" spans="1:17" s="31" customFormat="1" x14ac:dyDescent="0.25">
      <c r="A470" s="35"/>
      <c r="B470" s="51" t="s">
        <v>323</v>
      </c>
      <c r="C470" s="35">
        <v>4</v>
      </c>
      <c r="D470" s="55">
        <v>35.814700000000002</v>
      </c>
      <c r="E470" s="181">
        <v>2118</v>
      </c>
      <c r="F470" s="159">
        <v>1713123.3</v>
      </c>
      <c r="G470" s="41">
        <v>100</v>
      </c>
      <c r="H470" s="50">
        <f t="shared" si="87"/>
        <v>1713123.3</v>
      </c>
      <c r="I470" s="50">
        <f t="shared" si="83"/>
        <v>0</v>
      </c>
      <c r="J470" s="50">
        <f t="shared" si="84"/>
        <v>808.84008498583569</v>
      </c>
      <c r="K470" s="50">
        <f t="shared" si="85"/>
        <v>520.32586265795942</v>
      </c>
      <c r="L470" s="50">
        <f t="shared" si="86"/>
        <v>1109168.7939089509</v>
      </c>
      <c r="M470" s="50"/>
      <c r="N470" s="97">
        <f t="shared" si="82"/>
        <v>1109168.7939089509</v>
      </c>
      <c r="O470" s="62"/>
      <c r="P470" s="62"/>
      <c r="Q470" s="99"/>
    </row>
    <row r="471" spans="1:17" s="31" customFormat="1" x14ac:dyDescent="0.25">
      <c r="A471" s="35"/>
      <c r="B471" s="51" t="s">
        <v>324</v>
      </c>
      <c r="C471" s="35">
        <v>4</v>
      </c>
      <c r="D471" s="55">
        <v>50.043500000000009</v>
      </c>
      <c r="E471" s="181">
        <v>3024</v>
      </c>
      <c r="F471" s="159">
        <v>595193</v>
      </c>
      <c r="G471" s="41">
        <v>100</v>
      </c>
      <c r="H471" s="50">
        <f t="shared" si="87"/>
        <v>595193</v>
      </c>
      <c r="I471" s="50">
        <f t="shared" si="83"/>
        <v>0</v>
      </c>
      <c r="J471" s="50">
        <f t="shared" si="84"/>
        <v>196.823082010582</v>
      </c>
      <c r="K471" s="50">
        <f t="shared" si="85"/>
        <v>1132.342865633213</v>
      </c>
      <c r="L471" s="50">
        <f t="shared" si="86"/>
        <v>2014222.9418821274</v>
      </c>
      <c r="M471" s="50"/>
      <c r="N471" s="97">
        <f t="shared" si="82"/>
        <v>2014222.9418821274</v>
      </c>
      <c r="O471" s="62"/>
      <c r="P471" s="62"/>
      <c r="Q471" s="99"/>
    </row>
    <row r="472" spans="1:17" s="31" customFormat="1" x14ac:dyDescent="0.25">
      <c r="A472" s="35"/>
      <c r="B472" s="51" t="s">
        <v>325</v>
      </c>
      <c r="C472" s="35">
        <v>4</v>
      </c>
      <c r="D472" s="55">
        <v>22.613199999999999</v>
      </c>
      <c r="E472" s="181">
        <v>1328</v>
      </c>
      <c r="F472" s="159">
        <v>765588.3</v>
      </c>
      <c r="G472" s="41">
        <v>100</v>
      </c>
      <c r="H472" s="50">
        <f t="shared" si="87"/>
        <v>765588.3</v>
      </c>
      <c r="I472" s="50">
        <f t="shared" si="83"/>
        <v>0</v>
      </c>
      <c r="J472" s="50">
        <f t="shared" si="84"/>
        <v>576.49721385542171</v>
      </c>
      <c r="K472" s="50">
        <f t="shared" si="85"/>
        <v>752.6687337883734</v>
      </c>
      <c r="L472" s="50">
        <f t="shared" si="86"/>
        <v>1173243.6238236742</v>
      </c>
      <c r="M472" s="50"/>
      <c r="N472" s="97">
        <f t="shared" si="82"/>
        <v>1173243.6238236742</v>
      </c>
      <c r="O472" s="62"/>
      <c r="P472" s="62"/>
      <c r="Q472" s="99"/>
    </row>
    <row r="473" spans="1:17" s="31" customFormat="1" x14ac:dyDescent="0.25">
      <c r="A473" s="35"/>
      <c r="B473" s="51" t="s">
        <v>868</v>
      </c>
      <c r="C473" s="35">
        <v>3</v>
      </c>
      <c r="D473" s="55">
        <v>15.1205</v>
      </c>
      <c r="E473" s="181">
        <v>12584</v>
      </c>
      <c r="F473" s="159">
        <v>33658205.100000001</v>
      </c>
      <c r="G473" s="41">
        <v>50</v>
      </c>
      <c r="H473" s="50">
        <f t="shared" si="87"/>
        <v>16829102.550000001</v>
      </c>
      <c r="I473" s="50">
        <f t="shared" si="83"/>
        <v>16829102.550000001</v>
      </c>
      <c r="J473" s="50">
        <f t="shared" si="84"/>
        <v>2674.6825413223141</v>
      </c>
      <c r="K473" s="50">
        <f t="shared" si="85"/>
        <v>-1345.516593678519</v>
      </c>
      <c r="L473" s="50">
        <f t="shared" si="86"/>
        <v>2209572.3544195313</v>
      </c>
      <c r="M473" s="50"/>
      <c r="N473" s="97">
        <f t="shared" si="82"/>
        <v>2209572.3544195313</v>
      </c>
      <c r="O473" s="62"/>
      <c r="P473" s="62"/>
      <c r="Q473" s="99"/>
    </row>
    <row r="474" spans="1:17" s="31" customFormat="1" x14ac:dyDescent="0.25">
      <c r="A474" s="35"/>
      <c r="B474" s="51" t="s">
        <v>326</v>
      </c>
      <c r="C474" s="35">
        <v>4</v>
      </c>
      <c r="D474" s="55">
        <v>24.532899999999998</v>
      </c>
      <c r="E474" s="181">
        <v>1456</v>
      </c>
      <c r="F474" s="159">
        <v>378672.8</v>
      </c>
      <c r="G474" s="41">
        <v>100</v>
      </c>
      <c r="H474" s="50">
        <f t="shared" si="87"/>
        <v>378672.8</v>
      </c>
      <c r="I474" s="50">
        <f t="shared" si="83"/>
        <v>0</v>
      </c>
      <c r="J474" s="50">
        <f t="shared" si="84"/>
        <v>260.07747252747254</v>
      </c>
      <c r="K474" s="50">
        <f t="shared" si="85"/>
        <v>1069.0884751163226</v>
      </c>
      <c r="L474" s="50">
        <f t="shared" si="86"/>
        <v>1557946.3263346276</v>
      </c>
      <c r="M474" s="50"/>
      <c r="N474" s="97">
        <f t="shared" si="82"/>
        <v>1557946.3263346276</v>
      </c>
      <c r="O474" s="62"/>
      <c r="P474" s="62"/>
      <c r="Q474" s="99"/>
    </row>
    <row r="475" spans="1:17" s="31" customFormat="1" x14ac:dyDescent="0.25">
      <c r="A475" s="35"/>
      <c r="B475" s="51" t="s">
        <v>327</v>
      </c>
      <c r="C475" s="35">
        <v>4</v>
      </c>
      <c r="D475" s="55">
        <v>34.783699999999996</v>
      </c>
      <c r="E475" s="181">
        <v>2086</v>
      </c>
      <c r="F475" s="159">
        <v>1423197.1</v>
      </c>
      <c r="G475" s="41">
        <v>100</v>
      </c>
      <c r="H475" s="50">
        <f t="shared" si="87"/>
        <v>1423197.1</v>
      </c>
      <c r="I475" s="50">
        <f t="shared" si="83"/>
        <v>0</v>
      </c>
      <c r="J475" s="50">
        <f t="shared" si="84"/>
        <v>682.26131351869617</v>
      </c>
      <c r="K475" s="50">
        <f t="shared" si="85"/>
        <v>646.90463412509894</v>
      </c>
      <c r="L475" s="50">
        <f t="shared" si="86"/>
        <v>1240529.6891440935</v>
      </c>
      <c r="M475" s="50"/>
      <c r="N475" s="97">
        <f t="shared" si="82"/>
        <v>1240529.6891440935</v>
      </c>
      <c r="O475" s="62"/>
      <c r="P475" s="62"/>
      <c r="Q475" s="99"/>
    </row>
    <row r="476" spans="1:17" s="31" customFormat="1" x14ac:dyDescent="0.25">
      <c r="A476" s="35"/>
      <c r="B476" s="51" t="s">
        <v>328</v>
      </c>
      <c r="C476" s="35">
        <v>4</v>
      </c>
      <c r="D476" s="55">
        <v>42.847299999999997</v>
      </c>
      <c r="E476" s="181">
        <v>3051</v>
      </c>
      <c r="F476" s="159">
        <v>3161094.3</v>
      </c>
      <c r="G476" s="41">
        <v>100</v>
      </c>
      <c r="H476" s="50">
        <f t="shared" si="87"/>
        <v>3161094.3</v>
      </c>
      <c r="I476" s="50">
        <f t="shared" si="83"/>
        <v>0</v>
      </c>
      <c r="J476" s="50">
        <f t="shared" si="84"/>
        <v>1036.0846607669616</v>
      </c>
      <c r="K476" s="50">
        <f t="shared" si="85"/>
        <v>293.08128687683347</v>
      </c>
      <c r="L476" s="50">
        <f t="shared" si="86"/>
        <v>1046333.6708729658</v>
      </c>
      <c r="M476" s="50"/>
      <c r="N476" s="97">
        <f t="shared" si="82"/>
        <v>1046333.6708729658</v>
      </c>
      <c r="O476" s="62"/>
      <c r="P476" s="62"/>
      <c r="Q476" s="99"/>
    </row>
    <row r="477" spans="1:17" s="31" customFormat="1" x14ac:dyDescent="0.25">
      <c r="A477" s="35"/>
      <c r="B477" s="51" t="s">
        <v>329</v>
      </c>
      <c r="C477" s="35">
        <v>4</v>
      </c>
      <c r="D477" s="55">
        <v>27.030799999999999</v>
      </c>
      <c r="E477" s="181">
        <v>1646</v>
      </c>
      <c r="F477" s="159">
        <v>4177261.3</v>
      </c>
      <c r="G477" s="41">
        <v>100</v>
      </c>
      <c r="H477" s="50">
        <f t="shared" si="87"/>
        <v>4177261.3</v>
      </c>
      <c r="I477" s="50">
        <f t="shared" si="83"/>
        <v>0</v>
      </c>
      <c r="J477" s="50">
        <f t="shared" si="84"/>
        <v>2537.8258201701092</v>
      </c>
      <c r="K477" s="50">
        <f t="shared" si="85"/>
        <v>-1208.6598725263141</v>
      </c>
      <c r="L477" s="50">
        <f t="shared" si="86"/>
        <v>405860.04981407733</v>
      </c>
      <c r="M477" s="50"/>
      <c r="N477" s="97">
        <f t="shared" si="82"/>
        <v>405860.04981407733</v>
      </c>
      <c r="O477" s="62"/>
      <c r="P477" s="62"/>
      <c r="Q477" s="99"/>
    </row>
    <row r="478" spans="1:17" s="31" customFormat="1" x14ac:dyDescent="0.25">
      <c r="A478" s="35"/>
      <c r="B478" s="51" t="s">
        <v>330</v>
      </c>
      <c r="C478" s="35">
        <v>4</v>
      </c>
      <c r="D478" s="55">
        <v>20.4026</v>
      </c>
      <c r="E478" s="181">
        <v>1314</v>
      </c>
      <c r="F478" s="159">
        <v>739806.9</v>
      </c>
      <c r="G478" s="41">
        <v>100</v>
      </c>
      <c r="H478" s="50">
        <f t="shared" si="87"/>
        <v>739806.9</v>
      </c>
      <c r="I478" s="50">
        <f t="shared" si="83"/>
        <v>0</v>
      </c>
      <c r="J478" s="50">
        <f t="shared" si="84"/>
        <v>563.01894977168956</v>
      </c>
      <c r="K478" s="50">
        <f t="shared" si="85"/>
        <v>766.14699787210554</v>
      </c>
      <c r="L478" s="50">
        <f t="shared" si="86"/>
        <v>1175632.4613514496</v>
      </c>
      <c r="M478" s="50"/>
      <c r="N478" s="97">
        <f t="shared" si="82"/>
        <v>1175632.4613514496</v>
      </c>
      <c r="O478" s="62"/>
      <c r="P478" s="62"/>
      <c r="Q478" s="99"/>
    </row>
    <row r="479" spans="1:17" s="31" customFormat="1" x14ac:dyDescent="0.25">
      <c r="A479" s="35"/>
      <c r="B479" s="51" t="s">
        <v>301</v>
      </c>
      <c r="C479" s="35">
        <v>4</v>
      </c>
      <c r="D479" s="55">
        <v>38.792499999999997</v>
      </c>
      <c r="E479" s="181">
        <v>1486</v>
      </c>
      <c r="F479" s="159">
        <v>686309.4</v>
      </c>
      <c r="G479" s="41">
        <v>100</v>
      </c>
      <c r="H479" s="50">
        <f t="shared" si="87"/>
        <v>686309.4</v>
      </c>
      <c r="I479" s="50">
        <f t="shared" si="83"/>
        <v>0</v>
      </c>
      <c r="J479" s="50">
        <f t="shared" si="84"/>
        <v>461.85020188425307</v>
      </c>
      <c r="K479" s="50">
        <f t="shared" si="85"/>
        <v>867.3157457595421</v>
      </c>
      <c r="L479" s="50">
        <f t="shared" si="86"/>
        <v>1403820.2861058544</v>
      </c>
      <c r="M479" s="50"/>
      <c r="N479" s="97">
        <f t="shared" si="82"/>
        <v>1403820.2861058544</v>
      </c>
      <c r="O479" s="62"/>
      <c r="P479" s="62"/>
      <c r="Q479" s="99"/>
    </row>
    <row r="480" spans="1:17" s="31" customFormat="1" x14ac:dyDescent="0.25">
      <c r="A480" s="35"/>
      <c r="B480" s="51" t="s">
        <v>331</v>
      </c>
      <c r="C480" s="35">
        <v>4</v>
      </c>
      <c r="D480" s="55">
        <v>27.402800000000003</v>
      </c>
      <c r="E480" s="181">
        <v>1443</v>
      </c>
      <c r="F480" s="159">
        <v>678433</v>
      </c>
      <c r="G480" s="41">
        <v>100</v>
      </c>
      <c r="H480" s="50">
        <f t="shared" si="87"/>
        <v>678433</v>
      </c>
      <c r="I480" s="50">
        <f t="shared" si="83"/>
        <v>0</v>
      </c>
      <c r="J480" s="50">
        <f t="shared" si="84"/>
        <v>470.15453915453918</v>
      </c>
      <c r="K480" s="50">
        <f t="shared" si="85"/>
        <v>859.01140848925593</v>
      </c>
      <c r="L480" s="50">
        <f t="shared" si="86"/>
        <v>1334099.8161844572</v>
      </c>
      <c r="M480" s="50"/>
      <c r="N480" s="97">
        <f t="shared" si="82"/>
        <v>1334099.8161844572</v>
      </c>
      <c r="O480" s="62"/>
      <c r="P480" s="62"/>
      <c r="Q480" s="99"/>
    </row>
    <row r="481" spans="1:17" s="31" customFormat="1" x14ac:dyDescent="0.25">
      <c r="A481" s="35"/>
      <c r="B481" s="51" t="s">
        <v>332</v>
      </c>
      <c r="C481" s="35">
        <v>4</v>
      </c>
      <c r="D481" s="55">
        <v>19.755499999999998</v>
      </c>
      <c r="E481" s="181">
        <v>1599</v>
      </c>
      <c r="F481" s="159">
        <v>3138781.7</v>
      </c>
      <c r="G481" s="41">
        <v>100</v>
      </c>
      <c r="H481" s="50">
        <f t="shared" si="87"/>
        <v>3138781.7</v>
      </c>
      <c r="I481" s="50">
        <f t="shared" si="83"/>
        <v>0</v>
      </c>
      <c r="J481" s="50">
        <f t="shared" si="84"/>
        <v>1962.9654158849282</v>
      </c>
      <c r="K481" s="50">
        <f t="shared" si="85"/>
        <v>-633.79946824113313</v>
      </c>
      <c r="L481" s="50">
        <f t="shared" si="86"/>
        <v>363939.35842314386</v>
      </c>
      <c r="M481" s="50"/>
      <c r="N481" s="97">
        <f t="shared" si="82"/>
        <v>363939.35842314386</v>
      </c>
      <c r="O481" s="62"/>
      <c r="P481" s="62"/>
      <c r="Q481" s="99"/>
    </row>
    <row r="482" spans="1:17" s="31" customFormat="1" x14ac:dyDescent="0.25">
      <c r="A482" s="35"/>
      <c r="B482" s="51" t="s">
        <v>333</v>
      </c>
      <c r="C482" s="35">
        <v>4</v>
      </c>
      <c r="D482" s="55">
        <v>31.557099999999998</v>
      </c>
      <c r="E482" s="181">
        <v>811</v>
      </c>
      <c r="F482" s="159">
        <v>444889.3</v>
      </c>
      <c r="G482" s="41">
        <v>100</v>
      </c>
      <c r="H482" s="50">
        <f t="shared" si="87"/>
        <v>444889.3</v>
      </c>
      <c r="I482" s="50">
        <f t="shared" si="83"/>
        <v>0</v>
      </c>
      <c r="J482" s="50">
        <f t="shared" si="84"/>
        <v>548.56880394574603</v>
      </c>
      <c r="K482" s="50">
        <f t="shared" si="85"/>
        <v>780.59714369804908</v>
      </c>
      <c r="L482" s="50">
        <f t="shared" si="86"/>
        <v>1158321.4633654496</v>
      </c>
      <c r="M482" s="50"/>
      <c r="N482" s="97">
        <f t="shared" si="82"/>
        <v>1158321.4633654496</v>
      </c>
      <c r="O482" s="62"/>
      <c r="P482" s="62"/>
      <c r="Q482" s="99"/>
    </row>
    <row r="483" spans="1:17" s="31" customFormat="1" x14ac:dyDescent="0.25">
      <c r="A483" s="35"/>
      <c r="B483" s="51" t="s">
        <v>334</v>
      </c>
      <c r="C483" s="35">
        <v>4</v>
      </c>
      <c r="D483" s="55">
        <v>3.6592000000000002</v>
      </c>
      <c r="E483" s="181">
        <v>1802</v>
      </c>
      <c r="F483" s="159">
        <v>2879788.6</v>
      </c>
      <c r="G483" s="41">
        <v>100</v>
      </c>
      <c r="H483" s="50">
        <f t="shared" si="87"/>
        <v>2879788.6</v>
      </c>
      <c r="I483" s="50">
        <f t="shared" si="83"/>
        <v>0</v>
      </c>
      <c r="J483" s="50">
        <f t="shared" si="84"/>
        <v>1598.1068812430633</v>
      </c>
      <c r="K483" s="50">
        <f t="shared" si="85"/>
        <v>-268.94093359926819</v>
      </c>
      <c r="L483" s="50">
        <f t="shared" si="86"/>
        <v>323373.5292173546</v>
      </c>
      <c r="M483" s="50"/>
      <c r="N483" s="97">
        <f t="shared" si="82"/>
        <v>323373.5292173546</v>
      </c>
      <c r="O483" s="62"/>
      <c r="P483" s="62"/>
      <c r="Q483" s="99"/>
    </row>
    <row r="484" spans="1:17" s="31" customFormat="1" x14ac:dyDescent="0.25">
      <c r="A484" s="35"/>
      <c r="B484" s="51" t="s">
        <v>335</v>
      </c>
      <c r="C484" s="35">
        <v>4</v>
      </c>
      <c r="D484" s="55">
        <v>3.3653</v>
      </c>
      <c r="E484" s="181">
        <v>1884</v>
      </c>
      <c r="F484" s="159">
        <v>1330271.8</v>
      </c>
      <c r="G484" s="41">
        <v>100</v>
      </c>
      <c r="H484" s="50">
        <f t="shared" si="87"/>
        <v>1330271.8</v>
      </c>
      <c r="I484" s="50">
        <f t="shared" si="83"/>
        <v>0</v>
      </c>
      <c r="J484" s="50">
        <f t="shared" si="84"/>
        <v>706.08906581740985</v>
      </c>
      <c r="K484" s="50">
        <f t="shared" si="85"/>
        <v>623.07688182638526</v>
      </c>
      <c r="L484" s="50">
        <f t="shared" si="86"/>
        <v>1033002.8235370729</v>
      </c>
      <c r="M484" s="50"/>
      <c r="N484" s="97">
        <f t="shared" si="82"/>
        <v>1033002.8235370729</v>
      </c>
      <c r="O484" s="62"/>
      <c r="P484" s="62"/>
      <c r="Q484" s="99"/>
    </row>
    <row r="485" spans="1:17" s="31" customFormat="1" x14ac:dyDescent="0.25">
      <c r="A485" s="35"/>
      <c r="B485" s="51" t="s">
        <v>336</v>
      </c>
      <c r="C485" s="35">
        <v>4</v>
      </c>
      <c r="D485" s="55">
        <v>13.880999999999998</v>
      </c>
      <c r="E485" s="181">
        <v>954</v>
      </c>
      <c r="F485" s="159">
        <v>265335.40000000002</v>
      </c>
      <c r="G485" s="41">
        <v>100</v>
      </c>
      <c r="H485" s="50">
        <f t="shared" si="87"/>
        <v>265335.40000000002</v>
      </c>
      <c r="I485" s="50">
        <f t="shared" si="83"/>
        <v>0</v>
      </c>
      <c r="J485" s="50">
        <f t="shared" si="84"/>
        <v>278.12935010482181</v>
      </c>
      <c r="K485" s="50">
        <f t="shared" si="85"/>
        <v>1051.0365975389732</v>
      </c>
      <c r="L485" s="50">
        <f t="shared" si="86"/>
        <v>1402740.2811315227</v>
      </c>
      <c r="M485" s="50"/>
      <c r="N485" s="97">
        <f t="shared" si="82"/>
        <v>1402740.2811315227</v>
      </c>
      <c r="O485" s="62"/>
      <c r="P485" s="62"/>
      <c r="Q485" s="99"/>
    </row>
    <row r="486" spans="1:17" s="31" customFormat="1" x14ac:dyDescent="0.25">
      <c r="A486" s="35"/>
      <c r="B486" s="51" t="s">
        <v>337</v>
      </c>
      <c r="C486" s="35">
        <v>4</v>
      </c>
      <c r="D486" s="55">
        <v>30.09</v>
      </c>
      <c r="E486" s="181">
        <v>937</v>
      </c>
      <c r="F486" s="159">
        <v>424316.9</v>
      </c>
      <c r="G486" s="41">
        <v>100</v>
      </c>
      <c r="H486" s="50">
        <f t="shared" si="87"/>
        <v>424316.9</v>
      </c>
      <c r="I486" s="50">
        <f t="shared" si="83"/>
        <v>0</v>
      </c>
      <c r="J486" s="50">
        <f t="shared" si="84"/>
        <v>452.84621131270012</v>
      </c>
      <c r="K486" s="50">
        <f t="shared" si="85"/>
        <v>876.31973633109499</v>
      </c>
      <c r="L486" s="50">
        <f t="shared" si="86"/>
        <v>1279985.4781949085</v>
      </c>
      <c r="M486" s="50"/>
      <c r="N486" s="97">
        <f t="shared" si="82"/>
        <v>1279985.4781949085</v>
      </c>
      <c r="O486" s="62"/>
      <c r="P486" s="62"/>
      <c r="Q486" s="99"/>
    </row>
    <row r="487" spans="1:17" s="31" customFormat="1" x14ac:dyDescent="0.25">
      <c r="A487" s="35"/>
      <c r="B487" s="51" t="s">
        <v>338</v>
      </c>
      <c r="C487" s="35">
        <v>4</v>
      </c>
      <c r="D487" s="55">
        <v>55.488399999999999</v>
      </c>
      <c r="E487" s="181">
        <v>2745</v>
      </c>
      <c r="F487" s="159">
        <v>801776.2</v>
      </c>
      <c r="G487" s="41">
        <v>100</v>
      </c>
      <c r="H487" s="50">
        <f t="shared" si="87"/>
        <v>801776.2</v>
      </c>
      <c r="I487" s="50">
        <f t="shared" si="83"/>
        <v>0</v>
      </c>
      <c r="J487" s="50">
        <f t="shared" si="84"/>
        <v>292.08604735883421</v>
      </c>
      <c r="K487" s="50">
        <f t="shared" si="85"/>
        <v>1037.0799002849608</v>
      </c>
      <c r="L487" s="50">
        <f t="shared" si="86"/>
        <v>1885618.1228249723</v>
      </c>
      <c r="M487" s="50"/>
      <c r="N487" s="97">
        <f t="shared" si="82"/>
        <v>1885618.1228249723</v>
      </c>
      <c r="O487" s="62"/>
      <c r="P487" s="62"/>
      <c r="Q487" s="99"/>
    </row>
    <row r="488" spans="1:17" s="31" customFormat="1" x14ac:dyDescent="0.25">
      <c r="A488" s="35"/>
      <c r="B488" s="51" t="s">
        <v>339</v>
      </c>
      <c r="C488" s="35">
        <v>4</v>
      </c>
      <c r="D488" s="55">
        <v>30.717099999999999</v>
      </c>
      <c r="E488" s="181">
        <v>1736</v>
      </c>
      <c r="F488" s="159">
        <v>2003518.8</v>
      </c>
      <c r="G488" s="41">
        <v>100</v>
      </c>
      <c r="H488" s="50">
        <f t="shared" si="87"/>
        <v>2003518.8</v>
      </c>
      <c r="I488" s="50">
        <f t="shared" si="83"/>
        <v>0</v>
      </c>
      <c r="J488" s="50">
        <f t="shared" si="84"/>
        <v>1154.1006912442397</v>
      </c>
      <c r="K488" s="50">
        <f t="shared" si="85"/>
        <v>175.06525639955544</v>
      </c>
      <c r="L488" s="50">
        <f t="shared" si="86"/>
        <v>634203.72869926086</v>
      </c>
      <c r="M488" s="50"/>
      <c r="N488" s="97">
        <f t="shared" si="82"/>
        <v>634203.72869926086</v>
      </c>
      <c r="O488" s="62"/>
      <c r="P488" s="62"/>
      <c r="Q488" s="99"/>
    </row>
    <row r="489" spans="1:17" s="31" customFormat="1" x14ac:dyDescent="0.25">
      <c r="A489" s="35"/>
      <c r="B489" s="51" t="s">
        <v>340</v>
      </c>
      <c r="C489" s="35">
        <v>4</v>
      </c>
      <c r="D489" s="55">
        <v>26.287699999999997</v>
      </c>
      <c r="E489" s="181">
        <v>1550</v>
      </c>
      <c r="F489" s="159">
        <v>1026127</v>
      </c>
      <c r="G489" s="41">
        <v>100</v>
      </c>
      <c r="H489" s="50">
        <f t="shared" si="87"/>
        <v>1026127</v>
      </c>
      <c r="I489" s="50">
        <f t="shared" si="83"/>
        <v>0</v>
      </c>
      <c r="J489" s="50">
        <f t="shared" si="84"/>
        <v>662.01741935483869</v>
      </c>
      <c r="K489" s="50">
        <f t="shared" si="85"/>
        <v>667.14852828895641</v>
      </c>
      <c r="L489" s="50">
        <f t="shared" si="86"/>
        <v>1132442.2865802355</v>
      </c>
      <c r="M489" s="50"/>
      <c r="N489" s="97">
        <f t="shared" si="82"/>
        <v>1132442.2865802355</v>
      </c>
      <c r="O489" s="62"/>
      <c r="P489" s="62"/>
      <c r="Q489" s="99"/>
    </row>
    <row r="490" spans="1:17" s="31" customFormat="1" x14ac:dyDescent="0.25">
      <c r="A490" s="35"/>
      <c r="B490" s="51" t="s">
        <v>341</v>
      </c>
      <c r="C490" s="35">
        <v>4</v>
      </c>
      <c r="D490" s="55">
        <v>25.453600000000002</v>
      </c>
      <c r="E490" s="181">
        <v>1258</v>
      </c>
      <c r="F490" s="159">
        <v>413544.1</v>
      </c>
      <c r="G490" s="41">
        <v>100</v>
      </c>
      <c r="H490" s="50">
        <f t="shared" si="87"/>
        <v>413544.1</v>
      </c>
      <c r="I490" s="50">
        <f t="shared" si="83"/>
        <v>0</v>
      </c>
      <c r="J490" s="50">
        <f t="shared" si="84"/>
        <v>328.73139904610491</v>
      </c>
      <c r="K490" s="50">
        <f t="shared" si="85"/>
        <v>1000.4345485976902</v>
      </c>
      <c r="L490" s="50">
        <f t="shared" si="86"/>
        <v>1451778.0651812472</v>
      </c>
      <c r="M490" s="50"/>
      <c r="N490" s="97">
        <f t="shared" si="82"/>
        <v>1451778.0651812472</v>
      </c>
      <c r="O490" s="62"/>
      <c r="P490" s="62"/>
      <c r="Q490" s="99"/>
    </row>
    <row r="491" spans="1:17" s="31" customFormat="1" x14ac:dyDescent="0.25">
      <c r="A491" s="35"/>
      <c r="B491" s="51" t="s">
        <v>342</v>
      </c>
      <c r="C491" s="35">
        <v>4</v>
      </c>
      <c r="D491" s="55">
        <v>29.825800000000001</v>
      </c>
      <c r="E491" s="181">
        <v>2076</v>
      </c>
      <c r="F491" s="159">
        <v>799967.3</v>
      </c>
      <c r="G491" s="41">
        <v>100</v>
      </c>
      <c r="H491" s="50">
        <f t="shared" si="87"/>
        <v>799967.3</v>
      </c>
      <c r="I491" s="50">
        <f t="shared" si="83"/>
        <v>0</v>
      </c>
      <c r="J491" s="50">
        <f t="shared" si="84"/>
        <v>385.3407032755299</v>
      </c>
      <c r="K491" s="50">
        <f t="shared" si="85"/>
        <v>943.8252443682652</v>
      </c>
      <c r="L491" s="50">
        <f t="shared" si="86"/>
        <v>1547883.7291059743</v>
      </c>
      <c r="M491" s="50"/>
      <c r="N491" s="97">
        <f t="shared" si="82"/>
        <v>1547883.7291059743</v>
      </c>
      <c r="O491" s="62"/>
      <c r="P491" s="62"/>
      <c r="Q491" s="99"/>
    </row>
    <row r="492" spans="1:17" s="31" customFormat="1" x14ac:dyDescent="0.25">
      <c r="A492" s="35"/>
      <c r="B492" s="51" t="s">
        <v>787</v>
      </c>
      <c r="C492" s="35">
        <v>4</v>
      </c>
      <c r="D492" s="55">
        <v>33.023499999999999</v>
      </c>
      <c r="E492" s="181">
        <v>2495</v>
      </c>
      <c r="F492" s="159">
        <v>1228657.3999999999</v>
      </c>
      <c r="G492" s="41">
        <v>100</v>
      </c>
      <c r="H492" s="50">
        <f t="shared" si="87"/>
        <v>1228657.3999999999</v>
      </c>
      <c r="I492" s="50">
        <f t="shared" si="83"/>
        <v>0</v>
      </c>
      <c r="J492" s="50">
        <f t="shared" si="84"/>
        <v>492.44785571142279</v>
      </c>
      <c r="K492" s="50">
        <f t="shared" si="85"/>
        <v>836.71809193237232</v>
      </c>
      <c r="L492" s="50">
        <f t="shared" si="86"/>
        <v>1514194.8480780711</v>
      </c>
      <c r="M492" s="50"/>
      <c r="N492" s="97">
        <f t="shared" si="82"/>
        <v>1514194.8480780711</v>
      </c>
      <c r="O492" s="62"/>
      <c r="P492" s="62"/>
      <c r="Q492" s="99"/>
    </row>
    <row r="493" spans="1:17" s="31" customFormat="1" x14ac:dyDescent="0.25">
      <c r="A493" s="35"/>
      <c r="B493" s="51" t="s">
        <v>343</v>
      </c>
      <c r="C493" s="35">
        <v>4</v>
      </c>
      <c r="D493" s="55">
        <v>30.994699999999998</v>
      </c>
      <c r="E493" s="181">
        <v>1104</v>
      </c>
      <c r="F493" s="159">
        <v>520699.4</v>
      </c>
      <c r="G493" s="41">
        <v>100</v>
      </c>
      <c r="H493" s="50">
        <f t="shared" si="87"/>
        <v>520699.4</v>
      </c>
      <c r="I493" s="50">
        <f t="shared" si="83"/>
        <v>0</v>
      </c>
      <c r="J493" s="50">
        <f t="shared" si="84"/>
        <v>471.64800724637684</v>
      </c>
      <c r="K493" s="50">
        <f t="shared" si="85"/>
        <v>857.51794039741822</v>
      </c>
      <c r="L493" s="50">
        <f t="shared" si="86"/>
        <v>1291557.571533517</v>
      </c>
      <c r="M493" s="50"/>
      <c r="N493" s="97">
        <f t="shared" si="82"/>
        <v>1291557.571533517</v>
      </c>
      <c r="O493" s="62"/>
      <c r="P493" s="62"/>
      <c r="Q493" s="99"/>
    </row>
    <row r="494" spans="1:17" s="31" customFormat="1" x14ac:dyDescent="0.25">
      <c r="A494" s="35"/>
      <c r="B494" s="51" t="s">
        <v>344</v>
      </c>
      <c r="C494" s="35">
        <v>4</v>
      </c>
      <c r="D494" s="55">
        <v>35.313499999999998</v>
      </c>
      <c r="E494" s="181">
        <v>2261</v>
      </c>
      <c r="F494" s="159">
        <v>783939.8</v>
      </c>
      <c r="G494" s="41">
        <v>100</v>
      </c>
      <c r="H494" s="50">
        <f t="shared" si="87"/>
        <v>783939.8</v>
      </c>
      <c r="I494" s="50">
        <f t="shared" si="83"/>
        <v>0</v>
      </c>
      <c r="J494" s="50">
        <f t="shared" si="84"/>
        <v>346.72260061919508</v>
      </c>
      <c r="K494" s="50">
        <f t="shared" si="85"/>
        <v>982.44334702460003</v>
      </c>
      <c r="L494" s="50">
        <f t="shared" si="86"/>
        <v>1648128.3036248414</v>
      </c>
      <c r="M494" s="50"/>
      <c r="N494" s="97">
        <f t="shared" si="82"/>
        <v>1648128.3036248414</v>
      </c>
      <c r="O494" s="62"/>
      <c r="P494" s="62"/>
      <c r="Q494" s="99"/>
    </row>
    <row r="495" spans="1:17" s="31" customFormat="1" x14ac:dyDescent="0.25">
      <c r="A495" s="35"/>
      <c r="B495" s="51" t="s">
        <v>143</v>
      </c>
      <c r="C495" s="35">
        <v>4</v>
      </c>
      <c r="D495" s="55">
        <v>21.177500000000002</v>
      </c>
      <c r="E495" s="181">
        <v>1059</v>
      </c>
      <c r="F495" s="159">
        <v>303606.8</v>
      </c>
      <c r="G495" s="41">
        <v>100</v>
      </c>
      <c r="H495" s="50">
        <f t="shared" si="87"/>
        <v>303606.8</v>
      </c>
      <c r="I495" s="50">
        <f t="shared" si="83"/>
        <v>0</v>
      </c>
      <c r="J495" s="50">
        <f t="shared" si="84"/>
        <v>286.69197355996221</v>
      </c>
      <c r="K495" s="50">
        <f t="shared" si="85"/>
        <v>1042.4739740838329</v>
      </c>
      <c r="L495" s="50">
        <f t="shared" si="86"/>
        <v>1445039.4378158355</v>
      </c>
      <c r="M495" s="50"/>
      <c r="N495" s="97">
        <f t="shared" si="82"/>
        <v>1445039.4378158355</v>
      </c>
      <c r="O495" s="62"/>
      <c r="P495" s="62"/>
      <c r="Q495" s="99"/>
    </row>
    <row r="496" spans="1:17" s="31" customFormat="1" x14ac:dyDescent="0.25">
      <c r="A496" s="35"/>
      <c r="B496" s="51" t="s">
        <v>788</v>
      </c>
      <c r="C496" s="35">
        <v>4</v>
      </c>
      <c r="D496" s="55">
        <v>3.9474999999999998</v>
      </c>
      <c r="E496" s="181">
        <v>885</v>
      </c>
      <c r="F496" s="159">
        <v>685050.1</v>
      </c>
      <c r="G496" s="41">
        <v>100</v>
      </c>
      <c r="H496" s="50">
        <f t="shared" si="87"/>
        <v>685050.1</v>
      </c>
      <c r="I496" s="50">
        <f t="shared" si="83"/>
        <v>0</v>
      </c>
      <c r="J496" s="50">
        <f t="shared" si="84"/>
        <v>774.06790960451974</v>
      </c>
      <c r="K496" s="50">
        <f t="shared" si="85"/>
        <v>555.09803803927537</v>
      </c>
      <c r="L496" s="50">
        <f t="shared" si="86"/>
        <v>789855.62028706435</v>
      </c>
      <c r="M496" s="50"/>
      <c r="N496" s="97">
        <f t="shared" si="82"/>
        <v>789855.62028706435</v>
      </c>
      <c r="O496" s="62"/>
      <c r="P496" s="62"/>
      <c r="Q496" s="99"/>
    </row>
    <row r="497" spans="1:17" s="31" customFormat="1" x14ac:dyDescent="0.25">
      <c r="A497" s="35"/>
      <c r="B497" s="51" t="s">
        <v>345</v>
      </c>
      <c r="C497" s="35">
        <v>4</v>
      </c>
      <c r="D497" s="55">
        <v>27.792899999999999</v>
      </c>
      <c r="E497" s="181">
        <v>1135</v>
      </c>
      <c r="F497" s="159">
        <v>353990.40000000002</v>
      </c>
      <c r="G497" s="41">
        <v>100</v>
      </c>
      <c r="H497" s="50">
        <f>F497*G497/100</f>
        <v>353990.40000000002</v>
      </c>
      <c r="I497" s="50">
        <f t="shared" si="83"/>
        <v>0</v>
      </c>
      <c r="J497" s="50">
        <f>F497/E497</f>
        <v>311.88581497797361</v>
      </c>
      <c r="K497" s="50">
        <f t="shared" si="85"/>
        <v>1017.2801326658215</v>
      </c>
      <c r="L497" s="50">
        <f t="shared" si="86"/>
        <v>1460626.4919060338</v>
      </c>
      <c r="M497" s="50"/>
      <c r="N497" s="97">
        <f t="shared" si="82"/>
        <v>1460626.4919060338</v>
      </c>
      <c r="O497" s="62"/>
      <c r="P497" s="62"/>
      <c r="Q497" s="99"/>
    </row>
    <row r="498" spans="1:17" s="31" customFormat="1" x14ac:dyDescent="0.25">
      <c r="A498" s="35"/>
      <c r="B498" s="51" t="s">
        <v>789</v>
      </c>
      <c r="C498" s="35">
        <v>4</v>
      </c>
      <c r="D498" s="55">
        <v>28.8416</v>
      </c>
      <c r="E498" s="181">
        <v>2868</v>
      </c>
      <c r="F498" s="159">
        <v>2358035.9</v>
      </c>
      <c r="G498" s="41">
        <v>100</v>
      </c>
      <c r="H498" s="50">
        <f t="shared" si="87"/>
        <v>2358035.9</v>
      </c>
      <c r="I498" s="50">
        <f t="shared" si="83"/>
        <v>0</v>
      </c>
      <c r="J498" s="50">
        <f t="shared" si="84"/>
        <v>822.1882496513249</v>
      </c>
      <c r="K498" s="50">
        <f t="shared" si="85"/>
        <v>506.97769799247021</v>
      </c>
      <c r="L498" s="50">
        <f t="shared" si="86"/>
        <v>1189199.9228269425</v>
      </c>
      <c r="M498" s="50"/>
      <c r="N498" s="97">
        <f t="shared" si="82"/>
        <v>1189199.9228269425</v>
      </c>
      <c r="O498" s="62"/>
      <c r="P498" s="62"/>
      <c r="Q498" s="99"/>
    </row>
    <row r="499" spans="1:17" s="31" customFormat="1" x14ac:dyDescent="0.25">
      <c r="A499" s="35"/>
      <c r="B499" s="51" t="s">
        <v>790</v>
      </c>
      <c r="C499" s="35">
        <v>4</v>
      </c>
      <c r="D499" s="55">
        <v>24.596599999999999</v>
      </c>
      <c r="E499" s="181">
        <v>941</v>
      </c>
      <c r="F499" s="159">
        <v>267911.3</v>
      </c>
      <c r="G499" s="41">
        <v>100</v>
      </c>
      <c r="H499" s="50">
        <f t="shared" si="87"/>
        <v>267911.3</v>
      </c>
      <c r="I499" s="50">
        <f t="shared" si="83"/>
        <v>0</v>
      </c>
      <c r="J499" s="50">
        <f t="shared" si="84"/>
        <v>284.70913921360255</v>
      </c>
      <c r="K499" s="50">
        <f t="shared" si="85"/>
        <v>1044.4568084301925</v>
      </c>
      <c r="L499" s="50">
        <f t="shared" si="86"/>
        <v>1443146.329347749</v>
      </c>
      <c r="M499" s="50"/>
      <c r="N499" s="97">
        <f t="shared" si="82"/>
        <v>1443146.329347749</v>
      </c>
      <c r="O499" s="62"/>
      <c r="P499" s="62"/>
      <c r="Q499" s="99"/>
    </row>
    <row r="500" spans="1:17" s="31" customFormat="1" x14ac:dyDescent="0.25">
      <c r="A500" s="35"/>
      <c r="B500" s="51" t="s">
        <v>346</v>
      </c>
      <c r="C500" s="35">
        <v>4</v>
      </c>
      <c r="D500" s="55">
        <v>21.978000000000002</v>
      </c>
      <c r="E500" s="181">
        <v>1596</v>
      </c>
      <c r="F500" s="159">
        <v>567396.69999999995</v>
      </c>
      <c r="G500" s="41">
        <v>100</v>
      </c>
      <c r="H500" s="50">
        <f t="shared" si="87"/>
        <v>567396.69999999995</v>
      </c>
      <c r="I500" s="50">
        <f t="shared" si="83"/>
        <v>0</v>
      </c>
      <c r="J500" s="50">
        <f t="shared" si="84"/>
        <v>355.51171679197989</v>
      </c>
      <c r="K500" s="50">
        <f t="shared" si="85"/>
        <v>973.65423085181521</v>
      </c>
      <c r="L500" s="50">
        <f t="shared" si="86"/>
        <v>1463061.7067722061</v>
      </c>
      <c r="M500" s="50"/>
      <c r="N500" s="97">
        <f t="shared" si="82"/>
        <v>1463061.7067722061</v>
      </c>
      <c r="O500" s="62"/>
      <c r="P500" s="62"/>
      <c r="Q500" s="99"/>
    </row>
    <row r="501" spans="1:17" s="31" customFormat="1" x14ac:dyDescent="0.25">
      <c r="A501" s="35"/>
      <c r="B501" s="51" t="s">
        <v>347</v>
      </c>
      <c r="C501" s="35">
        <v>4</v>
      </c>
      <c r="D501" s="55">
        <v>14.0153</v>
      </c>
      <c r="E501" s="181">
        <v>779</v>
      </c>
      <c r="F501" s="159">
        <v>333383.59999999998</v>
      </c>
      <c r="G501" s="41">
        <v>100</v>
      </c>
      <c r="H501" s="50">
        <f t="shared" si="87"/>
        <v>333383.59999999998</v>
      </c>
      <c r="I501" s="50">
        <f t="shared" si="83"/>
        <v>0</v>
      </c>
      <c r="J501" s="50">
        <f t="shared" si="84"/>
        <v>427.96354300385104</v>
      </c>
      <c r="K501" s="50">
        <f t="shared" si="85"/>
        <v>901.20240463994401</v>
      </c>
      <c r="L501" s="50">
        <f t="shared" si="86"/>
        <v>1205994.2069565961</v>
      </c>
      <c r="M501" s="50"/>
      <c r="N501" s="97">
        <f t="shared" si="82"/>
        <v>1205994.2069565961</v>
      </c>
      <c r="O501" s="62"/>
      <c r="P501" s="62"/>
      <c r="Q501" s="99"/>
    </row>
    <row r="502" spans="1:17" s="31" customFormat="1" x14ac:dyDescent="0.25">
      <c r="A502" s="35"/>
      <c r="B502" s="4"/>
      <c r="C502" s="4"/>
      <c r="D502" s="55">
        <v>0</v>
      </c>
      <c r="E502" s="183"/>
      <c r="F502" s="32"/>
      <c r="G502" s="41"/>
      <c r="H502" s="42"/>
      <c r="I502" s="50"/>
      <c r="J502" s="50"/>
      <c r="K502" s="50"/>
      <c r="L502" s="50"/>
      <c r="M502" s="50"/>
      <c r="N502" s="97"/>
      <c r="O502" s="62"/>
      <c r="P502" s="62"/>
      <c r="Q502" s="99"/>
    </row>
    <row r="503" spans="1:17" s="31" customFormat="1" x14ac:dyDescent="0.25">
      <c r="A503" s="30" t="s">
        <v>348</v>
      </c>
      <c r="B503" s="43" t="s">
        <v>2</v>
      </c>
      <c r="C503" s="44"/>
      <c r="D503" s="3">
        <v>754.17770000000007</v>
      </c>
      <c r="E503" s="184">
        <f>E504</f>
        <v>52268</v>
      </c>
      <c r="F503" s="37"/>
      <c r="G503" s="41"/>
      <c r="H503" s="37">
        <f>H505</f>
        <v>5140485.9749999996</v>
      </c>
      <c r="I503" s="37">
        <f>I505</f>
        <v>-5140485.9749999996</v>
      </c>
      <c r="J503" s="50"/>
      <c r="K503" s="50"/>
      <c r="L503" s="50"/>
      <c r="M503" s="46">
        <f>M505</f>
        <v>15307934.896450518</v>
      </c>
      <c r="N503" s="95">
        <f t="shared" si="82"/>
        <v>15307934.896450518</v>
      </c>
      <c r="O503" s="198"/>
      <c r="P503" s="198"/>
      <c r="Q503" s="99"/>
    </row>
    <row r="504" spans="1:17" s="31" customFormat="1" x14ac:dyDescent="0.25">
      <c r="A504" s="30" t="s">
        <v>348</v>
      </c>
      <c r="B504" s="43" t="s">
        <v>3</v>
      </c>
      <c r="C504" s="44"/>
      <c r="D504" s="3">
        <v>754.17770000000007</v>
      </c>
      <c r="E504" s="184">
        <f>SUM(E506:E524)</f>
        <v>52268</v>
      </c>
      <c r="F504" s="37">
        <f>SUM(F506:F524)</f>
        <v>38768679.5</v>
      </c>
      <c r="G504" s="41"/>
      <c r="H504" s="37">
        <f>SUM(H506:H524)</f>
        <v>28487707.549999993</v>
      </c>
      <c r="I504" s="37">
        <f>SUM(I506:I524)</f>
        <v>10280971.949999999</v>
      </c>
      <c r="J504" s="50"/>
      <c r="K504" s="50"/>
      <c r="L504" s="37">
        <f>SUM(L506:L524)</f>
        <v>30751286.167248111</v>
      </c>
      <c r="M504" s="50"/>
      <c r="N504" s="95">
        <f t="shared" si="82"/>
        <v>30751286.167248111</v>
      </c>
      <c r="O504" s="198"/>
      <c r="P504" s="198"/>
      <c r="Q504" s="99"/>
    </row>
    <row r="505" spans="1:17" s="31" customFormat="1" x14ac:dyDescent="0.25">
      <c r="A505" s="35"/>
      <c r="B505" s="51" t="s">
        <v>26</v>
      </c>
      <c r="C505" s="35">
        <v>2</v>
      </c>
      <c r="D505" s="55">
        <v>0</v>
      </c>
      <c r="E505" s="187"/>
      <c r="F505" s="50"/>
      <c r="G505" s="41">
        <v>25</v>
      </c>
      <c r="H505" s="50">
        <f>F516*G505/100</f>
        <v>5140485.9749999996</v>
      </c>
      <c r="I505" s="50">
        <f t="shared" si="83"/>
        <v>-5140485.9749999996</v>
      </c>
      <c r="J505" s="50"/>
      <c r="K505" s="50"/>
      <c r="L505" s="50"/>
      <c r="M505" s="50">
        <f>($L$7*$L$8*E503/$L$10)+($L$7*$L$9*D503/$L$11)</f>
        <v>15307934.896450518</v>
      </c>
      <c r="N505" s="97">
        <f t="shared" si="82"/>
        <v>15307934.896450518</v>
      </c>
      <c r="O505" s="62"/>
      <c r="P505" s="62"/>
      <c r="Q505" s="99"/>
    </row>
    <row r="506" spans="1:17" s="31" customFormat="1" x14ac:dyDescent="0.25">
      <c r="A506" s="35"/>
      <c r="B506" s="51" t="s">
        <v>349</v>
      </c>
      <c r="C506" s="35">
        <v>4</v>
      </c>
      <c r="D506" s="55">
        <v>77.823599999999999</v>
      </c>
      <c r="E506" s="181">
        <v>4867</v>
      </c>
      <c r="F506" s="160">
        <v>2422409.2000000002</v>
      </c>
      <c r="G506" s="41">
        <v>100</v>
      </c>
      <c r="H506" s="50">
        <f>F506*G506/100</f>
        <v>2422409.2000000002</v>
      </c>
      <c r="I506" s="50">
        <f t="shared" si="83"/>
        <v>0</v>
      </c>
      <c r="J506" s="50">
        <f t="shared" ref="J506:J524" si="88">F506/E506</f>
        <v>497.72122457365936</v>
      </c>
      <c r="K506" s="50">
        <f t="shared" ref="K506:K524" si="89">$J$11*$J$19-J506</f>
        <v>831.44472307013575</v>
      </c>
      <c r="L506" s="50">
        <f t="shared" ref="L506:L524" si="90">IF(K506&gt;0,$J$7*$J$8*(K506/$K$19),0)+$J$7*$J$9*(E506/$E$19)+$J$7*$J$10*(D506/$D$19)</f>
        <v>2120437.0773811806</v>
      </c>
      <c r="M506" s="50"/>
      <c r="N506" s="97">
        <f t="shared" si="82"/>
        <v>2120437.0773811806</v>
      </c>
      <c r="O506" s="62"/>
      <c r="P506" s="62"/>
      <c r="Q506" s="99"/>
    </row>
    <row r="507" spans="1:17" s="31" customFormat="1" x14ac:dyDescent="0.25">
      <c r="A507" s="35"/>
      <c r="B507" s="51" t="s">
        <v>350</v>
      </c>
      <c r="C507" s="35">
        <v>4</v>
      </c>
      <c r="D507" s="55">
        <v>26.140100000000004</v>
      </c>
      <c r="E507" s="181">
        <v>1501</v>
      </c>
      <c r="F507" s="160">
        <v>562737.30000000005</v>
      </c>
      <c r="G507" s="41">
        <v>100</v>
      </c>
      <c r="H507" s="50">
        <f t="shared" ref="H507:H524" si="91">F507*G507/100</f>
        <v>562737.30000000005</v>
      </c>
      <c r="I507" s="50">
        <f t="shared" si="83"/>
        <v>0</v>
      </c>
      <c r="J507" s="50">
        <f t="shared" si="88"/>
        <v>374.90826115922721</v>
      </c>
      <c r="K507" s="50">
        <f t="shared" si="89"/>
        <v>954.2576864845679</v>
      </c>
      <c r="L507" s="50">
        <f t="shared" si="90"/>
        <v>1444625.5031655128</v>
      </c>
      <c r="M507" s="50"/>
      <c r="N507" s="97">
        <f t="shared" si="82"/>
        <v>1444625.5031655128</v>
      </c>
      <c r="O507" s="62"/>
      <c r="P507" s="62"/>
      <c r="Q507" s="99"/>
    </row>
    <row r="508" spans="1:17" s="31" customFormat="1" x14ac:dyDescent="0.25">
      <c r="A508" s="35"/>
      <c r="B508" s="51" t="s">
        <v>351</v>
      </c>
      <c r="C508" s="35">
        <v>4</v>
      </c>
      <c r="D508" s="55">
        <v>36.946100000000001</v>
      </c>
      <c r="E508" s="181">
        <v>1779</v>
      </c>
      <c r="F508" s="160">
        <v>716818.9</v>
      </c>
      <c r="G508" s="41">
        <v>100</v>
      </c>
      <c r="H508" s="50">
        <f t="shared" si="91"/>
        <v>716818.9</v>
      </c>
      <c r="I508" s="50">
        <f t="shared" si="83"/>
        <v>0</v>
      </c>
      <c r="J508" s="50">
        <f t="shared" si="88"/>
        <v>402.93361439010681</v>
      </c>
      <c r="K508" s="50">
        <f t="shared" si="89"/>
        <v>926.23233325368824</v>
      </c>
      <c r="L508" s="50">
        <f t="shared" si="90"/>
        <v>1510925.8552996807</v>
      </c>
      <c r="M508" s="50"/>
      <c r="N508" s="97">
        <f t="shared" si="82"/>
        <v>1510925.8552996807</v>
      </c>
      <c r="O508" s="62"/>
      <c r="P508" s="62"/>
      <c r="Q508" s="99"/>
    </row>
    <row r="509" spans="1:17" s="31" customFormat="1" x14ac:dyDescent="0.25">
      <c r="A509" s="35"/>
      <c r="B509" s="51" t="s">
        <v>352</v>
      </c>
      <c r="C509" s="35">
        <v>4</v>
      </c>
      <c r="D509" s="55">
        <v>50.619700000000009</v>
      </c>
      <c r="E509" s="181">
        <v>3072</v>
      </c>
      <c r="F509" s="160">
        <v>1359132.8</v>
      </c>
      <c r="G509" s="41">
        <v>100</v>
      </c>
      <c r="H509" s="50">
        <f t="shared" si="91"/>
        <v>1359132.8</v>
      </c>
      <c r="I509" s="50">
        <f t="shared" si="83"/>
        <v>0</v>
      </c>
      <c r="J509" s="50">
        <f t="shared" si="88"/>
        <v>442.42604166666666</v>
      </c>
      <c r="K509" s="50">
        <f t="shared" si="89"/>
        <v>886.7399059771285</v>
      </c>
      <c r="L509" s="50">
        <f t="shared" si="90"/>
        <v>1750303.3840247511</v>
      </c>
      <c r="M509" s="50"/>
      <c r="N509" s="97">
        <f t="shared" si="82"/>
        <v>1750303.3840247511</v>
      </c>
      <c r="O509" s="62"/>
      <c r="P509" s="62"/>
      <c r="Q509" s="99"/>
    </row>
    <row r="510" spans="1:17" s="31" customFormat="1" x14ac:dyDescent="0.25">
      <c r="A510" s="35"/>
      <c r="B510" s="51" t="s">
        <v>353</v>
      </c>
      <c r="C510" s="35">
        <v>4</v>
      </c>
      <c r="D510" s="55">
        <v>35.986699999999999</v>
      </c>
      <c r="E510" s="181">
        <v>2230</v>
      </c>
      <c r="F510" s="160">
        <v>1336602.7</v>
      </c>
      <c r="G510" s="41">
        <v>100</v>
      </c>
      <c r="H510" s="50">
        <f t="shared" si="91"/>
        <v>1336602.7</v>
      </c>
      <c r="I510" s="50">
        <f t="shared" si="83"/>
        <v>0</v>
      </c>
      <c r="J510" s="50">
        <f t="shared" si="88"/>
        <v>599.37340807174883</v>
      </c>
      <c r="K510" s="50">
        <f t="shared" si="89"/>
        <v>729.79253957204628</v>
      </c>
      <c r="L510" s="50">
        <f t="shared" si="90"/>
        <v>1363347.8688174447</v>
      </c>
      <c r="M510" s="50"/>
      <c r="N510" s="97">
        <f t="shared" si="82"/>
        <v>1363347.8688174447</v>
      </c>
      <c r="O510" s="62"/>
      <c r="P510" s="62"/>
      <c r="Q510" s="99"/>
    </row>
    <row r="511" spans="1:17" s="31" customFormat="1" x14ac:dyDescent="0.25">
      <c r="A511" s="35"/>
      <c r="B511" s="51" t="s">
        <v>354</v>
      </c>
      <c r="C511" s="35">
        <v>4</v>
      </c>
      <c r="D511" s="55">
        <v>52.303999999999995</v>
      </c>
      <c r="E511" s="181">
        <v>2527</v>
      </c>
      <c r="F511" s="160">
        <v>997140.1</v>
      </c>
      <c r="G511" s="41">
        <v>100</v>
      </c>
      <c r="H511" s="50">
        <f t="shared" si="91"/>
        <v>997140.1</v>
      </c>
      <c r="I511" s="50">
        <f t="shared" si="83"/>
        <v>0</v>
      </c>
      <c r="J511" s="50">
        <f t="shared" si="88"/>
        <v>394.59442026117927</v>
      </c>
      <c r="K511" s="50">
        <f t="shared" si="89"/>
        <v>934.57152738261584</v>
      </c>
      <c r="L511" s="50">
        <f t="shared" si="90"/>
        <v>1719029.9449977553</v>
      </c>
      <c r="M511" s="50"/>
      <c r="N511" s="97">
        <f t="shared" si="82"/>
        <v>1719029.9449977553</v>
      </c>
      <c r="O511" s="62"/>
      <c r="P511" s="62"/>
      <c r="Q511" s="99"/>
    </row>
    <row r="512" spans="1:17" s="31" customFormat="1" x14ac:dyDescent="0.25">
      <c r="A512" s="35"/>
      <c r="B512" s="51" t="s">
        <v>355</v>
      </c>
      <c r="C512" s="35">
        <v>4</v>
      </c>
      <c r="D512" s="55">
        <v>49.512799999999999</v>
      </c>
      <c r="E512" s="181">
        <v>2900</v>
      </c>
      <c r="F512" s="160">
        <v>1069458.5</v>
      </c>
      <c r="G512" s="41">
        <v>100</v>
      </c>
      <c r="H512" s="50">
        <f t="shared" si="91"/>
        <v>1069458.5</v>
      </c>
      <c r="I512" s="50">
        <f t="shared" si="83"/>
        <v>0</v>
      </c>
      <c r="J512" s="50">
        <f t="shared" si="88"/>
        <v>368.77879310344827</v>
      </c>
      <c r="K512" s="50">
        <f t="shared" si="89"/>
        <v>960.38715454034684</v>
      </c>
      <c r="L512" s="50">
        <f t="shared" si="90"/>
        <v>1798296.1777493909</v>
      </c>
      <c r="M512" s="50"/>
      <c r="N512" s="97">
        <f t="shared" si="82"/>
        <v>1798296.1777493909</v>
      </c>
      <c r="O512" s="62"/>
      <c r="P512" s="62"/>
      <c r="Q512" s="99"/>
    </row>
    <row r="513" spans="1:17" s="31" customFormat="1" x14ac:dyDescent="0.25">
      <c r="A513" s="35"/>
      <c r="B513" s="51" t="s">
        <v>356</v>
      </c>
      <c r="C513" s="35">
        <v>4</v>
      </c>
      <c r="D513" s="55">
        <v>29.011799999999997</v>
      </c>
      <c r="E513" s="181">
        <v>1734</v>
      </c>
      <c r="F513" s="160">
        <v>749160.1</v>
      </c>
      <c r="G513" s="41">
        <v>100</v>
      </c>
      <c r="H513" s="50">
        <f t="shared" si="91"/>
        <v>749160.1</v>
      </c>
      <c r="I513" s="50">
        <f t="shared" si="83"/>
        <v>0</v>
      </c>
      <c r="J513" s="50">
        <f t="shared" si="88"/>
        <v>432.04158016147636</v>
      </c>
      <c r="K513" s="50">
        <f t="shared" si="89"/>
        <v>897.1243674823188</v>
      </c>
      <c r="L513" s="50">
        <f t="shared" si="90"/>
        <v>1433707.3243514556</v>
      </c>
      <c r="M513" s="50"/>
      <c r="N513" s="97">
        <f t="shared" si="82"/>
        <v>1433707.3243514556</v>
      </c>
      <c r="O513" s="62"/>
      <c r="P513" s="62"/>
      <c r="Q513" s="99"/>
    </row>
    <row r="514" spans="1:17" s="31" customFormat="1" x14ac:dyDescent="0.25">
      <c r="A514" s="35"/>
      <c r="B514" s="51" t="s">
        <v>357</v>
      </c>
      <c r="C514" s="35">
        <v>4</v>
      </c>
      <c r="D514" s="55">
        <v>18.760599999999997</v>
      </c>
      <c r="E514" s="181">
        <v>709</v>
      </c>
      <c r="F514" s="160">
        <v>412593.9</v>
      </c>
      <c r="G514" s="41">
        <v>100</v>
      </c>
      <c r="H514" s="50">
        <f t="shared" si="91"/>
        <v>412593.9</v>
      </c>
      <c r="I514" s="50">
        <f t="shared" si="83"/>
        <v>0</v>
      </c>
      <c r="J514" s="50">
        <f t="shared" si="88"/>
        <v>581.93779971791264</v>
      </c>
      <c r="K514" s="50">
        <f t="shared" si="89"/>
        <v>747.22814792588247</v>
      </c>
      <c r="L514" s="50">
        <f t="shared" si="90"/>
        <v>1043969.9827100844</v>
      </c>
      <c r="M514" s="50"/>
      <c r="N514" s="97">
        <f t="shared" ref="N514:N577" si="92">L514+M514</f>
        <v>1043969.9827100844</v>
      </c>
      <c r="O514" s="62"/>
      <c r="P514" s="62"/>
      <c r="Q514" s="99"/>
    </row>
    <row r="515" spans="1:17" s="31" customFormat="1" x14ac:dyDescent="0.25">
      <c r="A515" s="35"/>
      <c r="B515" s="51" t="s">
        <v>358</v>
      </c>
      <c r="C515" s="35">
        <v>4</v>
      </c>
      <c r="D515" s="55">
        <v>35.272599999999997</v>
      </c>
      <c r="E515" s="181">
        <v>2865</v>
      </c>
      <c r="F515" s="160">
        <v>871232.5</v>
      </c>
      <c r="G515" s="41">
        <v>100</v>
      </c>
      <c r="H515" s="50">
        <f t="shared" si="91"/>
        <v>871232.5</v>
      </c>
      <c r="I515" s="50">
        <f t="shared" si="83"/>
        <v>0</v>
      </c>
      <c r="J515" s="50">
        <f t="shared" si="88"/>
        <v>304.09511343804536</v>
      </c>
      <c r="K515" s="50">
        <f t="shared" si="89"/>
        <v>1025.0708342057496</v>
      </c>
      <c r="L515" s="50">
        <f t="shared" si="90"/>
        <v>1798295.6790439398</v>
      </c>
      <c r="M515" s="50"/>
      <c r="N515" s="97">
        <f t="shared" si="92"/>
        <v>1798295.6790439398</v>
      </c>
      <c r="O515" s="62"/>
      <c r="P515" s="62"/>
      <c r="Q515" s="99"/>
    </row>
    <row r="516" spans="1:17" s="31" customFormat="1" x14ac:dyDescent="0.25">
      <c r="A516" s="35"/>
      <c r="B516" s="51" t="s">
        <v>858</v>
      </c>
      <c r="C516" s="35">
        <v>3</v>
      </c>
      <c r="D516" s="55">
        <v>31.216999999999999</v>
      </c>
      <c r="E516" s="181">
        <v>9709</v>
      </c>
      <c r="F516" s="160">
        <v>20561943.899999999</v>
      </c>
      <c r="G516" s="41">
        <v>50</v>
      </c>
      <c r="H516" s="50">
        <f t="shared" si="91"/>
        <v>10280971.949999999</v>
      </c>
      <c r="I516" s="50">
        <f t="shared" ref="I516:I579" si="93">F516-H516</f>
        <v>10280971.949999999</v>
      </c>
      <c r="J516" s="50">
        <f t="shared" si="88"/>
        <v>2117.8230404779069</v>
      </c>
      <c r="K516" s="50">
        <f t="shared" si="89"/>
        <v>-788.65709283411184</v>
      </c>
      <c r="L516" s="50">
        <f t="shared" si="90"/>
        <v>1795947.6801586864</v>
      </c>
      <c r="M516" s="50"/>
      <c r="N516" s="97">
        <f t="shared" si="92"/>
        <v>1795947.6801586864</v>
      </c>
      <c r="O516" s="62"/>
      <c r="P516" s="62"/>
      <c r="Q516" s="99"/>
    </row>
    <row r="517" spans="1:17" s="31" customFormat="1" x14ac:dyDescent="0.25">
      <c r="A517" s="35"/>
      <c r="B517" s="51" t="s">
        <v>791</v>
      </c>
      <c r="C517" s="35">
        <v>4</v>
      </c>
      <c r="D517" s="55">
        <v>42.3553</v>
      </c>
      <c r="E517" s="181">
        <v>3363</v>
      </c>
      <c r="F517" s="160">
        <v>1468211.5</v>
      </c>
      <c r="G517" s="41">
        <v>100</v>
      </c>
      <c r="H517" s="50">
        <f t="shared" si="91"/>
        <v>1468211.5</v>
      </c>
      <c r="I517" s="50">
        <f t="shared" si="93"/>
        <v>0</v>
      </c>
      <c r="J517" s="50">
        <f t="shared" si="88"/>
        <v>436.57790663098422</v>
      </c>
      <c r="K517" s="50">
        <f t="shared" si="89"/>
        <v>892.58804101281089</v>
      </c>
      <c r="L517" s="50">
        <f t="shared" si="90"/>
        <v>1767765.9958748419</v>
      </c>
      <c r="M517" s="50"/>
      <c r="N517" s="97">
        <f t="shared" si="92"/>
        <v>1767765.9958748419</v>
      </c>
      <c r="O517" s="62"/>
      <c r="P517" s="62"/>
      <c r="Q517" s="99"/>
    </row>
    <row r="518" spans="1:17" s="31" customFormat="1" x14ac:dyDescent="0.25">
      <c r="A518" s="35"/>
      <c r="B518" s="51" t="s">
        <v>359</v>
      </c>
      <c r="C518" s="35">
        <v>4</v>
      </c>
      <c r="D518" s="55">
        <v>58.2791</v>
      </c>
      <c r="E518" s="181">
        <v>2332</v>
      </c>
      <c r="F518" s="160">
        <v>1150168.3999999999</v>
      </c>
      <c r="G518" s="41">
        <v>100</v>
      </c>
      <c r="H518" s="50">
        <f t="shared" si="91"/>
        <v>1150168.3999999999</v>
      </c>
      <c r="I518" s="50">
        <f t="shared" si="93"/>
        <v>0</v>
      </c>
      <c r="J518" s="50">
        <f t="shared" si="88"/>
        <v>493.2111492281303</v>
      </c>
      <c r="K518" s="50">
        <f t="shared" si="89"/>
        <v>835.95479841566475</v>
      </c>
      <c r="L518" s="50">
        <f t="shared" si="90"/>
        <v>1603424.4268581974</v>
      </c>
      <c r="M518" s="50"/>
      <c r="N518" s="97">
        <f t="shared" si="92"/>
        <v>1603424.4268581974</v>
      </c>
      <c r="O518" s="62"/>
      <c r="P518" s="62"/>
      <c r="Q518" s="99"/>
    </row>
    <row r="519" spans="1:17" s="31" customFormat="1" x14ac:dyDescent="0.25">
      <c r="A519" s="35"/>
      <c r="B519" s="51" t="s">
        <v>360</v>
      </c>
      <c r="C519" s="35">
        <v>4</v>
      </c>
      <c r="D519" s="55">
        <v>21.251799999999999</v>
      </c>
      <c r="E519" s="181">
        <v>1503</v>
      </c>
      <c r="F519" s="160">
        <v>471334.7</v>
      </c>
      <c r="G519" s="41">
        <v>100</v>
      </c>
      <c r="H519" s="50">
        <f t="shared" si="91"/>
        <v>471334.7</v>
      </c>
      <c r="I519" s="50">
        <f t="shared" si="93"/>
        <v>0</v>
      </c>
      <c r="J519" s="50">
        <f t="shared" si="88"/>
        <v>313.59594145043246</v>
      </c>
      <c r="K519" s="50">
        <f t="shared" si="89"/>
        <v>1015.5700061933626</v>
      </c>
      <c r="L519" s="50">
        <f t="shared" si="90"/>
        <v>1490759.332672019</v>
      </c>
      <c r="M519" s="50"/>
      <c r="N519" s="97">
        <f t="shared" si="92"/>
        <v>1490759.332672019</v>
      </c>
      <c r="O519" s="62"/>
      <c r="P519" s="62"/>
      <c r="Q519" s="99"/>
    </row>
    <row r="520" spans="1:17" s="31" customFormat="1" x14ac:dyDescent="0.25">
      <c r="A520" s="35"/>
      <c r="B520" s="51" t="s">
        <v>361</v>
      </c>
      <c r="C520" s="35">
        <v>4</v>
      </c>
      <c r="D520" s="55">
        <v>24.685799999999997</v>
      </c>
      <c r="E520" s="181">
        <v>1590</v>
      </c>
      <c r="F520" s="160">
        <v>659222.9</v>
      </c>
      <c r="G520" s="41">
        <v>100</v>
      </c>
      <c r="H520" s="50">
        <f t="shared" si="91"/>
        <v>659222.9</v>
      </c>
      <c r="I520" s="50">
        <f t="shared" si="93"/>
        <v>0</v>
      </c>
      <c r="J520" s="50">
        <f t="shared" si="88"/>
        <v>414.60559748427676</v>
      </c>
      <c r="K520" s="50">
        <f t="shared" si="89"/>
        <v>914.56035015951829</v>
      </c>
      <c r="L520" s="50">
        <f t="shared" si="90"/>
        <v>1408560.0921028338</v>
      </c>
      <c r="M520" s="50"/>
      <c r="N520" s="97">
        <f t="shared" si="92"/>
        <v>1408560.0921028338</v>
      </c>
      <c r="O520" s="62"/>
      <c r="P520" s="62"/>
      <c r="Q520" s="99"/>
    </row>
    <row r="521" spans="1:17" s="31" customFormat="1" x14ac:dyDescent="0.25">
      <c r="A521" s="35"/>
      <c r="B521" s="51" t="s">
        <v>362</v>
      </c>
      <c r="C521" s="35">
        <v>4</v>
      </c>
      <c r="D521" s="55">
        <v>25.828000000000003</v>
      </c>
      <c r="E521" s="181">
        <v>2003</v>
      </c>
      <c r="F521" s="160">
        <v>711861.8</v>
      </c>
      <c r="G521" s="41">
        <v>100</v>
      </c>
      <c r="H521" s="50">
        <f t="shared" si="91"/>
        <v>711861.8</v>
      </c>
      <c r="I521" s="50">
        <f t="shared" si="93"/>
        <v>0</v>
      </c>
      <c r="J521" s="50">
        <f t="shared" si="88"/>
        <v>355.39780329505743</v>
      </c>
      <c r="K521" s="50">
        <f t="shared" si="89"/>
        <v>973.76814434873768</v>
      </c>
      <c r="L521" s="50">
        <f t="shared" si="90"/>
        <v>1550327.909169445</v>
      </c>
      <c r="M521" s="50"/>
      <c r="N521" s="97">
        <f t="shared" si="92"/>
        <v>1550327.909169445</v>
      </c>
      <c r="O521" s="62"/>
      <c r="P521" s="62"/>
      <c r="Q521" s="99"/>
    </row>
    <row r="522" spans="1:17" s="31" customFormat="1" x14ac:dyDescent="0.25">
      <c r="A522" s="35"/>
      <c r="B522" s="51" t="s">
        <v>363</v>
      </c>
      <c r="C522" s="35">
        <v>4</v>
      </c>
      <c r="D522" s="55">
        <v>71.106899999999996</v>
      </c>
      <c r="E522" s="181">
        <v>4093</v>
      </c>
      <c r="F522" s="160">
        <v>2289209.2000000002</v>
      </c>
      <c r="G522" s="41">
        <v>100</v>
      </c>
      <c r="H522" s="50">
        <f t="shared" si="91"/>
        <v>2289209.2000000002</v>
      </c>
      <c r="I522" s="50">
        <f t="shared" si="93"/>
        <v>0</v>
      </c>
      <c r="J522" s="50">
        <f t="shared" si="88"/>
        <v>559.29860737845104</v>
      </c>
      <c r="K522" s="50">
        <f t="shared" si="89"/>
        <v>769.86734026534407</v>
      </c>
      <c r="L522" s="50">
        <f t="shared" si="90"/>
        <v>1888655.7456407817</v>
      </c>
      <c r="M522" s="50"/>
      <c r="N522" s="97">
        <f t="shared" si="92"/>
        <v>1888655.7456407817</v>
      </c>
      <c r="O522" s="62"/>
      <c r="P522" s="62"/>
      <c r="Q522" s="99"/>
    </row>
    <row r="523" spans="1:17" s="31" customFormat="1" x14ac:dyDescent="0.25">
      <c r="A523" s="35"/>
      <c r="B523" s="51" t="s">
        <v>260</v>
      </c>
      <c r="C523" s="35">
        <v>4</v>
      </c>
      <c r="D523" s="55">
        <v>30.144199999999998</v>
      </c>
      <c r="E523" s="181">
        <v>1702</v>
      </c>
      <c r="F523" s="160">
        <v>542496.9</v>
      </c>
      <c r="G523" s="41">
        <v>100</v>
      </c>
      <c r="H523" s="50">
        <f t="shared" si="91"/>
        <v>542496.9</v>
      </c>
      <c r="I523" s="50">
        <f t="shared" si="93"/>
        <v>0</v>
      </c>
      <c r="J523" s="50">
        <f t="shared" si="88"/>
        <v>318.74083431257344</v>
      </c>
      <c r="K523" s="50">
        <f t="shared" si="89"/>
        <v>1010.4251133312216</v>
      </c>
      <c r="L523" s="50">
        <f t="shared" si="90"/>
        <v>1560303.5135890995</v>
      </c>
      <c r="M523" s="50"/>
      <c r="N523" s="97">
        <f t="shared" si="92"/>
        <v>1560303.5135890995</v>
      </c>
      <c r="O523" s="62"/>
      <c r="P523" s="62"/>
      <c r="Q523" s="99"/>
    </row>
    <row r="524" spans="1:17" s="31" customFormat="1" x14ac:dyDescent="0.25">
      <c r="A524" s="35"/>
      <c r="B524" s="51" t="s">
        <v>285</v>
      </c>
      <c r="C524" s="35">
        <v>4</v>
      </c>
      <c r="D524" s="55">
        <v>36.931599999999996</v>
      </c>
      <c r="E524" s="181">
        <v>1789</v>
      </c>
      <c r="F524" s="160">
        <v>416944.2</v>
      </c>
      <c r="G524" s="41">
        <v>100</v>
      </c>
      <c r="H524" s="50">
        <f t="shared" si="91"/>
        <v>416944.2</v>
      </c>
      <c r="I524" s="50">
        <f t="shared" si="93"/>
        <v>0</v>
      </c>
      <c r="J524" s="50">
        <f t="shared" si="88"/>
        <v>233.05992174399105</v>
      </c>
      <c r="K524" s="50">
        <f t="shared" si="89"/>
        <v>1096.1060258998041</v>
      </c>
      <c r="L524" s="50">
        <f t="shared" si="90"/>
        <v>1702602.6736410123</v>
      </c>
      <c r="M524" s="50"/>
      <c r="N524" s="97">
        <f t="shared" si="92"/>
        <v>1702602.6736410123</v>
      </c>
      <c r="O524" s="62"/>
      <c r="P524" s="62"/>
      <c r="Q524" s="99"/>
    </row>
    <row r="525" spans="1:17" s="31" customFormat="1" x14ac:dyDescent="0.25">
      <c r="A525" s="35"/>
      <c r="B525" s="4"/>
      <c r="C525" s="4"/>
      <c r="D525" s="55">
        <v>0</v>
      </c>
      <c r="E525" s="183"/>
      <c r="F525" s="32"/>
      <c r="G525" s="41"/>
      <c r="H525" s="42"/>
      <c r="I525" s="50"/>
      <c r="J525" s="50"/>
      <c r="K525" s="50"/>
      <c r="L525" s="50"/>
      <c r="M525" s="50"/>
      <c r="N525" s="97"/>
      <c r="O525" s="62"/>
      <c r="P525" s="62"/>
      <c r="Q525" s="99"/>
    </row>
    <row r="526" spans="1:17" s="31" customFormat="1" x14ac:dyDescent="0.25">
      <c r="A526" s="30" t="s">
        <v>298</v>
      </c>
      <c r="B526" s="43" t="s">
        <v>2</v>
      </c>
      <c r="C526" s="44"/>
      <c r="D526" s="3">
        <v>1472.1347000000003</v>
      </c>
      <c r="E526" s="184">
        <f>E527</f>
        <v>108814</v>
      </c>
      <c r="F526" s="37"/>
      <c r="G526" s="41"/>
      <c r="H526" s="37">
        <f>H528</f>
        <v>12588395.25</v>
      </c>
      <c r="I526" s="37">
        <f>I528</f>
        <v>-12588395.25</v>
      </c>
      <c r="J526" s="50"/>
      <c r="K526" s="50"/>
      <c r="L526" s="50"/>
      <c r="M526" s="46">
        <f>M528</f>
        <v>31013849.897832833</v>
      </c>
      <c r="N526" s="95">
        <f t="shared" si="92"/>
        <v>31013849.897832833</v>
      </c>
      <c r="O526" s="198"/>
      <c r="P526" s="198"/>
      <c r="Q526" s="99"/>
    </row>
    <row r="527" spans="1:17" s="31" customFormat="1" x14ac:dyDescent="0.25">
      <c r="A527" s="30" t="s">
        <v>298</v>
      </c>
      <c r="B527" s="43" t="s">
        <v>3</v>
      </c>
      <c r="C527" s="44"/>
      <c r="D527" s="3">
        <v>1472.1347000000003</v>
      </c>
      <c r="E527" s="184">
        <f>SUM(E529:E567)</f>
        <v>108814</v>
      </c>
      <c r="F527" s="37">
        <f>SUM(F529:F567)</f>
        <v>93695229.699999988</v>
      </c>
      <c r="G527" s="41"/>
      <c r="H527" s="37">
        <f>SUM(H529:H567)</f>
        <v>68518439.200000003</v>
      </c>
      <c r="I527" s="37">
        <f>SUM(I529:I567)</f>
        <v>25176790.5</v>
      </c>
      <c r="J527" s="50"/>
      <c r="K527" s="50"/>
      <c r="L527" s="37">
        <f>SUM(L529:L567)</f>
        <v>63754610.848225631</v>
      </c>
      <c r="M527" s="50"/>
      <c r="N527" s="95">
        <f t="shared" si="92"/>
        <v>63754610.848225631</v>
      </c>
      <c r="O527" s="198"/>
      <c r="P527" s="198"/>
      <c r="Q527" s="99"/>
    </row>
    <row r="528" spans="1:17" s="31" customFormat="1" x14ac:dyDescent="0.25">
      <c r="A528" s="35"/>
      <c r="B528" s="51" t="s">
        <v>26</v>
      </c>
      <c r="C528" s="35">
        <v>2</v>
      </c>
      <c r="D528" s="55">
        <v>0</v>
      </c>
      <c r="E528" s="187"/>
      <c r="F528" s="50"/>
      <c r="G528" s="41">
        <v>25</v>
      </c>
      <c r="H528" s="50">
        <f>F547*G528/100</f>
        <v>12588395.25</v>
      </c>
      <c r="I528" s="50">
        <f t="shared" si="93"/>
        <v>-12588395.25</v>
      </c>
      <c r="J528" s="50"/>
      <c r="K528" s="50"/>
      <c r="L528" s="50"/>
      <c r="M528" s="50">
        <f>($L$7*$L$8*E526/$L$10)+($L$7*$L$9*D526/$L$11)</f>
        <v>31013849.897832833</v>
      </c>
      <c r="N528" s="97">
        <f t="shared" si="92"/>
        <v>31013849.897832833</v>
      </c>
      <c r="O528" s="62"/>
      <c r="P528" s="62"/>
      <c r="Q528" s="99"/>
    </row>
    <row r="529" spans="1:17" s="31" customFormat="1" x14ac:dyDescent="0.25">
      <c r="A529" s="35"/>
      <c r="B529" s="51" t="s">
        <v>364</v>
      </c>
      <c r="C529" s="35">
        <v>4</v>
      </c>
      <c r="D529" s="55">
        <v>29.834200000000003</v>
      </c>
      <c r="E529" s="181">
        <v>1575</v>
      </c>
      <c r="F529" s="161">
        <v>295146.59999999998</v>
      </c>
      <c r="G529" s="41">
        <v>100</v>
      </c>
      <c r="H529" s="50">
        <f>F529*G529/100</f>
        <v>295146.59999999998</v>
      </c>
      <c r="I529" s="50">
        <f t="shared" si="93"/>
        <v>0</v>
      </c>
      <c r="J529" s="50">
        <f t="shared" ref="J529:J567" si="94">F529/E529</f>
        <v>187.39466666666667</v>
      </c>
      <c r="K529" s="50">
        <f t="shared" ref="K529:K567" si="95">$J$11*$J$19-J529</f>
        <v>1141.7712809771285</v>
      </c>
      <c r="L529" s="50">
        <f t="shared" ref="L529:L567" si="96">IF(K529&gt;0,$J$7*$J$8*(K529/$K$19),0)+$J$7*$J$9*(E529/$E$19)+$J$7*$J$10*(D529/$D$19)</f>
        <v>1684212.3150166944</v>
      </c>
      <c r="M529" s="50"/>
      <c r="N529" s="97">
        <f t="shared" si="92"/>
        <v>1684212.3150166944</v>
      </c>
      <c r="O529" s="62"/>
      <c r="P529" s="62"/>
      <c r="Q529" s="99"/>
    </row>
    <row r="530" spans="1:17" s="31" customFormat="1" x14ac:dyDescent="0.25">
      <c r="A530" s="35"/>
      <c r="B530" s="51" t="s">
        <v>365</v>
      </c>
      <c r="C530" s="35">
        <v>4</v>
      </c>
      <c r="D530" s="55">
        <v>53.624000000000002</v>
      </c>
      <c r="E530" s="181">
        <v>2560</v>
      </c>
      <c r="F530" s="161">
        <v>1150786.6000000001</v>
      </c>
      <c r="G530" s="41">
        <v>100</v>
      </c>
      <c r="H530" s="50">
        <f t="shared" ref="H530:H567" si="97">F530*G530/100</f>
        <v>1150786.6000000001</v>
      </c>
      <c r="I530" s="50">
        <f t="shared" si="93"/>
        <v>0</v>
      </c>
      <c r="J530" s="50">
        <f t="shared" si="94"/>
        <v>449.52601562500001</v>
      </c>
      <c r="K530" s="50">
        <f t="shared" si="95"/>
        <v>879.63993201879509</v>
      </c>
      <c r="L530" s="50">
        <f t="shared" si="96"/>
        <v>1669341.5271536638</v>
      </c>
      <c r="M530" s="50"/>
      <c r="N530" s="97">
        <f t="shared" si="92"/>
        <v>1669341.5271536638</v>
      </c>
      <c r="O530" s="62"/>
      <c r="P530" s="62"/>
      <c r="Q530" s="99"/>
    </row>
    <row r="531" spans="1:17" s="31" customFormat="1" x14ac:dyDescent="0.25">
      <c r="A531" s="35"/>
      <c r="B531" s="51" t="s">
        <v>366</v>
      </c>
      <c r="C531" s="35">
        <v>4</v>
      </c>
      <c r="D531" s="55">
        <v>39.252299999999998</v>
      </c>
      <c r="E531" s="181">
        <v>2508</v>
      </c>
      <c r="F531" s="161">
        <v>647374</v>
      </c>
      <c r="G531" s="41">
        <v>100</v>
      </c>
      <c r="H531" s="50">
        <f t="shared" si="97"/>
        <v>647374</v>
      </c>
      <c r="I531" s="50">
        <f t="shared" si="93"/>
        <v>0</v>
      </c>
      <c r="J531" s="50">
        <f t="shared" si="94"/>
        <v>258.12360446570972</v>
      </c>
      <c r="K531" s="50">
        <f t="shared" si="95"/>
        <v>1071.0423431780855</v>
      </c>
      <c r="L531" s="50">
        <f t="shared" si="96"/>
        <v>1807603.4419671556</v>
      </c>
      <c r="M531" s="50"/>
      <c r="N531" s="97">
        <f t="shared" si="92"/>
        <v>1807603.4419671556</v>
      </c>
      <c r="O531" s="62"/>
      <c r="P531" s="62"/>
      <c r="Q531" s="99"/>
    </row>
    <row r="532" spans="1:17" s="31" customFormat="1" x14ac:dyDescent="0.25">
      <c r="A532" s="35"/>
      <c r="B532" s="51" t="s">
        <v>367</v>
      </c>
      <c r="C532" s="35">
        <v>4</v>
      </c>
      <c r="D532" s="55">
        <v>36.294200000000004</v>
      </c>
      <c r="E532" s="181">
        <v>2412</v>
      </c>
      <c r="F532" s="161">
        <v>1487662</v>
      </c>
      <c r="G532" s="41">
        <v>100</v>
      </c>
      <c r="H532" s="50">
        <f t="shared" si="97"/>
        <v>1487662</v>
      </c>
      <c r="I532" s="50">
        <f t="shared" si="93"/>
        <v>0</v>
      </c>
      <c r="J532" s="50">
        <f t="shared" si="94"/>
        <v>616.77529021558871</v>
      </c>
      <c r="K532" s="50">
        <f t="shared" si="95"/>
        <v>712.3906574282064</v>
      </c>
      <c r="L532" s="50">
        <f t="shared" si="96"/>
        <v>1376250.5266062333</v>
      </c>
      <c r="M532" s="50"/>
      <c r="N532" s="97">
        <f t="shared" si="92"/>
        <v>1376250.5266062333</v>
      </c>
      <c r="O532" s="62"/>
      <c r="P532" s="62"/>
      <c r="Q532" s="99"/>
    </row>
    <row r="533" spans="1:17" s="31" customFormat="1" x14ac:dyDescent="0.25">
      <c r="A533" s="35"/>
      <c r="B533" s="51" t="s">
        <v>368</v>
      </c>
      <c r="C533" s="35">
        <v>4</v>
      </c>
      <c r="D533" s="55">
        <v>37.5411</v>
      </c>
      <c r="E533" s="181">
        <v>3410</v>
      </c>
      <c r="F533" s="161">
        <v>1484937.3</v>
      </c>
      <c r="G533" s="41">
        <v>100</v>
      </c>
      <c r="H533" s="50">
        <f t="shared" si="97"/>
        <v>1484937.3</v>
      </c>
      <c r="I533" s="50">
        <f t="shared" si="93"/>
        <v>0</v>
      </c>
      <c r="J533" s="50">
        <f t="shared" si="94"/>
        <v>435.46548387096777</v>
      </c>
      <c r="K533" s="50">
        <f t="shared" si="95"/>
        <v>893.70046377282733</v>
      </c>
      <c r="L533" s="50">
        <f t="shared" si="96"/>
        <v>1754546.5256952699</v>
      </c>
      <c r="M533" s="50"/>
      <c r="N533" s="97">
        <f t="shared" si="92"/>
        <v>1754546.5256952699</v>
      </c>
      <c r="O533" s="62"/>
      <c r="P533" s="62"/>
      <c r="Q533" s="99"/>
    </row>
    <row r="534" spans="1:17" s="31" customFormat="1" x14ac:dyDescent="0.25">
      <c r="A534" s="35"/>
      <c r="B534" s="51" t="s">
        <v>792</v>
      </c>
      <c r="C534" s="35">
        <v>4</v>
      </c>
      <c r="D534" s="55">
        <v>49.182700000000004</v>
      </c>
      <c r="E534" s="181">
        <v>3346</v>
      </c>
      <c r="F534" s="161">
        <v>1149893.7</v>
      </c>
      <c r="G534" s="41">
        <v>100</v>
      </c>
      <c r="H534" s="50">
        <f t="shared" si="97"/>
        <v>1149893.7</v>
      </c>
      <c r="I534" s="50">
        <f t="shared" si="93"/>
        <v>0</v>
      </c>
      <c r="J534" s="50">
        <f t="shared" si="94"/>
        <v>343.66219366407648</v>
      </c>
      <c r="K534" s="50">
        <f t="shared" si="95"/>
        <v>985.50375397971857</v>
      </c>
      <c r="L534" s="50">
        <f t="shared" si="96"/>
        <v>1900667.4698698188</v>
      </c>
      <c r="M534" s="50"/>
      <c r="N534" s="97">
        <f t="shared" si="92"/>
        <v>1900667.4698698188</v>
      </c>
      <c r="O534" s="62"/>
      <c r="P534" s="62"/>
      <c r="Q534" s="99"/>
    </row>
    <row r="535" spans="1:17" s="31" customFormat="1" x14ac:dyDescent="0.25">
      <c r="A535" s="35"/>
      <c r="B535" s="51" t="s">
        <v>369</v>
      </c>
      <c r="C535" s="35">
        <v>4</v>
      </c>
      <c r="D535" s="55">
        <v>52.974400000000003</v>
      </c>
      <c r="E535" s="181">
        <v>2302</v>
      </c>
      <c r="F535" s="161">
        <v>584145.5</v>
      </c>
      <c r="G535" s="41">
        <v>100</v>
      </c>
      <c r="H535" s="50">
        <f t="shared" si="97"/>
        <v>584145.5</v>
      </c>
      <c r="I535" s="50">
        <f t="shared" si="93"/>
        <v>0</v>
      </c>
      <c r="J535" s="50">
        <f t="shared" si="94"/>
        <v>253.75564726324936</v>
      </c>
      <c r="K535" s="50">
        <f t="shared" si="95"/>
        <v>1075.4103003805458</v>
      </c>
      <c r="L535" s="50">
        <f t="shared" si="96"/>
        <v>1841472.8167604753</v>
      </c>
      <c r="M535" s="50"/>
      <c r="N535" s="97">
        <f t="shared" si="92"/>
        <v>1841472.8167604753</v>
      </c>
      <c r="O535" s="62"/>
      <c r="P535" s="62"/>
      <c r="Q535" s="99"/>
    </row>
    <row r="536" spans="1:17" s="31" customFormat="1" x14ac:dyDescent="0.25">
      <c r="A536" s="35"/>
      <c r="B536" s="51" t="s">
        <v>370</v>
      </c>
      <c r="C536" s="35">
        <v>4</v>
      </c>
      <c r="D536" s="55">
        <v>20.2178</v>
      </c>
      <c r="E536" s="181">
        <v>1562</v>
      </c>
      <c r="F536" s="161">
        <v>461088.6</v>
      </c>
      <c r="G536" s="41">
        <v>100</v>
      </c>
      <c r="H536" s="50">
        <f t="shared" si="97"/>
        <v>461088.6</v>
      </c>
      <c r="I536" s="50">
        <f t="shared" si="93"/>
        <v>0</v>
      </c>
      <c r="J536" s="50">
        <f t="shared" si="94"/>
        <v>295.19116517285528</v>
      </c>
      <c r="K536" s="50">
        <f t="shared" si="95"/>
        <v>1033.9747824709398</v>
      </c>
      <c r="L536" s="50">
        <f t="shared" si="96"/>
        <v>1516555.9225531204</v>
      </c>
      <c r="M536" s="50"/>
      <c r="N536" s="97">
        <f t="shared" si="92"/>
        <v>1516555.9225531204</v>
      </c>
      <c r="O536" s="62"/>
      <c r="P536" s="62"/>
      <c r="Q536" s="99"/>
    </row>
    <row r="537" spans="1:17" s="31" customFormat="1" x14ac:dyDescent="0.25">
      <c r="A537" s="35"/>
      <c r="B537" s="51" t="s">
        <v>371</v>
      </c>
      <c r="C537" s="35">
        <v>4</v>
      </c>
      <c r="D537" s="55">
        <v>136.13749999999999</v>
      </c>
      <c r="E537" s="181">
        <v>9730</v>
      </c>
      <c r="F537" s="161">
        <v>4492224.7</v>
      </c>
      <c r="G537" s="41">
        <v>100</v>
      </c>
      <c r="H537" s="50">
        <f t="shared" si="97"/>
        <v>4492224.7</v>
      </c>
      <c r="I537" s="50">
        <f t="shared" si="93"/>
        <v>0</v>
      </c>
      <c r="J537" s="50">
        <f t="shared" si="94"/>
        <v>461.68804727646454</v>
      </c>
      <c r="K537" s="50">
        <f t="shared" si="95"/>
        <v>867.47790036733056</v>
      </c>
      <c r="L537" s="50">
        <f t="shared" si="96"/>
        <v>3259342.8709149556</v>
      </c>
      <c r="M537" s="50"/>
      <c r="N537" s="97">
        <f t="shared" si="92"/>
        <v>3259342.8709149556</v>
      </c>
      <c r="O537" s="62"/>
      <c r="P537" s="62"/>
      <c r="Q537" s="99"/>
    </row>
    <row r="538" spans="1:17" s="31" customFormat="1" x14ac:dyDescent="0.25">
      <c r="A538" s="35"/>
      <c r="B538" s="51" t="s">
        <v>372</v>
      </c>
      <c r="C538" s="35">
        <v>4</v>
      </c>
      <c r="D538" s="55">
        <v>13.699300000000001</v>
      </c>
      <c r="E538" s="181">
        <v>1259</v>
      </c>
      <c r="F538" s="161">
        <v>334757.40000000002</v>
      </c>
      <c r="G538" s="41">
        <v>100</v>
      </c>
      <c r="H538" s="50">
        <f t="shared" si="97"/>
        <v>334757.40000000002</v>
      </c>
      <c r="I538" s="50">
        <f t="shared" si="93"/>
        <v>0</v>
      </c>
      <c r="J538" s="50">
        <f t="shared" si="94"/>
        <v>265.89150119142181</v>
      </c>
      <c r="K538" s="50">
        <f t="shared" si="95"/>
        <v>1063.2744464523732</v>
      </c>
      <c r="L538" s="50">
        <f t="shared" si="96"/>
        <v>1467428.2808907598</v>
      </c>
      <c r="M538" s="50"/>
      <c r="N538" s="97">
        <f t="shared" si="92"/>
        <v>1467428.2808907598</v>
      </c>
      <c r="O538" s="62"/>
      <c r="P538" s="62"/>
      <c r="Q538" s="99"/>
    </row>
    <row r="539" spans="1:17" s="31" customFormat="1" x14ac:dyDescent="0.25">
      <c r="A539" s="35"/>
      <c r="B539" s="51" t="s">
        <v>373</v>
      </c>
      <c r="C539" s="35">
        <v>4</v>
      </c>
      <c r="D539" s="55">
        <v>30.762199999999996</v>
      </c>
      <c r="E539" s="181">
        <v>2116</v>
      </c>
      <c r="F539" s="161">
        <v>755353.59999999998</v>
      </c>
      <c r="G539" s="41">
        <v>100</v>
      </c>
      <c r="H539" s="50">
        <f t="shared" si="97"/>
        <v>755353.59999999998</v>
      </c>
      <c r="I539" s="50">
        <f t="shared" si="93"/>
        <v>0</v>
      </c>
      <c r="J539" s="50">
        <f t="shared" si="94"/>
        <v>356.97240075614366</v>
      </c>
      <c r="K539" s="50">
        <f t="shared" si="95"/>
        <v>972.19354688765145</v>
      </c>
      <c r="L539" s="50">
        <f t="shared" si="96"/>
        <v>1590787.0901738754</v>
      </c>
      <c r="M539" s="50"/>
      <c r="N539" s="97">
        <f t="shared" si="92"/>
        <v>1590787.0901738754</v>
      </c>
      <c r="O539" s="62"/>
      <c r="P539" s="62"/>
      <c r="Q539" s="99"/>
    </row>
    <row r="540" spans="1:17" s="31" customFormat="1" x14ac:dyDescent="0.25">
      <c r="A540" s="35"/>
      <c r="B540" s="51" t="s">
        <v>374</v>
      </c>
      <c r="C540" s="35">
        <v>4</v>
      </c>
      <c r="D540" s="55">
        <v>61.717500000000001</v>
      </c>
      <c r="E540" s="181">
        <v>4304</v>
      </c>
      <c r="F540" s="161">
        <v>1332080.7</v>
      </c>
      <c r="G540" s="41">
        <v>100</v>
      </c>
      <c r="H540" s="50">
        <f t="shared" si="97"/>
        <v>1332080.7</v>
      </c>
      <c r="I540" s="50">
        <f t="shared" si="93"/>
        <v>0</v>
      </c>
      <c r="J540" s="50">
        <f t="shared" si="94"/>
        <v>309.49830390334569</v>
      </c>
      <c r="K540" s="50">
        <f t="shared" si="95"/>
        <v>1019.6676437404494</v>
      </c>
      <c r="L540" s="50">
        <f t="shared" si="96"/>
        <v>2160192.1205139891</v>
      </c>
      <c r="M540" s="50"/>
      <c r="N540" s="97">
        <f t="shared" si="92"/>
        <v>2160192.1205139891</v>
      </c>
      <c r="O540" s="62"/>
      <c r="P540" s="62"/>
      <c r="Q540" s="99"/>
    </row>
    <row r="541" spans="1:17" s="31" customFormat="1" x14ac:dyDescent="0.25">
      <c r="A541" s="35"/>
      <c r="B541" s="51" t="s">
        <v>375</v>
      </c>
      <c r="C541" s="35">
        <v>4</v>
      </c>
      <c r="D541" s="55">
        <v>30.177800000000001</v>
      </c>
      <c r="E541" s="181">
        <v>1732</v>
      </c>
      <c r="F541" s="161">
        <v>531266.1</v>
      </c>
      <c r="G541" s="41">
        <v>100</v>
      </c>
      <c r="H541" s="50">
        <f t="shared" si="97"/>
        <v>531266.1</v>
      </c>
      <c r="I541" s="50">
        <f t="shared" si="93"/>
        <v>0</v>
      </c>
      <c r="J541" s="50">
        <f t="shared" si="94"/>
        <v>306.73562355658197</v>
      </c>
      <c r="K541" s="50">
        <f t="shared" si="95"/>
        <v>1022.4303240872132</v>
      </c>
      <c r="L541" s="50">
        <f t="shared" si="96"/>
        <v>1578990.3954720115</v>
      </c>
      <c r="M541" s="50"/>
      <c r="N541" s="97">
        <f t="shared" si="92"/>
        <v>1578990.3954720115</v>
      </c>
      <c r="O541" s="62"/>
      <c r="P541" s="62"/>
      <c r="Q541" s="99"/>
    </row>
    <row r="542" spans="1:17" s="31" customFormat="1" x14ac:dyDescent="0.25">
      <c r="A542" s="35"/>
      <c r="B542" s="51" t="s">
        <v>376</v>
      </c>
      <c r="C542" s="35">
        <v>4</v>
      </c>
      <c r="D542" s="55">
        <v>51.029200000000003</v>
      </c>
      <c r="E542" s="181">
        <v>4093</v>
      </c>
      <c r="F542" s="161">
        <v>1164673.3</v>
      </c>
      <c r="G542" s="41">
        <v>100</v>
      </c>
      <c r="H542" s="50">
        <f t="shared" si="97"/>
        <v>1164673.3</v>
      </c>
      <c r="I542" s="50">
        <f t="shared" si="93"/>
        <v>0</v>
      </c>
      <c r="J542" s="50">
        <f t="shared" si="94"/>
        <v>284.55247984363547</v>
      </c>
      <c r="K542" s="50">
        <f t="shared" si="95"/>
        <v>1044.6134678001597</v>
      </c>
      <c r="L542" s="50">
        <f t="shared" si="96"/>
        <v>2102384.3012501942</v>
      </c>
      <c r="M542" s="50"/>
      <c r="N542" s="97">
        <f t="shared" si="92"/>
        <v>2102384.3012501942</v>
      </c>
      <c r="O542" s="62"/>
      <c r="P542" s="62"/>
      <c r="Q542" s="99"/>
    </row>
    <row r="543" spans="1:17" s="31" customFormat="1" x14ac:dyDescent="0.25">
      <c r="A543" s="35"/>
      <c r="B543" s="51" t="s">
        <v>377</v>
      </c>
      <c r="C543" s="35">
        <v>4</v>
      </c>
      <c r="D543" s="55">
        <v>17.363900000000001</v>
      </c>
      <c r="E543" s="181">
        <v>1429</v>
      </c>
      <c r="F543" s="161">
        <v>407327.7</v>
      </c>
      <c r="G543" s="41">
        <v>100</v>
      </c>
      <c r="H543" s="50">
        <f t="shared" si="97"/>
        <v>407327.7</v>
      </c>
      <c r="I543" s="50">
        <f t="shared" si="93"/>
        <v>0</v>
      </c>
      <c r="J543" s="50">
        <f t="shared" si="94"/>
        <v>285.04387683694893</v>
      </c>
      <c r="K543" s="50">
        <f t="shared" si="95"/>
        <v>1044.1220708068463</v>
      </c>
      <c r="L543" s="50">
        <f t="shared" si="96"/>
        <v>1491990.1134173064</v>
      </c>
      <c r="M543" s="50"/>
      <c r="N543" s="97">
        <f t="shared" si="92"/>
        <v>1491990.1134173064</v>
      </c>
      <c r="O543" s="62"/>
      <c r="P543" s="62"/>
      <c r="Q543" s="99"/>
    </row>
    <row r="544" spans="1:17" s="31" customFormat="1" x14ac:dyDescent="0.25">
      <c r="A544" s="35"/>
      <c r="B544" s="51" t="s">
        <v>378</v>
      </c>
      <c r="C544" s="35">
        <v>4</v>
      </c>
      <c r="D544" s="55">
        <v>21.911300000000004</v>
      </c>
      <c r="E544" s="181">
        <v>1883</v>
      </c>
      <c r="F544" s="161">
        <v>849687</v>
      </c>
      <c r="G544" s="41">
        <v>100</v>
      </c>
      <c r="H544" s="50">
        <f t="shared" si="97"/>
        <v>849687</v>
      </c>
      <c r="I544" s="50">
        <f t="shared" si="93"/>
        <v>0</v>
      </c>
      <c r="J544" s="50">
        <f t="shared" si="94"/>
        <v>451.24110462028676</v>
      </c>
      <c r="K544" s="50">
        <f t="shared" si="95"/>
        <v>877.9248430235084</v>
      </c>
      <c r="L544" s="50">
        <f t="shared" si="96"/>
        <v>1404439.0360085461</v>
      </c>
      <c r="M544" s="50"/>
      <c r="N544" s="97">
        <f t="shared" si="92"/>
        <v>1404439.0360085461</v>
      </c>
      <c r="O544" s="62"/>
      <c r="P544" s="62"/>
      <c r="Q544" s="99"/>
    </row>
    <row r="545" spans="1:17" s="31" customFormat="1" x14ac:dyDescent="0.25">
      <c r="A545" s="35"/>
      <c r="B545" s="51" t="s">
        <v>158</v>
      </c>
      <c r="C545" s="35">
        <v>4</v>
      </c>
      <c r="D545" s="55">
        <v>17.215700000000002</v>
      </c>
      <c r="E545" s="181">
        <v>898</v>
      </c>
      <c r="F545" s="161">
        <v>962417.6</v>
      </c>
      <c r="G545" s="41">
        <v>100</v>
      </c>
      <c r="H545" s="50">
        <f t="shared" si="97"/>
        <v>962417.6</v>
      </c>
      <c r="I545" s="50">
        <f t="shared" si="93"/>
        <v>0</v>
      </c>
      <c r="J545" s="50">
        <f t="shared" si="94"/>
        <v>1071.7345211581292</v>
      </c>
      <c r="K545" s="50">
        <f t="shared" si="95"/>
        <v>257.43142648566595</v>
      </c>
      <c r="L545" s="50">
        <f t="shared" si="96"/>
        <v>520935.66480408743</v>
      </c>
      <c r="M545" s="50"/>
      <c r="N545" s="97">
        <f t="shared" si="92"/>
        <v>520935.66480408743</v>
      </c>
      <c r="O545" s="62"/>
      <c r="P545" s="62"/>
      <c r="Q545" s="99"/>
    </row>
    <row r="546" spans="1:17" s="31" customFormat="1" x14ac:dyDescent="0.25">
      <c r="A546" s="35"/>
      <c r="B546" s="51" t="s">
        <v>379</v>
      </c>
      <c r="C546" s="35">
        <v>4</v>
      </c>
      <c r="D546" s="55">
        <v>31.447900000000001</v>
      </c>
      <c r="E546" s="181">
        <v>2433</v>
      </c>
      <c r="F546" s="161">
        <v>790453.9</v>
      </c>
      <c r="G546" s="41">
        <v>100</v>
      </c>
      <c r="H546" s="50">
        <f t="shared" si="97"/>
        <v>790453.9</v>
      </c>
      <c r="I546" s="50">
        <f t="shared" si="93"/>
        <v>0</v>
      </c>
      <c r="J546" s="50">
        <f t="shared" si="94"/>
        <v>324.88857377722979</v>
      </c>
      <c r="K546" s="50">
        <f t="shared" si="95"/>
        <v>1004.2773738665653</v>
      </c>
      <c r="L546" s="50">
        <f t="shared" si="96"/>
        <v>1683762.8763087012</v>
      </c>
      <c r="M546" s="50"/>
      <c r="N546" s="97">
        <f t="shared" si="92"/>
        <v>1683762.8763087012</v>
      </c>
      <c r="O546" s="62"/>
      <c r="P546" s="62"/>
      <c r="Q546" s="99"/>
    </row>
    <row r="547" spans="1:17" s="31" customFormat="1" x14ac:dyDescent="0.25">
      <c r="A547" s="35"/>
      <c r="B547" s="51" t="s">
        <v>880</v>
      </c>
      <c r="C547" s="35">
        <v>3</v>
      </c>
      <c r="D547" s="55">
        <v>72.1755</v>
      </c>
      <c r="E547" s="181">
        <v>14691</v>
      </c>
      <c r="F547" s="161">
        <v>50353581</v>
      </c>
      <c r="G547" s="41">
        <v>50</v>
      </c>
      <c r="H547" s="50">
        <f t="shared" si="97"/>
        <v>25176790.5</v>
      </c>
      <c r="I547" s="50">
        <f t="shared" si="93"/>
        <v>25176790.5</v>
      </c>
      <c r="J547" s="50">
        <f t="shared" si="94"/>
        <v>3427.5121502960997</v>
      </c>
      <c r="K547" s="50">
        <f t="shared" si="95"/>
        <v>-2098.3462026523048</v>
      </c>
      <c r="L547" s="50">
        <f t="shared" si="96"/>
        <v>2833825.0224626362</v>
      </c>
      <c r="M547" s="50"/>
      <c r="N547" s="97">
        <f t="shared" si="92"/>
        <v>2833825.0224626362</v>
      </c>
      <c r="O547" s="62"/>
      <c r="P547" s="62"/>
      <c r="Q547" s="99"/>
    </row>
    <row r="548" spans="1:17" s="31" customFormat="1" x14ac:dyDescent="0.25">
      <c r="A548" s="35"/>
      <c r="B548" s="51" t="s">
        <v>380</v>
      </c>
      <c r="C548" s="35">
        <v>4</v>
      </c>
      <c r="D548" s="55">
        <v>13.830499999999999</v>
      </c>
      <c r="E548" s="181">
        <v>971</v>
      </c>
      <c r="F548" s="161">
        <v>516017.1</v>
      </c>
      <c r="G548" s="41">
        <v>100</v>
      </c>
      <c r="H548" s="50">
        <f t="shared" si="97"/>
        <v>516017.1</v>
      </c>
      <c r="I548" s="50">
        <f t="shared" si="93"/>
        <v>0</v>
      </c>
      <c r="J548" s="50">
        <f t="shared" si="94"/>
        <v>531.42852729145204</v>
      </c>
      <c r="K548" s="50">
        <f t="shared" si="95"/>
        <v>797.73742035234307</v>
      </c>
      <c r="L548" s="50">
        <f t="shared" si="96"/>
        <v>1122018.3245797013</v>
      </c>
      <c r="M548" s="50"/>
      <c r="N548" s="97">
        <f t="shared" si="92"/>
        <v>1122018.3245797013</v>
      </c>
      <c r="O548" s="62"/>
      <c r="P548" s="62"/>
      <c r="Q548" s="99"/>
    </row>
    <row r="549" spans="1:17" s="31" customFormat="1" x14ac:dyDescent="0.25">
      <c r="A549" s="35"/>
      <c r="B549" s="51" t="s">
        <v>381</v>
      </c>
      <c r="C549" s="35">
        <v>4</v>
      </c>
      <c r="D549" s="55">
        <v>89.205900000000014</v>
      </c>
      <c r="E549" s="181">
        <v>5378</v>
      </c>
      <c r="F549" s="161">
        <v>3908674.6</v>
      </c>
      <c r="G549" s="41">
        <v>100</v>
      </c>
      <c r="H549" s="50">
        <f t="shared" si="97"/>
        <v>3908674.6</v>
      </c>
      <c r="I549" s="50">
        <f t="shared" si="93"/>
        <v>0</v>
      </c>
      <c r="J549" s="50">
        <f t="shared" si="94"/>
        <v>726.78962439568613</v>
      </c>
      <c r="K549" s="50">
        <f t="shared" si="95"/>
        <v>602.37632324810897</v>
      </c>
      <c r="L549" s="50">
        <f t="shared" si="96"/>
        <v>2004115.967506744</v>
      </c>
      <c r="M549" s="50"/>
      <c r="N549" s="97">
        <f t="shared" si="92"/>
        <v>2004115.967506744</v>
      </c>
      <c r="O549" s="62"/>
      <c r="P549" s="62"/>
      <c r="Q549" s="99"/>
    </row>
    <row r="550" spans="1:17" s="31" customFormat="1" x14ac:dyDescent="0.25">
      <c r="A550" s="35"/>
      <c r="B550" s="51" t="s">
        <v>382</v>
      </c>
      <c r="C550" s="35">
        <v>4</v>
      </c>
      <c r="D550" s="55">
        <v>28.287100000000002</v>
      </c>
      <c r="E550" s="181">
        <v>2003</v>
      </c>
      <c r="F550" s="161">
        <v>5845038.0999999996</v>
      </c>
      <c r="G550" s="41">
        <v>100</v>
      </c>
      <c r="H550" s="50">
        <f t="shared" si="97"/>
        <v>5845038.0999999996</v>
      </c>
      <c r="I550" s="50">
        <f t="shared" si="93"/>
        <v>0</v>
      </c>
      <c r="J550" s="50">
        <f t="shared" si="94"/>
        <v>2918.1418372441335</v>
      </c>
      <c r="K550" s="50">
        <f t="shared" si="95"/>
        <v>-1588.9758896003384</v>
      </c>
      <c r="L550" s="50">
        <f t="shared" si="96"/>
        <v>472402.86619506439</v>
      </c>
      <c r="M550" s="50"/>
      <c r="N550" s="97">
        <f t="shared" si="92"/>
        <v>472402.86619506439</v>
      </c>
      <c r="O550" s="62"/>
      <c r="P550" s="62"/>
      <c r="Q550" s="99"/>
    </row>
    <row r="551" spans="1:17" s="31" customFormat="1" x14ac:dyDescent="0.25">
      <c r="A551" s="35"/>
      <c r="B551" s="51" t="s">
        <v>383</v>
      </c>
      <c r="C551" s="35">
        <v>4</v>
      </c>
      <c r="D551" s="55">
        <v>44.047899999999998</v>
      </c>
      <c r="E551" s="181">
        <v>3631</v>
      </c>
      <c r="F551" s="161">
        <v>2497337.9</v>
      </c>
      <c r="G551" s="41">
        <v>100</v>
      </c>
      <c r="H551" s="50">
        <f t="shared" si="97"/>
        <v>2497337.9</v>
      </c>
      <c r="I551" s="50">
        <f t="shared" si="93"/>
        <v>0</v>
      </c>
      <c r="J551" s="50">
        <f t="shared" si="94"/>
        <v>687.78240154227478</v>
      </c>
      <c r="K551" s="50">
        <f t="shared" si="95"/>
        <v>641.38354610152032</v>
      </c>
      <c r="L551" s="50">
        <f t="shared" si="96"/>
        <v>1540182.5935898481</v>
      </c>
      <c r="M551" s="50"/>
      <c r="N551" s="97">
        <f t="shared" si="92"/>
        <v>1540182.5935898481</v>
      </c>
      <c r="O551" s="62"/>
      <c r="P551" s="62"/>
      <c r="Q551" s="99"/>
    </row>
    <row r="552" spans="1:17" s="31" customFormat="1" x14ac:dyDescent="0.25">
      <c r="A552" s="35"/>
      <c r="B552" s="51" t="s">
        <v>384</v>
      </c>
      <c r="C552" s="35">
        <v>4</v>
      </c>
      <c r="D552" s="55">
        <v>45.811300000000003</v>
      </c>
      <c r="E552" s="181">
        <v>2436</v>
      </c>
      <c r="F552" s="161">
        <v>927775.3</v>
      </c>
      <c r="G552" s="41">
        <v>100</v>
      </c>
      <c r="H552" s="50">
        <f t="shared" si="97"/>
        <v>927775.3</v>
      </c>
      <c r="I552" s="50">
        <f t="shared" si="93"/>
        <v>0</v>
      </c>
      <c r="J552" s="50">
        <f t="shared" si="94"/>
        <v>380.86013957307063</v>
      </c>
      <c r="K552" s="50">
        <f t="shared" si="95"/>
        <v>948.30580807072442</v>
      </c>
      <c r="L552" s="50">
        <f t="shared" si="96"/>
        <v>1688645.1507893128</v>
      </c>
      <c r="M552" s="50"/>
      <c r="N552" s="97">
        <f t="shared" si="92"/>
        <v>1688645.1507893128</v>
      </c>
      <c r="O552" s="62"/>
      <c r="P552" s="62"/>
      <c r="Q552" s="99"/>
    </row>
    <row r="553" spans="1:17" s="31" customFormat="1" x14ac:dyDescent="0.25">
      <c r="A553" s="35"/>
      <c r="B553" s="51" t="s">
        <v>385</v>
      </c>
      <c r="C553" s="35">
        <v>4</v>
      </c>
      <c r="D553" s="55">
        <v>76.026800000000009</v>
      </c>
      <c r="E553" s="181">
        <v>4875</v>
      </c>
      <c r="F553" s="161">
        <v>1357060.7</v>
      </c>
      <c r="G553" s="41">
        <v>100</v>
      </c>
      <c r="H553" s="50">
        <f t="shared" si="97"/>
        <v>1357060.7</v>
      </c>
      <c r="I553" s="50">
        <f t="shared" si="93"/>
        <v>0</v>
      </c>
      <c r="J553" s="50">
        <f t="shared" si="94"/>
        <v>278.37142564102561</v>
      </c>
      <c r="K553" s="50">
        <f t="shared" si="95"/>
        <v>1050.7945220027696</v>
      </c>
      <c r="L553" s="50">
        <f t="shared" si="96"/>
        <v>2358812.3336637788</v>
      </c>
      <c r="M553" s="50"/>
      <c r="N553" s="97">
        <f t="shared" si="92"/>
        <v>2358812.3336637788</v>
      </c>
      <c r="O553" s="62"/>
      <c r="P553" s="62"/>
      <c r="Q553" s="99"/>
    </row>
    <row r="554" spans="1:17" s="31" customFormat="1" x14ac:dyDescent="0.25">
      <c r="A554" s="35"/>
      <c r="B554" s="51" t="s">
        <v>386</v>
      </c>
      <c r="C554" s="35">
        <v>4</v>
      </c>
      <c r="D554" s="55">
        <v>21.168299999999999</v>
      </c>
      <c r="E554" s="181">
        <v>1200</v>
      </c>
      <c r="F554" s="161">
        <v>1063528.3</v>
      </c>
      <c r="G554" s="41">
        <v>100</v>
      </c>
      <c r="H554" s="50">
        <f t="shared" si="97"/>
        <v>1063528.3</v>
      </c>
      <c r="I554" s="50">
        <f t="shared" si="93"/>
        <v>0</v>
      </c>
      <c r="J554" s="50">
        <f t="shared" si="94"/>
        <v>886.27358333333336</v>
      </c>
      <c r="K554" s="50">
        <f t="shared" si="95"/>
        <v>442.89236431046174</v>
      </c>
      <c r="L554" s="50">
        <f t="shared" si="96"/>
        <v>798187.56990768434</v>
      </c>
      <c r="M554" s="50"/>
      <c r="N554" s="97">
        <f t="shared" si="92"/>
        <v>798187.56990768434</v>
      </c>
      <c r="O554" s="62"/>
      <c r="P554" s="62"/>
      <c r="Q554" s="99"/>
    </row>
    <row r="555" spans="1:17" s="31" customFormat="1" x14ac:dyDescent="0.25">
      <c r="A555" s="35"/>
      <c r="B555" s="51" t="s">
        <v>387</v>
      </c>
      <c r="C555" s="35">
        <v>4</v>
      </c>
      <c r="D555" s="55">
        <v>27.250599999999999</v>
      </c>
      <c r="E555" s="181">
        <v>1765</v>
      </c>
      <c r="F555" s="161">
        <v>448907.6</v>
      </c>
      <c r="G555" s="41">
        <v>100</v>
      </c>
      <c r="H555" s="50">
        <f t="shared" si="97"/>
        <v>448907.6</v>
      </c>
      <c r="I555" s="50">
        <f t="shared" si="93"/>
        <v>0</v>
      </c>
      <c r="J555" s="50">
        <f t="shared" si="94"/>
        <v>254.33858356940507</v>
      </c>
      <c r="K555" s="50">
        <f t="shared" si="95"/>
        <v>1074.8273640743901</v>
      </c>
      <c r="L555" s="50">
        <f t="shared" si="96"/>
        <v>1629566.222708361</v>
      </c>
      <c r="M555" s="50"/>
      <c r="N555" s="97">
        <f t="shared" si="92"/>
        <v>1629566.222708361</v>
      </c>
      <c r="O555" s="62"/>
      <c r="P555" s="62"/>
      <c r="Q555" s="99"/>
    </row>
    <row r="556" spans="1:17" s="31" customFormat="1" x14ac:dyDescent="0.25">
      <c r="A556" s="35"/>
      <c r="B556" s="51" t="s">
        <v>388</v>
      </c>
      <c r="C556" s="35">
        <v>4</v>
      </c>
      <c r="D556" s="55">
        <v>21.5503</v>
      </c>
      <c r="E556" s="181">
        <v>1650</v>
      </c>
      <c r="F556" s="161">
        <v>1071977.1000000001</v>
      </c>
      <c r="G556" s="41">
        <v>100</v>
      </c>
      <c r="H556" s="50">
        <f t="shared" si="97"/>
        <v>1071977.1000000001</v>
      </c>
      <c r="I556" s="50">
        <f t="shared" si="93"/>
        <v>0</v>
      </c>
      <c r="J556" s="50">
        <f t="shared" si="94"/>
        <v>649.68309090909099</v>
      </c>
      <c r="K556" s="50">
        <f t="shared" si="95"/>
        <v>679.48285673470411</v>
      </c>
      <c r="L556" s="50">
        <f t="shared" si="96"/>
        <v>1141144.4470397532</v>
      </c>
      <c r="M556" s="50"/>
      <c r="N556" s="97">
        <f t="shared" si="92"/>
        <v>1141144.4470397532</v>
      </c>
      <c r="O556" s="62"/>
      <c r="P556" s="62"/>
      <c r="Q556" s="99"/>
    </row>
    <row r="557" spans="1:17" s="31" customFormat="1" x14ac:dyDescent="0.25">
      <c r="A557" s="35"/>
      <c r="B557" s="51" t="s">
        <v>389</v>
      </c>
      <c r="C557" s="35">
        <v>4</v>
      </c>
      <c r="D557" s="55">
        <v>14.727999999999998</v>
      </c>
      <c r="E557" s="181">
        <v>1447</v>
      </c>
      <c r="F557" s="161">
        <v>528759</v>
      </c>
      <c r="G557" s="41">
        <v>100</v>
      </c>
      <c r="H557" s="50">
        <f t="shared" si="97"/>
        <v>528759</v>
      </c>
      <c r="I557" s="50">
        <f t="shared" si="93"/>
        <v>0</v>
      </c>
      <c r="J557" s="50">
        <f t="shared" si="94"/>
        <v>365.41741534208705</v>
      </c>
      <c r="K557" s="50">
        <f t="shared" si="95"/>
        <v>963.74853230170811</v>
      </c>
      <c r="L557" s="50">
        <f t="shared" si="96"/>
        <v>1392838.9579502023</v>
      </c>
      <c r="M557" s="50"/>
      <c r="N557" s="97">
        <f t="shared" si="92"/>
        <v>1392838.9579502023</v>
      </c>
      <c r="O557" s="62"/>
      <c r="P557" s="62"/>
      <c r="Q557" s="99"/>
    </row>
    <row r="558" spans="1:17" s="31" customFormat="1" x14ac:dyDescent="0.25">
      <c r="A558" s="35"/>
      <c r="B558" s="51" t="s">
        <v>390</v>
      </c>
      <c r="C558" s="35">
        <v>4</v>
      </c>
      <c r="D558" s="55">
        <v>18.566800000000001</v>
      </c>
      <c r="E558" s="181">
        <v>1502</v>
      </c>
      <c r="F558" s="161">
        <v>438031.8</v>
      </c>
      <c r="G558" s="41">
        <v>100</v>
      </c>
      <c r="H558" s="50">
        <f t="shared" si="97"/>
        <v>438031.8</v>
      </c>
      <c r="I558" s="50">
        <f t="shared" si="93"/>
        <v>0</v>
      </c>
      <c r="J558" s="50">
        <f t="shared" si="94"/>
        <v>291.63235685752329</v>
      </c>
      <c r="K558" s="50">
        <f t="shared" si="95"/>
        <v>1037.5335907862718</v>
      </c>
      <c r="L558" s="50">
        <f t="shared" si="96"/>
        <v>1502638.2359745149</v>
      </c>
      <c r="M558" s="50"/>
      <c r="N558" s="97">
        <f t="shared" si="92"/>
        <v>1502638.2359745149</v>
      </c>
      <c r="O558" s="62"/>
      <c r="P558" s="62"/>
      <c r="Q558" s="99"/>
    </row>
    <row r="559" spans="1:17" s="31" customFormat="1" x14ac:dyDescent="0.25">
      <c r="A559" s="35"/>
      <c r="B559" s="51" t="s">
        <v>209</v>
      </c>
      <c r="C559" s="35">
        <v>4</v>
      </c>
      <c r="D559" s="55">
        <v>27.703899999999997</v>
      </c>
      <c r="E559" s="181">
        <v>2398</v>
      </c>
      <c r="F559" s="161">
        <v>518718.9</v>
      </c>
      <c r="G559" s="41">
        <v>100</v>
      </c>
      <c r="H559" s="50">
        <f t="shared" si="97"/>
        <v>518718.9</v>
      </c>
      <c r="I559" s="50">
        <f t="shared" si="93"/>
        <v>0</v>
      </c>
      <c r="J559" s="50">
        <f t="shared" si="94"/>
        <v>216.3131359466222</v>
      </c>
      <c r="K559" s="50">
        <f t="shared" si="95"/>
        <v>1112.8528116971729</v>
      </c>
      <c r="L559" s="50">
        <f t="shared" si="96"/>
        <v>1781819.4997207443</v>
      </c>
      <c r="M559" s="50"/>
      <c r="N559" s="97">
        <f t="shared" si="92"/>
        <v>1781819.4997207443</v>
      </c>
      <c r="O559" s="62"/>
      <c r="P559" s="62"/>
      <c r="Q559" s="99"/>
    </row>
    <row r="560" spans="1:17" s="31" customFormat="1" x14ac:dyDescent="0.25">
      <c r="A560" s="35"/>
      <c r="B560" s="51" t="s">
        <v>246</v>
      </c>
      <c r="C560" s="35">
        <v>4</v>
      </c>
      <c r="D560" s="55">
        <v>15.173299999999998</v>
      </c>
      <c r="E560" s="181">
        <v>651</v>
      </c>
      <c r="F560" s="161">
        <v>522176.3</v>
      </c>
      <c r="G560" s="41">
        <v>100</v>
      </c>
      <c r="H560" s="50">
        <f t="shared" si="97"/>
        <v>522176.3</v>
      </c>
      <c r="I560" s="50">
        <f t="shared" si="93"/>
        <v>0</v>
      </c>
      <c r="J560" s="50">
        <f t="shared" si="94"/>
        <v>802.11413210445471</v>
      </c>
      <c r="K560" s="50">
        <f t="shared" si="95"/>
        <v>527.0518155393404</v>
      </c>
      <c r="L560" s="50">
        <f t="shared" si="96"/>
        <v>771059.85177426354</v>
      </c>
      <c r="M560" s="50"/>
      <c r="N560" s="97">
        <f t="shared" si="92"/>
        <v>771059.85177426354</v>
      </c>
      <c r="O560" s="62"/>
      <c r="P560" s="62"/>
      <c r="Q560" s="99"/>
    </row>
    <row r="561" spans="1:17" s="31" customFormat="1" x14ac:dyDescent="0.25">
      <c r="A561" s="35"/>
      <c r="B561" s="51" t="s">
        <v>391</v>
      </c>
      <c r="C561" s="35">
        <v>4</v>
      </c>
      <c r="D561" s="55">
        <v>20.418799999999997</v>
      </c>
      <c r="E561" s="181">
        <v>1465</v>
      </c>
      <c r="F561" s="161">
        <v>454494.4</v>
      </c>
      <c r="G561" s="41">
        <v>100</v>
      </c>
      <c r="H561" s="50">
        <f t="shared" si="97"/>
        <v>454494.4</v>
      </c>
      <c r="I561" s="50">
        <f t="shared" si="93"/>
        <v>0</v>
      </c>
      <c r="J561" s="50">
        <f t="shared" si="94"/>
        <v>310.2350853242321</v>
      </c>
      <c r="K561" s="50">
        <f t="shared" si="95"/>
        <v>1018.9308623195629</v>
      </c>
      <c r="L561" s="50">
        <f t="shared" si="96"/>
        <v>1484174.8900574637</v>
      </c>
      <c r="M561" s="50"/>
      <c r="N561" s="97">
        <f t="shared" si="92"/>
        <v>1484174.8900574637</v>
      </c>
      <c r="O561" s="62"/>
      <c r="P561" s="62"/>
      <c r="Q561" s="99"/>
    </row>
    <row r="562" spans="1:17" s="31" customFormat="1" x14ac:dyDescent="0.25">
      <c r="A562" s="35"/>
      <c r="B562" s="51" t="s">
        <v>392</v>
      </c>
      <c r="C562" s="35">
        <v>4</v>
      </c>
      <c r="D562" s="55">
        <v>99.448100000000011</v>
      </c>
      <c r="E562" s="181">
        <v>5264</v>
      </c>
      <c r="F562" s="161">
        <v>2635346.2000000002</v>
      </c>
      <c r="G562" s="41">
        <v>100</v>
      </c>
      <c r="H562" s="50">
        <f t="shared" si="97"/>
        <v>2635346.2000000002</v>
      </c>
      <c r="I562" s="50">
        <f t="shared" si="93"/>
        <v>0</v>
      </c>
      <c r="J562" s="50">
        <f t="shared" si="94"/>
        <v>500.63567629179335</v>
      </c>
      <c r="K562" s="50">
        <f t="shared" si="95"/>
        <v>828.53027135200182</v>
      </c>
      <c r="L562" s="50">
        <f t="shared" si="96"/>
        <v>2285514.6657118071</v>
      </c>
      <c r="M562" s="50"/>
      <c r="N562" s="97">
        <f t="shared" si="92"/>
        <v>2285514.6657118071</v>
      </c>
      <c r="O562" s="62"/>
      <c r="P562" s="62"/>
      <c r="Q562" s="99"/>
    </row>
    <row r="563" spans="1:17" s="31" customFormat="1" x14ac:dyDescent="0.25">
      <c r="A563" s="35"/>
      <c r="B563" s="51" t="s">
        <v>393</v>
      </c>
      <c r="C563" s="35">
        <v>4</v>
      </c>
      <c r="D563" s="55">
        <v>22.054699999999997</v>
      </c>
      <c r="E563" s="181">
        <v>1603</v>
      </c>
      <c r="F563" s="161">
        <v>304305.2</v>
      </c>
      <c r="G563" s="41">
        <v>100</v>
      </c>
      <c r="H563" s="50">
        <f t="shared" si="97"/>
        <v>304305.2</v>
      </c>
      <c r="I563" s="50">
        <f t="shared" si="93"/>
        <v>0</v>
      </c>
      <c r="J563" s="50">
        <f t="shared" si="94"/>
        <v>189.83480973175298</v>
      </c>
      <c r="K563" s="50">
        <f t="shared" si="95"/>
        <v>1139.3311379120421</v>
      </c>
      <c r="L563" s="50">
        <f t="shared" si="96"/>
        <v>1649958.8155784977</v>
      </c>
      <c r="M563" s="50"/>
      <c r="N563" s="97">
        <f t="shared" si="92"/>
        <v>1649958.8155784977</v>
      </c>
      <c r="O563" s="62"/>
      <c r="P563" s="62"/>
      <c r="Q563" s="99"/>
    </row>
    <row r="564" spans="1:17" s="31" customFormat="1" x14ac:dyDescent="0.25">
      <c r="A564" s="35"/>
      <c r="B564" s="51" t="s">
        <v>250</v>
      </c>
      <c r="C564" s="35">
        <v>4</v>
      </c>
      <c r="D564" s="55">
        <v>13.465299999999999</v>
      </c>
      <c r="E564" s="181">
        <v>1463</v>
      </c>
      <c r="F564" s="161">
        <v>192124</v>
      </c>
      <c r="G564" s="41">
        <v>100</v>
      </c>
      <c r="H564" s="50">
        <f t="shared" si="97"/>
        <v>192124</v>
      </c>
      <c r="I564" s="50">
        <f t="shared" si="93"/>
        <v>0</v>
      </c>
      <c r="J564" s="50">
        <f t="shared" si="94"/>
        <v>131.32194121667806</v>
      </c>
      <c r="K564" s="50">
        <f t="shared" si="95"/>
        <v>1197.8440064271172</v>
      </c>
      <c r="L564" s="50">
        <f t="shared" si="96"/>
        <v>1651561.6660809873</v>
      </c>
      <c r="M564" s="50"/>
      <c r="N564" s="97">
        <f t="shared" si="92"/>
        <v>1651561.6660809873</v>
      </c>
      <c r="O564" s="62"/>
      <c r="P564" s="62"/>
      <c r="Q564" s="99"/>
    </row>
    <row r="565" spans="1:17" s="31" customFormat="1" x14ac:dyDescent="0.25">
      <c r="A565" s="35"/>
      <c r="B565" s="51" t="s">
        <v>282</v>
      </c>
      <c r="C565" s="35">
        <v>4</v>
      </c>
      <c r="D565" s="55">
        <v>32.471600000000002</v>
      </c>
      <c r="E565" s="181">
        <v>1628</v>
      </c>
      <c r="F565" s="161">
        <v>442382.2</v>
      </c>
      <c r="G565" s="41">
        <v>100</v>
      </c>
      <c r="H565" s="50">
        <f t="shared" si="97"/>
        <v>442382.2</v>
      </c>
      <c r="I565" s="50">
        <f t="shared" si="93"/>
        <v>0</v>
      </c>
      <c r="J565" s="50">
        <f t="shared" si="94"/>
        <v>271.73353808353806</v>
      </c>
      <c r="K565" s="50">
        <f t="shared" si="95"/>
        <v>1057.4324095602569</v>
      </c>
      <c r="L565" s="50">
        <f t="shared" si="96"/>
        <v>1611168.6862272813</v>
      </c>
      <c r="M565" s="50"/>
      <c r="N565" s="97">
        <f t="shared" si="92"/>
        <v>1611168.6862272813</v>
      </c>
      <c r="O565" s="62"/>
      <c r="P565" s="62"/>
      <c r="Q565" s="99"/>
    </row>
    <row r="566" spans="1:17" s="31" customFormat="1" x14ac:dyDescent="0.25">
      <c r="A566" s="35"/>
      <c r="B566" s="51" t="s">
        <v>142</v>
      </c>
      <c r="C566" s="35">
        <v>4</v>
      </c>
      <c r="D566" s="55">
        <v>10.603699999999998</v>
      </c>
      <c r="E566" s="181">
        <v>800</v>
      </c>
      <c r="F566" s="161">
        <v>126308.2</v>
      </c>
      <c r="G566" s="41">
        <v>100</v>
      </c>
      <c r="H566" s="50">
        <f t="shared" si="97"/>
        <v>126308.2</v>
      </c>
      <c r="I566" s="50">
        <f t="shared" si="93"/>
        <v>0</v>
      </c>
      <c r="J566" s="50">
        <f t="shared" si="94"/>
        <v>157.88524999999998</v>
      </c>
      <c r="K566" s="50">
        <f t="shared" si="95"/>
        <v>1171.2806976437951</v>
      </c>
      <c r="L566" s="50">
        <f t="shared" si="96"/>
        <v>1495799.9353972496</v>
      </c>
      <c r="M566" s="50"/>
      <c r="N566" s="97">
        <f t="shared" si="92"/>
        <v>1495799.9353972496</v>
      </c>
      <c r="O566" s="62"/>
      <c r="P566" s="62"/>
      <c r="Q566" s="99"/>
    </row>
    <row r="567" spans="1:17" s="31" customFormat="1" x14ac:dyDescent="0.25">
      <c r="A567" s="35"/>
      <c r="B567" s="51" t="s">
        <v>394</v>
      </c>
      <c r="C567" s="35">
        <v>4</v>
      </c>
      <c r="D567" s="55">
        <v>27.763299999999997</v>
      </c>
      <c r="E567" s="181">
        <v>2441</v>
      </c>
      <c r="F567" s="161">
        <v>661409.5</v>
      </c>
      <c r="G567" s="41">
        <v>100</v>
      </c>
      <c r="H567" s="50">
        <f t="shared" si="97"/>
        <v>661409.5</v>
      </c>
      <c r="I567" s="50">
        <f t="shared" si="93"/>
        <v>0</v>
      </c>
      <c r="J567" s="50">
        <f t="shared" si="94"/>
        <v>270.95841868086848</v>
      </c>
      <c r="K567" s="50">
        <f t="shared" si="95"/>
        <v>1058.2075289629265</v>
      </c>
      <c r="L567" s="50">
        <f t="shared" si="96"/>
        <v>1728271.849932875</v>
      </c>
      <c r="M567" s="50"/>
      <c r="N567" s="97">
        <f t="shared" si="92"/>
        <v>1728271.849932875</v>
      </c>
      <c r="O567" s="62"/>
      <c r="P567" s="62"/>
      <c r="Q567" s="99"/>
    </row>
    <row r="568" spans="1:17" s="31" customFormat="1" x14ac:dyDescent="0.25">
      <c r="A568" s="35"/>
      <c r="B568" s="4"/>
      <c r="C568" s="4"/>
      <c r="D568" s="55">
        <v>0</v>
      </c>
      <c r="E568" s="183"/>
      <c r="F568" s="32"/>
      <c r="G568" s="41"/>
      <c r="H568" s="42"/>
      <c r="I568" s="50"/>
      <c r="J568" s="50"/>
      <c r="K568" s="50"/>
      <c r="L568" s="50"/>
      <c r="M568" s="50"/>
      <c r="N568" s="97"/>
      <c r="O568" s="62"/>
      <c r="P568" s="62"/>
      <c r="Q568" s="99"/>
    </row>
    <row r="569" spans="1:17" s="31" customFormat="1" x14ac:dyDescent="0.25">
      <c r="A569" s="30" t="s">
        <v>395</v>
      </c>
      <c r="B569" s="43" t="s">
        <v>2</v>
      </c>
      <c r="C569" s="44"/>
      <c r="D569" s="3">
        <v>783.48569999999995</v>
      </c>
      <c r="E569" s="184">
        <f>E570</f>
        <v>98090</v>
      </c>
      <c r="F569" s="37"/>
      <c r="G569" s="41"/>
      <c r="H569" s="37">
        <f>H571</f>
        <v>11027951.199999999</v>
      </c>
      <c r="I569" s="37">
        <f>I571</f>
        <v>-11027951.199999999</v>
      </c>
      <c r="J569" s="50"/>
      <c r="K569" s="50"/>
      <c r="L569" s="50"/>
      <c r="M569" s="46">
        <f>M571</f>
        <v>23212853.748524174</v>
      </c>
      <c r="N569" s="95">
        <f t="shared" si="92"/>
        <v>23212853.748524174</v>
      </c>
      <c r="O569" s="198"/>
      <c r="P569" s="198"/>
      <c r="Q569" s="99"/>
    </row>
    <row r="570" spans="1:17" s="31" customFormat="1" x14ac:dyDescent="0.25">
      <c r="A570" s="30" t="s">
        <v>395</v>
      </c>
      <c r="B570" s="43" t="s">
        <v>3</v>
      </c>
      <c r="C570" s="44"/>
      <c r="D570" s="3">
        <v>783.48569999999995</v>
      </c>
      <c r="E570" s="184">
        <f>SUM(E572:E596)</f>
        <v>98090</v>
      </c>
      <c r="F570" s="37">
        <f>SUM(F572:F596)</f>
        <v>88167055.399999991</v>
      </c>
      <c r="G570" s="41"/>
      <c r="H570" s="37">
        <f>SUM(H572:H596)</f>
        <v>66111152.999999985</v>
      </c>
      <c r="I570" s="37">
        <f>SUM(I572:I596)</f>
        <v>22055902.399999999</v>
      </c>
      <c r="J570" s="50"/>
      <c r="K570" s="50"/>
      <c r="L570" s="37">
        <f>SUM(L572:L596)</f>
        <v>42426010.544937298</v>
      </c>
      <c r="M570" s="50"/>
      <c r="N570" s="95">
        <f t="shared" si="92"/>
        <v>42426010.544937298</v>
      </c>
      <c r="O570" s="198"/>
      <c r="P570" s="198"/>
      <c r="Q570" s="99"/>
    </row>
    <row r="571" spans="1:17" s="31" customFormat="1" x14ac:dyDescent="0.25">
      <c r="A571" s="35"/>
      <c r="B571" s="51" t="s">
        <v>26</v>
      </c>
      <c r="C571" s="35">
        <v>2</v>
      </c>
      <c r="D571" s="55">
        <v>0</v>
      </c>
      <c r="E571" s="187"/>
      <c r="F571" s="50"/>
      <c r="G571" s="41">
        <v>25</v>
      </c>
      <c r="H571" s="50">
        <f>F581*G571/100</f>
        <v>11027951.199999999</v>
      </c>
      <c r="I571" s="50">
        <f t="shared" si="93"/>
        <v>-11027951.199999999</v>
      </c>
      <c r="J571" s="50"/>
      <c r="K571" s="50"/>
      <c r="L571" s="50"/>
      <c r="M571" s="50">
        <f>($L$7*$L$8*E569/$L$10)+($L$7*$L$9*D569/$L$11)</f>
        <v>23212853.748524174</v>
      </c>
      <c r="N571" s="97">
        <f t="shared" si="92"/>
        <v>23212853.748524174</v>
      </c>
      <c r="O571" s="62"/>
      <c r="P571" s="62"/>
      <c r="Q571" s="99"/>
    </row>
    <row r="572" spans="1:17" s="31" customFormat="1" x14ac:dyDescent="0.25">
      <c r="A572" s="35"/>
      <c r="B572" s="51" t="s">
        <v>396</v>
      </c>
      <c r="C572" s="35">
        <v>4</v>
      </c>
      <c r="D572" s="55">
        <v>26.569000000000003</v>
      </c>
      <c r="E572" s="181">
        <v>4863</v>
      </c>
      <c r="F572" s="162">
        <v>4871962.2</v>
      </c>
      <c r="G572" s="41">
        <v>100</v>
      </c>
      <c r="H572" s="50">
        <f>F572*G572/100</f>
        <v>4871962.2</v>
      </c>
      <c r="I572" s="50">
        <f t="shared" si="93"/>
        <v>0</v>
      </c>
      <c r="J572" s="50">
        <f t="shared" ref="J572:J596" si="98">F572/E572</f>
        <v>1001.8429364589759</v>
      </c>
      <c r="K572" s="50">
        <f t="shared" ref="K572:K596" si="99">$J$11*$J$19-J572</f>
        <v>327.32301118481917</v>
      </c>
      <c r="L572" s="50">
        <f t="shared" ref="L572:L596" si="100">IF(K572&gt;0,$J$7*$J$8*(K572/$K$19),0)+$J$7*$J$9*(E572/$E$19)+$J$7*$J$10*(D572/$D$19)</f>
        <v>1316727.3746668247</v>
      </c>
      <c r="M572" s="50"/>
      <c r="N572" s="97">
        <f t="shared" si="92"/>
        <v>1316727.3746668247</v>
      </c>
      <c r="O572" s="62"/>
      <c r="P572" s="62"/>
      <c r="Q572" s="99"/>
    </row>
    <row r="573" spans="1:17" s="31" customFormat="1" x14ac:dyDescent="0.25">
      <c r="A573" s="35"/>
      <c r="B573" s="51" t="s">
        <v>397</v>
      </c>
      <c r="C573" s="35">
        <v>4</v>
      </c>
      <c r="D573" s="55">
        <v>51.770800000000001</v>
      </c>
      <c r="E573" s="181">
        <v>1826</v>
      </c>
      <c r="F573" s="162">
        <v>556280.5</v>
      </c>
      <c r="G573" s="41">
        <v>100</v>
      </c>
      <c r="H573" s="50">
        <f t="shared" ref="H573:H596" si="101">F573*G573/100</f>
        <v>556280.5</v>
      </c>
      <c r="I573" s="50">
        <f t="shared" si="93"/>
        <v>0</v>
      </c>
      <c r="J573" s="50">
        <f t="shared" si="98"/>
        <v>304.64430449069005</v>
      </c>
      <c r="K573" s="50">
        <f t="shared" si="99"/>
        <v>1024.5216431531051</v>
      </c>
      <c r="L573" s="50">
        <f t="shared" si="100"/>
        <v>1698016.7367128613</v>
      </c>
      <c r="M573" s="50"/>
      <c r="N573" s="97">
        <f t="shared" si="92"/>
        <v>1698016.7367128613</v>
      </c>
      <c r="O573" s="62"/>
      <c r="P573" s="62"/>
      <c r="Q573" s="99"/>
    </row>
    <row r="574" spans="1:17" s="31" customFormat="1" x14ac:dyDescent="0.25">
      <c r="A574" s="35"/>
      <c r="B574" s="51" t="s">
        <v>793</v>
      </c>
      <c r="C574" s="35">
        <v>4</v>
      </c>
      <c r="D574" s="55">
        <v>58.449799999999996</v>
      </c>
      <c r="E574" s="181">
        <v>2384</v>
      </c>
      <c r="F574" s="162">
        <v>636189.1</v>
      </c>
      <c r="G574" s="41">
        <v>100</v>
      </c>
      <c r="H574" s="50">
        <f t="shared" si="101"/>
        <v>636189.1</v>
      </c>
      <c r="I574" s="50">
        <f t="shared" si="93"/>
        <v>0</v>
      </c>
      <c r="J574" s="50">
        <f t="shared" si="98"/>
        <v>266.85784395973155</v>
      </c>
      <c r="K574" s="50">
        <f t="shared" si="99"/>
        <v>1062.3081036840636</v>
      </c>
      <c r="L574" s="50">
        <f t="shared" si="100"/>
        <v>1866290.2889053684</v>
      </c>
      <c r="M574" s="50"/>
      <c r="N574" s="97">
        <f t="shared" si="92"/>
        <v>1866290.2889053684</v>
      </c>
      <c r="O574" s="62"/>
      <c r="P574" s="62"/>
      <c r="Q574" s="99"/>
    </row>
    <row r="575" spans="1:17" s="31" customFormat="1" x14ac:dyDescent="0.25">
      <c r="A575" s="35"/>
      <c r="B575" s="51" t="s">
        <v>398</v>
      </c>
      <c r="C575" s="35">
        <v>4</v>
      </c>
      <c r="D575" s="55">
        <v>69.130799999999994</v>
      </c>
      <c r="E575" s="181">
        <v>10843</v>
      </c>
      <c r="F575" s="162">
        <v>6384787.4000000004</v>
      </c>
      <c r="G575" s="41">
        <v>100</v>
      </c>
      <c r="H575" s="50">
        <f t="shared" si="101"/>
        <v>6384787.4000000004</v>
      </c>
      <c r="I575" s="50">
        <f t="shared" si="93"/>
        <v>0</v>
      </c>
      <c r="J575" s="50">
        <f t="shared" si="98"/>
        <v>588.83956469611735</v>
      </c>
      <c r="K575" s="50">
        <f t="shared" si="99"/>
        <v>740.32638294767776</v>
      </c>
      <c r="L575" s="50">
        <f t="shared" si="100"/>
        <v>2993767.9832306546</v>
      </c>
      <c r="M575" s="50"/>
      <c r="N575" s="97">
        <f t="shared" si="92"/>
        <v>2993767.9832306546</v>
      </c>
      <c r="O575" s="62"/>
      <c r="P575" s="62"/>
      <c r="Q575" s="99"/>
    </row>
    <row r="576" spans="1:17" s="31" customFormat="1" x14ac:dyDescent="0.25">
      <c r="A576" s="35"/>
      <c r="B576" s="51" t="s">
        <v>399</v>
      </c>
      <c r="C576" s="35">
        <v>4</v>
      </c>
      <c r="D576" s="55">
        <v>13.638200000000001</v>
      </c>
      <c r="E576" s="181">
        <v>2557</v>
      </c>
      <c r="F576" s="162">
        <v>1471657.4</v>
      </c>
      <c r="G576" s="41">
        <v>100</v>
      </c>
      <c r="H576" s="50">
        <f t="shared" si="101"/>
        <v>1471657.4</v>
      </c>
      <c r="I576" s="50">
        <f t="shared" si="93"/>
        <v>0</v>
      </c>
      <c r="J576" s="50">
        <f t="shared" si="98"/>
        <v>575.54063355494714</v>
      </c>
      <c r="K576" s="50">
        <f t="shared" si="99"/>
        <v>753.62531408884797</v>
      </c>
      <c r="L576" s="50">
        <f t="shared" si="100"/>
        <v>1341362.6116217987</v>
      </c>
      <c r="M576" s="50"/>
      <c r="N576" s="97">
        <f t="shared" si="92"/>
        <v>1341362.6116217987</v>
      </c>
      <c r="O576" s="62"/>
      <c r="P576" s="62"/>
      <c r="Q576" s="99"/>
    </row>
    <row r="577" spans="1:17" s="31" customFormat="1" x14ac:dyDescent="0.25">
      <c r="A577" s="35"/>
      <c r="B577" s="51" t="s">
        <v>400</v>
      </c>
      <c r="C577" s="35">
        <v>4</v>
      </c>
      <c r="D577" s="55">
        <v>52.592100000000002</v>
      </c>
      <c r="E577" s="181">
        <v>2124</v>
      </c>
      <c r="F577" s="162">
        <v>1477095.3</v>
      </c>
      <c r="G577" s="41">
        <v>100</v>
      </c>
      <c r="H577" s="50">
        <f t="shared" si="101"/>
        <v>1477095.3</v>
      </c>
      <c r="I577" s="50">
        <f t="shared" si="93"/>
        <v>0</v>
      </c>
      <c r="J577" s="50">
        <f t="shared" si="98"/>
        <v>695.43093220338983</v>
      </c>
      <c r="K577" s="50">
        <f t="shared" si="99"/>
        <v>633.73501544040528</v>
      </c>
      <c r="L577" s="50">
        <f t="shared" si="100"/>
        <v>1315312.8763579566</v>
      </c>
      <c r="M577" s="50"/>
      <c r="N577" s="97">
        <f t="shared" si="92"/>
        <v>1315312.8763579566</v>
      </c>
      <c r="O577" s="62"/>
      <c r="P577" s="62"/>
      <c r="Q577" s="99"/>
    </row>
    <row r="578" spans="1:17" s="31" customFormat="1" x14ac:dyDescent="0.25">
      <c r="A578" s="35"/>
      <c r="B578" s="51" t="s">
        <v>401</v>
      </c>
      <c r="C578" s="35">
        <v>4</v>
      </c>
      <c r="D578" s="55">
        <v>7.2299999999999995</v>
      </c>
      <c r="E578" s="181">
        <v>1095</v>
      </c>
      <c r="F578" s="162">
        <v>341935.5</v>
      </c>
      <c r="G578" s="41">
        <v>100</v>
      </c>
      <c r="H578" s="50">
        <f t="shared" si="101"/>
        <v>341935.5</v>
      </c>
      <c r="I578" s="50">
        <f t="shared" si="93"/>
        <v>0</v>
      </c>
      <c r="J578" s="50">
        <f t="shared" si="98"/>
        <v>312.26986301369863</v>
      </c>
      <c r="K578" s="50">
        <f t="shared" si="99"/>
        <v>1016.8960846300965</v>
      </c>
      <c r="L578" s="50">
        <f t="shared" si="100"/>
        <v>1357493.4851119418</v>
      </c>
      <c r="M578" s="50"/>
      <c r="N578" s="97">
        <f t="shared" ref="N578:N641" si="102">L578+M578</f>
        <v>1357493.4851119418</v>
      </c>
      <c r="O578" s="62"/>
      <c r="P578" s="62"/>
      <c r="Q578" s="99"/>
    </row>
    <row r="579" spans="1:17" s="31" customFormat="1" x14ac:dyDescent="0.25">
      <c r="A579" s="35"/>
      <c r="B579" s="51" t="s">
        <v>299</v>
      </c>
      <c r="C579" s="35">
        <v>4</v>
      </c>
      <c r="D579" s="55">
        <v>40.322299999999998</v>
      </c>
      <c r="E579" s="181">
        <v>3574</v>
      </c>
      <c r="F579" s="162">
        <v>1552642.1</v>
      </c>
      <c r="G579" s="41">
        <v>100</v>
      </c>
      <c r="H579" s="50">
        <f t="shared" si="101"/>
        <v>1552642.1</v>
      </c>
      <c r="I579" s="50">
        <f t="shared" si="93"/>
        <v>0</v>
      </c>
      <c r="J579" s="50">
        <f t="shared" si="98"/>
        <v>434.4270005595971</v>
      </c>
      <c r="K579" s="50">
        <f t="shared" si="99"/>
        <v>894.738947084198</v>
      </c>
      <c r="L579" s="50">
        <f t="shared" si="100"/>
        <v>1796556.6820196947</v>
      </c>
      <c r="M579" s="50"/>
      <c r="N579" s="97">
        <f t="shared" si="102"/>
        <v>1796556.6820196947</v>
      </c>
      <c r="O579" s="62"/>
      <c r="P579" s="62"/>
      <c r="Q579" s="99"/>
    </row>
    <row r="580" spans="1:17" s="31" customFormat="1" x14ac:dyDescent="0.25">
      <c r="A580" s="35"/>
      <c r="B580" s="51" t="s">
        <v>402</v>
      </c>
      <c r="C580" s="35">
        <v>4</v>
      </c>
      <c r="D580" s="55">
        <v>5.835</v>
      </c>
      <c r="E580" s="181">
        <v>1175</v>
      </c>
      <c r="F580" s="162">
        <v>325930.90000000002</v>
      </c>
      <c r="G580" s="41">
        <v>100</v>
      </c>
      <c r="H580" s="50">
        <f t="shared" si="101"/>
        <v>325930.90000000002</v>
      </c>
      <c r="I580" s="50">
        <f t="shared" ref="I580:I643" si="103">F580-H580</f>
        <v>0</v>
      </c>
      <c r="J580" s="50">
        <f t="shared" si="98"/>
        <v>277.38800000000003</v>
      </c>
      <c r="K580" s="50">
        <f t="shared" si="99"/>
        <v>1051.777947643795</v>
      </c>
      <c r="L580" s="50">
        <f t="shared" si="100"/>
        <v>1403609.6006691048</v>
      </c>
      <c r="M580" s="50"/>
      <c r="N580" s="97">
        <f t="shared" si="102"/>
        <v>1403609.6006691048</v>
      </c>
      <c r="O580" s="62"/>
      <c r="P580" s="62"/>
      <c r="Q580" s="99"/>
    </row>
    <row r="581" spans="1:17" s="31" customFormat="1" x14ac:dyDescent="0.25">
      <c r="A581" s="35"/>
      <c r="B581" s="51" t="s">
        <v>867</v>
      </c>
      <c r="C581" s="35">
        <v>3</v>
      </c>
      <c r="D581" s="55">
        <v>31.644399999999997</v>
      </c>
      <c r="E581" s="181">
        <v>16065</v>
      </c>
      <c r="F581" s="162">
        <v>44111804.799999997</v>
      </c>
      <c r="G581" s="41">
        <v>50</v>
      </c>
      <c r="H581" s="50">
        <f t="shared" si="101"/>
        <v>22055902.399999999</v>
      </c>
      <c r="I581" s="50">
        <f t="shared" si="103"/>
        <v>22055902.399999999</v>
      </c>
      <c r="J581" s="50">
        <f t="shared" si="98"/>
        <v>2745.832854030501</v>
      </c>
      <c r="K581" s="50">
        <f t="shared" si="99"/>
        <v>-1416.6669063867059</v>
      </c>
      <c r="L581" s="50">
        <f t="shared" si="100"/>
        <v>2878345.5264653577</v>
      </c>
      <c r="M581" s="50"/>
      <c r="N581" s="97">
        <f t="shared" si="102"/>
        <v>2878345.5264653577</v>
      </c>
      <c r="O581" s="62"/>
      <c r="P581" s="62"/>
      <c r="Q581" s="99"/>
    </row>
    <row r="582" spans="1:17" s="31" customFormat="1" x14ac:dyDescent="0.25">
      <c r="A582" s="35"/>
      <c r="B582" s="51" t="s">
        <v>403</v>
      </c>
      <c r="C582" s="35">
        <v>4</v>
      </c>
      <c r="D582" s="55">
        <v>12.1113</v>
      </c>
      <c r="E582" s="181">
        <v>2436</v>
      </c>
      <c r="F582" s="162">
        <v>730579.7</v>
      </c>
      <c r="G582" s="41">
        <v>100</v>
      </c>
      <c r="H582" s="50">
        <f t="shared" si="101"/>
        <v>730579.7</v>
      </c>
      <c r="I582" s="50">
        <f t="shared" si="103"/>
        <v>0</v>
      </c>
      <c r="J582" s="50">
        <f t="shared" si="98"/>
        <v>299.90956486042688</v>
      </c>
      <c r="K582" s="50">
        <f t="shared" si="99"/>
        <v>1029.2563827833683</v>
      </c>
      <c r="L582" s="50">
        <f t="shared" si="100"/>
        <v>1622033.1608178287</v>
      </c>
      <c r="M582" s="50"/>
      <c r="N582" s="97">
        <f t="shared" si="102"/>
        <v>1622033.1608178287</v>
      </c>
      <c r="O582" s="62"/>
      <c r="P582" s="62"/>
      <c r="Q582" s="99"/>
    </row>
    <row r="583" spans="1:17" s="31" customFormat="1" x14ac:dyDescent="0.25">
      <c r="A583" s="35"/>
      <c r="B583" s="51" t="s">
        <v>404</v>
      </c>
      <c r="C583" s="35">
        <v>4</v>
      </c>
      <c r="D583" s="55">
        <v>21.832999999999998</v>
      </c>
      <c r="E583" s="181">
        <v>4923</v>
      </c>
      <c r="F583" s="162">
        <v>2965249.5</v>
      </c>
      <c r="G583" s="41">
        <v>100</v>
      </c>
      <c r="H583" s="50">
        <f t="shared" si="101"/>
        <v>2965249.5</v>
      </c>
      <c r="I583" s="50">
        <f t="shared" si="103"/>
        <v>0</v>
      </c>
      <c r="J583" s="50">
        <f t="shared" si="98"/>
        <v>602.32571602681287</v>
      </c>
      <c r="K583" s="50">
        <f t="shared" si="99"/>
        <v>726.84023161698224</v>
      </c>
      <c r="L583" s="50">
        <f t="shared" si="100"/>
        <v>1751794.0817130296</v>
      </c>
      <c r="M583" s="50"/>
      <c r="N583" s="97">
        <f t="shared" si="102"/>
        <v>1751794.0817130296</v>
      </c>
      <c r="O583" s="62"/>
      <c r="P583" s="62"/>
      <c r="Q583" s="99"/>
    </row>
    <row r="584" spans="1:17" s="31" customFormat="1" x14ac:dyDescent="0.25">
      <c r="A584" s="35"/>
      <c r="B584" s="51" t="s">
        <v>405</v>
      </c>
      <c r="C584" s="35">
        <v>4</v>
      </c>
      <c r="D584" s="55">
        <v>25.650599999999997</v>
      </c>
      <c r="E584" s="181">
        <v>2936</v>
      </c>
      <c r="F584" s="162">
        <v>820826</v>
      </c>
      <c r="G584" s="41">
        <v>100</v>
      </c>
      <c r="H584" s="50">
        <f t="shared" si="101"/>
        <v>820826</v>
      </c>
      <c r="I584" s="50">
        <f t="shared" si="103"/>
        <v>0</v>
      </c>
      <c r="J584" s="50">
        <f t="shared" si="98"/>
        <v>279.57288828337875</v>
      </c>
      <c r="K584" s="50">
        <f t="shared" si="99"/>
        <v>1049.5930593604164</v>
      </c>
      <c r="L584" s="50">
        <f t="shared" si="100"/>
        <v>1792921.9937669761</v>
      </c>
      <c r="M584" s="50"/>
      <c r="N584" s="97">
        <f t="shared" si="102"/>
        <v>1792921.9937669761</v>
      </c>
      <c r="O584" s="62"/>
      <c r="P584" s="62"/>
      <c r="Q584" s="99"/>
    </row>
    <row r="585" spans="1:17" s="31" customFormat="1" x14ac:dyDescent="0.25">
      <c r="A585" s="35"/>
      <c r="B585" s="51" t="s">
        <v>406</v>
      </c>
      <c r="C585" s="35">
        <v>4</v>
      </c>
      <c r="D585" s="55">
        <v>13.840599999999998</v>
      </c>
      <c r="E585" s="181">
        <v>2208</v>
      </c>
      <c r="F585" s="162">
        <v>1680369.9</v>
      </c>
      <c r="G585" s="41">
        <v>100</v>
      </c>
      <c r="H585" s="50">
        <f t="shared" si="101"/>
        <v>1680369.9</v>
      </c>
      <c r="I585" s="50">
        <f t="shared" si="103"/>
        <v>0</v>
      </c>
      <c r="J585" s="50">
        <f t="shared" si="98"/>
        <v>761.03709239130433</v>
      </c>
      <c r="K585" s="50">
        <f t="shared" si="99"/>
        <v>568.12885525249078</v>
      </c>
      <c r="L585" s="50">
        <f t="shared" si="100"/>
        <v>1075460.4828964893</v>
      </c>
      <c r="M585" s="50"/>
      <c r="N585" s="97">
        <f t="shared" si="102"/>
        <v>1075460.4828964893</v>
      </c>
      <c r="O585" s="62"/>
      <c r="P585" s="62"/>
      <c r="Q585" s="99"/>
    </row>
    <row r="586" spans="1:17" s="31" customFormat="1" x14ac:dyDescent="0.25">
      <c r="A586" s="35"/>
      <c r="B586" s="51" t="s">
        <v>407</v>
      </c>
      <c r="C586" s="35">
        <v>4</v>
      </c>
      <c r="D586" s="55">
        <v>7.8751000000000007</v>
      </c>
      <c r="E586" s="181">
        <v>985</v>
      </c>
      <c r="F586" s="162">
        <v>168529.3</v>
      </c>
      <c r="G586" s="41">
        <v>100</v>
      </c>
      <c r="H586" s="50">
        <f t="shared" si="101"/>
        <v>168529.3</v>
      </c>
      <c r="I586" s="50">
        <f t="shared" si="103"/>
        <v>0</v>
      </c>
      <c r="J586" s="50">
        <f t="shared" si="98"/>
        <v>171.09573604060913</v>
      </c>
      <c r="K586" s="50">
        <f t="shared" si="99"/>
        <v>1158.070211603186</v>
      </c>
      <c r="L586" s="50">
        <f t="shared" si="100"/>
        <v>1499741.4432880264</v>
      </c>
      <c r="M586" s="50"/>
      <c r="N586" s="97">
        <f t="shared" si="102"/>
        <v>1499741.4432880264</v>
      </c>
      <c r="O586" s="62"/>
      <c r="P586" s="62"/>
      <c r="Q586" s="99"/>
    </row>
    <row r="587" spans="1:17" s="31" customFormat="1" x14ac:dyDescent="0.25">
      <c r="A587" s="35"/>
      <c r="B587" s="51" t="s">
        <v>408</v>
      </c>
      <c r="C587" s="35">
        <v>4</v>
      </c>
      <c r="D587" s="55">
        <v>45.59</v>
      </c>
      <c r="E587" s="181">
        <v>5503</v>
      </c>
      <c r="F587" s="162">
        <v>3174832.1</v>
      </c>
      <c r="G587" s="41">
        <v>100</v>
      </c>
      <c r="H587" s="50">
        <f t="shared" si="101"/>
        <v>3174832.1</v>
      </c>
      <c r="I587" s="50">
        <f t="shared" si="103"/>
        <v>0</v>
      </c>
      <c r="J587" s="50">
        <f t="shared" si="98"/>
        <v>576.92751226603673</v>
      </c>
      <c r="K587" s="50">
        <f t="shared" si="99"/>
        <v>752.23843537775838</v>
      </c>
      <c r="L587" s="50">
        <f t="shared" si="100"/>
        <v>1989598.7132940246</v>
      </c>
      <c r="M587" s="50"/>
      <c r="N587" s="97">
        <f t="shared" si="102"/>
        <v>1989598.7132940246</v>
      </c>
      <c r="O587" s="62"/>
      <c r="P587" s="62"/>
      <c r="Q587" s="99"/>
    </row>
    <row r="588" spans="1:17" s="31" customFormat="1" x14ac:dyDescent="0.25">
      <c r="A588" s="35"/>
      <c r="B588" s="51" t="s">
        <v>409</v>
      </c>
      <c r="C588" s="35">
        <v>4</v>
      </c>
      <c r="D588" s="55">
        <v>77.631799999999998</v>
      </c>
      <c r="E588" s="181">
        <v>7468</v>
      </c>
      <c r="F588" s="162">
        <v>4298154.5</v>
      </c>
      <c r="G588" s="41">
        <v>100</v>
      </c>
      <c r="H588" s="50">
        <f t="shared" si="101"/>
        <v>4298154.5</v>
      </c>
      <c r="I588" s="50">
        <f t="shared" si="103"/>
        <v>0</v>
      </c>
      <c r="J588" s="50">
        <f t="shared" si="98"/>
        <v>575.54291644349223</v>
      </c>
      <c r="K588" s="50">
        <f t="shared" si="99"/>
        <v>753.62303120030288</v>
      </c>
      <c r="L588" s="50">
        <f t="shared" si="100"/>
        <v>2474602.960661551</v>
      </c>
      <c r="M588" s="50"/>
      <c r="N588" s="97">
        <f t="shared" si="102"/>
        <v>2474602.960661551</v>
      </c>
      <c r="O588" s="62"/>
      <c r="P588" s="62"/>
      <c r="Q588" s="99"/>
    </row>
    <row r="589" spans="1:17" s="31" customFormat="1" x14ac:dyDescent="0.25">
      <c r="A589" s="35"/>
      <c r="B589" s="51" t="s">
        <v>410</v>
      </c>
      <c r="C589" s="35">
        <v>4</v>
      </c>
      <c r="D589" s="55">
        <v>34.059899999999999</v>
      </c>
      <c r="E589" s="181">
        <v>5576</v>
      </c>
      <c r="F589" s="162">
        <v>1483494.8</v>
      </c>
      <c r="G589" s="41">
        <v>100</v>
      </c>
      <c r="H589" s="50">
        <f t="shared" si="101"/>
        <v>1483494.8</v>
      </c>
      <c r="I589" s="50">
        <f t="shared" si="103"/>
        <v>0</v>
      </c>
      <c r="J589" s="50">
        <f t="shared" si="98"/>
        <v>266.05</v>
      </c>
      <c r="K589" s="50">
        <f t="shared" si="99"/>
        <v>1063.1159476437952</v>
      </c>
      <c r="L589" s="50">
        <f t="shared" si="100"/>
        <v>2296023.0691098273</v>
      </c>
      <c r="M589" s="50"/>
      <c r="N589" s="97">
        <f t="shared" si="102"/>
        <v>2296023.0691098273</v>
      </c>
      <c r="O589" s="62"/>
      <c r="P589" s="62"/>
      <c r="Q589" s="99"/>
    </row>
    <row r="590" spans="1:17" s="31" customFormat="1" x14ac:dyDescent="0.25">
      <c r="A590" s="35"/>
      <c r="B590" s="51" t="s">
        <v>411</v>
      </c>
      <c r="C590" s="35">
        <v>4</v>
      </c>
      <c r="D590" s="55">
        <v>8.8218999999999994</v>
      </c>
      <c r="E590" s="181">
        <v>1760</v>
      </c>
      <c r="F590" s="162">
        <v>2889588.3</v>
      </c>
      <c r="G590" s="41">
        <v>100</v>
      </c>
      <c r="H590" s="50">
        <f t="shared" si="101"/>
        <v>2889588.3</v>
      </c>
      <c r="I590" s="50">
        <f t="shared" si="103"/>
        <v>0</v>
      </c>
      <c r="J590" s="50">
        <f t="shared" si="98"/>
        <v>1641.8115340909089</v>
      </c>
      <c r="K590" s="50">
        <f t="shared" si="99"/>
        <v>-312.64558644711383</v>
      </c>
      <c r="L590" s="50">
        <f t="shared" si="100"/>
        <v>340312.8034990413</v>
      </c>
      <c r="M590" s="50"/>
      <c r="N590" s="97">
        <f t="shared" si="102"/>
        <v>340312.8034990413</v>
      </c>
      <c r="O590" s="62"/>
      <c r="P590" s="62"/>
      <c r="Q590" s="99"/>
    </row>
    <row r="591" spans="1:17" s="31" customFormat="1" x14ac:dyDescent="0.25">
      <c r="A591" s="35"/>
      <c r="B591" s="51" t="s">
        <v>412</v>
      </c>
      <c r="C591" s="35">
        <v>4</v>
      </c>
      <c r="D591" s="55">
        <v>23.27</v>
      </c>
      <c r="E591" s="181">
        <v>3001</v>
      </c>
      <c r="F591" s="162">
        <v>1702625.2</v>
      </c>
      <c r="G591" s="41">
        <v>100</v>
      </c>
      <c r="H591" s="50">
        <f t="shared" si="101"/>
        <v>1702625.2</v>
      </c>
      <c r="I591" s="50">
        <f t="shared" si="103"/>
        <v>0</v>
      </c>
      <c r="J591" s="50">
        <f t="shared" si="98"/>
        <v>567.35261579473513</v>
      </c>
      <c r="K591" s="50">
        <f t="shared" si="99"/>
        <v>761.81333184905998</v>
      </c>
      <c r="L591" s="50">
        <f t="shared" si="100"/>
        <v>1470916.9259640162</v>
      </c>
      <c r="M591" s="50"/>
      <c r="N591" s="97">
        <f t="shared" si="102"/>
        <v>1470916.9259640162</v>
      </c>
      <c r="O591" s="62"/>
      <c r="P591" s="62"/>
      <c r="Q591" s="99"/>
    </row>
    <row r="592" spans="1:17" s="31" customFormat="1" x14ac:dyDescent="0.25">
      <c r="A592" s="35"/>
      <c r="B592" s="51" t="s">
        <v>794</v>
      </c>
      <c r="C592" s="35">
        <v>4</v>
      </c>
      <c r="D592" s="55">
        <v>41.862299999999991</v>
      </c>
      <c r="E592" s="181">
        <v>4302</v>
      </c>
      <c r="F592" s="162">
        <v>2203473.5</v>
      </c>
      <c r="G592" s="41">
        <v>100</v>
      </c>
      <c r="H592" s="50">
        <f t="shared" si="101"/>
        <v>2203473.5</v>
      </c>
      <c r="I592" s="50">
        <f t="shared" si="103"/>
        <v>0</v>
      </c>
      <c r="J592" s="50">
        <f t="shared" si="98"/>
        <v>512.19746629474662</v>
      </c>
      <c r="K592" s="50">
        <f t="shared" si="99"/>
        <v>816.96848134904849</v>
      </c>
      <c r="L592" s="50">
        <f t="shared" si="100"/>
        <v>1840480.9231733296</v>
      </c>
      <c r="M592" s="50"/>
      <c r="N592" s="97">
        <f t="shared" si="102"/>
        <v>1840480.9231733296</v>
      </c>
      <c r="O592" s="62"/>
      <c r="P592" s="62"/>
      <c r="Q592" s="99"/>
    </row>
    <row r="593" spans="1:17" s="31" customFormat="1" x14ac:dyDescent="0.25">
      <c r="A593" s="35"/>
      <c r="B593" s="51" t="s">
        <v>413</v>
      </c>
      <c r="C593" s="35">
        <v>4</v>
      </c>
      <c r="D593" s="55">
        <v>27.890700000000002</v>
      </c>
      <c r="E593" s="181">
        <v>2851</v>
      </c>
      <c r="F593" s="162">
        <v>1292149.3</v>
      </c>
      <c r="G593" s="41">
        <v>100</v>
      </c>
      <c r="H593" s="50">
        <f t="shared" si="101"/>
        <v>1292149.3</v>
      </c>
      <c r="I593" s="50">
        <f t="shared" si="103"/>
        <v>0</v>
      </c>
      <c r="J593" s="50">
        <f t="shared" si="98"/>
        <v>453.22669238863557</v>
      </c>
      <c r="K593" s="50">
        <f t="shared" si="99"/>
        <v>875.93925525515954</v>
      </c>
      <c r="L593" s="50">
        <f t="shared" si="100"/>
        <v>1594647.6333615219</v>
      </c>
      <c r="M593" s="50"/>
      <c r="N593" s="97">
        <f t="shared" si="102"/>
        <v>1594647.6333615219</v>
      </c>
      <c r="O593" s="62"/>
      <c r="P593" s="62"/>
      <c r="Q593" s="99"/>
    </row>
    <row r="594" spans="1:17" s="31" customFormat="1" x14ac:dyDescent="0.25">
      <c r="A594" s="35"/>
      <c r="B594" s="51" t="s">
        <v>795</v>
      </c>
      <c r="C594" s="35">
        <v>4</v>
      </c>
      <c r="D594" s="55">
        <v>36.872</v>
      </c>
      <c r="E594" s="181">
        <v>3891</v>
      </c>
      <c r="F594" s="162">
        <v>1457049.4</v>
      </c>
      <c r="G594" s="41">
        <v>100</v>
      </c>
      <c r="H594" s="50">
        <f t="shared" si="101"/>
        <v>1457049.4</v>
      </c>
      <c r="I594" s="50">
        <f t="shared" si="103"/>
        <v>0</v>
      </c>
      <c r="J594" s="50">
        <f t="shared" si="98"/>
        <v>374.46656386533022</v>
      </c>
      <c r="K594" s="50">
        <f t="shared" si="99"/>
        <v>954.69938377846483</v>
      </c>
      <c r="L594" s="50">
        <f t="shared" si="100"/>
        <v>1901429.1220749661</v>
      </c>
      <c r="M594" s="50"/>
      <c r="N594" s="97">
        <f t="shared" si="102"/>
        <v>1901429.1220749661</v>
      </c>
      <c r="O594" s="62"/>
      <c r="P594" s="62"/>
      <c r="Q594" s="99"/>
    </row>
    <row r="595" spans="1:17" s="31" customFormat="1" x14ac:dyDescent="0.25">
      <c r="A595" s="35"/>
      <c r="B595" s="51" t="s">
        <v>414</v>
      </c>
      <c r="C595" s="35">
        <v>4</v>
      </c>
      <c r="D595" s="55">
        <v>19.46</v>
      </c>
      <c r="E595" s="181">
        <v>1150</v>
      </c>
      <c r="F595" s="162">
        <v>652388.30000000005</v>
      </c>
      <c r="G595" s="41">
        <v>100</v>
      </c>
      <c r="H595" s="50">
        <f t="shared" si="101"/>
        <v>652388.30000000005</v>
      </c>
      <c r="I595" s="50">
        <f t="shared" si="103"/>
        <v>0</v>
      </c>
      <c r="J595" s="50">
        <f t="shared" si="98"/>
        <v>567.29417391304355</v>
      </c>
      <c r="K595" s="50">
        <f t="shared" si="99"/>
        <v>761.87177373075156</v>
      </c>
      <c r="L595" s="50">
        <f t="shared" si="100"/>
        <v>1138576.3468422536</v>
      </c>
      <c r="M595" s="50"/>
      <c r="N595" s="97">
        <f t="shared" si="102"/>
        <v>1138576.3468422536</v>
      </c>
      <c r="O595" s="62"/>
      <c r="P595" s="62"/>
      <c r="Q595" s="99"/>
    </row>
    <row r="596" spans="1:17" s="31" customFormat="1" x14ac:dyDescent="0.25">
      <c r="A596" s="35"/>
      <c r="B596" s="51" t="s">
        <v>796</v>
      </c>
      <c r="C596" s="35">
        <v>4</v>
      </c>
      <c r="D596" s="55">
        <v>29.534099999999999</v>
      </c>
      <c r="E596" s="181">
        <v>2594</v>
      </c>
      <c r="F596" s="162">
        <v>917460.4</v>
      </c>
      <c r="G596" s="41">
        <v>100</v>
      </c>
      <c r="H596" s="50">
        <f t="shared" si="101"/>
        <v>917460.4</v>
      </c>
      <c r="I596" s="50">
        <f t="shared" si="103"/>
        <v>0</v>
      </c>
      <c r="J596" s="50">
        <f t="shared" si="98"/>
        <v>353.68558211256749</v>
      </c>
      <c r="K596" s="50">
        <f t="shared" si="99"/>
        <v>975.48036553122756</v>
      </c>
      <c r="L596" s="50">
        <f t="shared" si="100"/>
        <v>1669987.7187128635</v>
      </c>
      <c r="M596" s="50"/>
      <c r="N596" s="97">
        <f t="shared" si="102"/>
        <v>1669987.7187128635</v>
      </c>
      <c r="O596" s="62"/>
      <c r="P596" s="62"/>
      <c r="Q596" s="99"/>
    </row>
    <row r="597" spans="1:17" s="31" customFormat="1" x14ac:dyDescent="0.25">
      <c r="A597" s="35"/>
      <c r="B597" s="4"/>
      <c r="C597" s="4"/>
      <c r="D597" s="55">
        <v>0</v>
      </c>
      <c r="E597" s="183"/>
      <c r="F597" s="32"/>
      <c r="G597" s="41"/>
      <c r="H597" s="42"/>
      <c r="I597" s="50"/>
      <c r="J597" s="50"/>
      <c r="K597" s="50"/>
      <c r="L597" s="50"/>
      <c r="M597" s="50"/>
      <c r="N597" s="97"/>
      <c r="O597" s="62"/>
      <c r="P597" s="62"/>
      <c r="Q597" s="99"/>
    </row>
    <row r="598" spans="1:17" s="31" customFormat="1" x14ac:dyDescent="0.25">
      <c r="A598" s="30" t="s">
        <v>415</v>
      </c>
      <c r="B598" s="43" t="s">
        <v>2</v>
      </c>
      <c r="C598" s="44"/>
      <c r="D598" s="3">
        <v>764.73369999999989</v>
      </c>
      <c r="E598" s="184">
        <f>E599</f>
        <v>47874</v>
      </c>
      <c r="F598" s="37"/>
      <c r="G598" s="41"/>
      <c r="H598" s="37">
        <f>H600</f>
        <v>5872473.7750000004</v>
      </c>
      <c r="I598" s="37">
        <f>I600</f>
        <v>-5872473.7750000004</v>
      </c>
      <c r="J598" s="50"/>
      <c r="K598" s="50"/>
      <c r="L598" s="50"/>
      <c r="M598" s="46">
        <f>M600</f>
        <v>14666578.087073138</v>
      </c>
      <c r="N598" s="95">
        <f t="shared" si="102"/>
        <v>14666578.087073138</v>
      </c>
      <c r="O598" s="198"/>
      <c r="P598" s="198"/>
      <c r="Q598" s="99"/>
    </row>
    <row r="599" spans="1:17" s="31" customFormat="1" x14ac:dyDescent="0.25">
      <c r="A599" s="30" t="s">
        <v>415</v>
      </c>
      <c r="B599" s="43" t="s">
        <v>3</v>
      </c>
      <c r="C599" s="44"/>
      <c r="D599" s="3">
        <v>764.73369999999989</v>
      </c>
      <c r="E599" s="184">
        <f>SUM(E601:E625)</f>
        <v>47874</v>
      </c>
      <c r="F599" s="37">
        <f>SUM(F601:F625)</f>
        <v>39242338.300000012</v>
      </c>
      <c r="G599" s="41"/>
      <c r="H599" s="37">
        <f>SUM(H601:H625)</f>
        <v>27497390.75</v>
      </c>
      <c r="I599" s="37">
        <f>SUM(I601:I625)</f>
        <v>11744947.550000001</v>
      </c>
      <c r="J599" s="50"/>
      <c r="K599" s="50"/>
      <c r="L599" s="37">
        <f>SUM(L601:L625)</f>
        <v>36689289.213682532</v>
      </c>
      <c r="M599" s="50"/>
      <c r="N599" s="95">
        <f t="shared" si="102"/>
        <v>36689289.213682532</v>
      </c>
      <c r="O599" s="198"/>
      <c r="P599" s="198"/>
      <c r="Q599" s="99"/>
    </row>
    <row r="600" spans="1:17" s="31" customFormat="1" x14ac:dyDescent="0.25">
      <c r="A600" s="35"/>
      <c r="B600" s="51" t="s">
        <v>26</v>
      </c>
      <c r="C600" s="35">
        <v>2</v>
      </c>
      <c r="D600" s="55">
        <v>0</v>
      </c>
      <c r="E600" s="187"/>
      <c r="F600" s="50"/>
      <c r="G600" s="41">
        <v>25</v>
      </c>
      <c r="H600" s="50">
        <f>F613*G600/100</f>
        <v>5872473.7750000004</v>
      </c>
      <c r="I600" s="50">
        <f t="shared" si="103"/>
        <v>-5872473.7750000004</v>
      </c>
      <c r="J600" s="50"/>
      <c r="K600" s="50"/>
      <c r="L600" s="50"/>
      <c r="M600" s="50">
        <f>($L$7*$L$8*E598/$L$10)+($L$7*$L$9*D598/$L$11)</f>
        <v>14666578.087073138</v>
      </c>
      <c r="N600" s="97">
        <f t="shared" si="102"/>
        <v>14666578.087073138</v>
      </c>
      <c r="O600" s="62"/>
      <c r="P600" s="62"/>
      <c r="Q600" s="99"/>
    </row>
    <row r="601" spans="1:17" s="31" customFormat="1" x14ac:dyDescent="0.25">
      <c r="A601" s="35"/>
      <c r="B601" s="51" t="s">
        <v>416</v>
      </c>
      <c r="C601" s="35">
        <v>4</v>
      </c>
      <c r="D601" s="55">
        <v>35.596600000000002</v>
      </c>
      <c r="E601" s="181">
        <v>1084</v>
      </c>
      <c r="F601" s="163">
        <v>212192.8</v>
      </c>
      <c r="G601" s="41">
        <v>100</v>
      </c>
      <c r="H601" s="50">
        <f>F601*G601/100</f>
        <v>212192.8</v>
      </c>
      <c r="I601" s="50">
        <f t="shared" si="103"/>
        <v>0</v>
      </c>
      <c r="J601" s="50">
        <f t="shared" ref="J601:J625" si="104">F601/E601</f>
        <v>195.74981549815496</v>
      </c>
      <c r="K601" s="50">
        <f t="shared" ref="K601:K625" si="105">$J$11*$J$19-J601</f>
        <v>1133.4161321456402</v>
      </c>
      <c r="L601" s="50">
        <f t="shared" ref="L601:L625" si="106">IF(K601&gt;0,$J$7*$J$8*(K601/$K$19),0)+$J$7*$J$9*(E601/$E$19)+$J$7*$J$10*(D601/$D$19)</f>
        <v>1618279.4675996376</v>
      </c>
      <c r="M601" s="50"/>
      <c r="N601" s="97">
        <f t="shared" si="102"/>
        <v>1618279.4675996376</v>
      </c>
      <c r="O601" s="62"/>
      <c r="P601" s="62"/>
      <c r="Q601" s="99"/>
    </row>
    <row r="602" spans="1:17" s="31" customFormat="1" x14ac:dyDescent="0.25">
      <c r="A602" s="35"/>
      <c r="B602" s="51" t="s">
        <v>797</v>
      </c>
      <c r="C602" s="35">
        <v>4</v>
      </c>
      <c r="D602" s="55">
        <v>33.409199999999998</v>
      </c>
      <c r="E602" s="181">
        <v>893</v>
      </c>
      <c r="F602" s="163">
        <v>296863.8</v>
      </c>
      <c r="G602" s="41">
        <v>100</v>
      </c>
      <c r="H602" s="50">
        <f t="shared" ref="H602:H625" si="107">F602*G602/100</f>
        <v>296863.8</v>
      </c>
      <c r="I602" s="50">
        <f t="shared" si="103"/>
        <v>0</v>
      </c>
      <c r="J602" s="50">
        <f t="shared" si="104"/>
        <v>332.43426651735723</v>
      </c>
      <c r="K602" s="50">
        <f t="shared" si="105"/>
        <v>996.73168112643793</v>
      </c>
      <c r="L602" s="50">
        <f t="shared" si="106"/>
        <v>1422696.5726429592</v>
      </c>
      <c r="M602" s="50"/>
      <c r="N602" s="97">
        <f t="shared" si="102"/>
        <v>1422696.5726429592</v>
      </c>
      <c r="O602" s="62"/>
      <c r="P602" s="62"/>
      <c r="Q602" s="99"/>
    </row>
    <row r="603" spans="1:17" s="31" customFormat="1" x14ac:dyDescent="0.25">
      <c r="A603" s="35"/>
      <c r="B603" s="51" t="s">
        <v>417</v>
      </c>
      <c r="C603" s="35">
        <v>4</v>
      </c>
      <c r="D603" s="55">
        <v>65.508599999999987</v>
      </c>
      <c r="E603" s="181">
        <v>3936</v>
      </c>
      <c r="F603" s="163">
        <v>1027145.8</v>
      </c>
      <c r="G603" s="41">
        <v>100</v>
      </c>
      <c r="H603" s="50">
        <f t="shared" si="107"/>
        <v>1027145.8</v>
      </c>
      <c r="I603" s="50">
        <f t="shared" si="103"/>
        <v>0</v>
      </c>
      <c r="J603" s="50">
        <f t="shared" si="104"/>
        <v>260.96183943089432</v>
      </c>
      <c r="K603" s="50">
        <f t="shared" si="105"/>
        <v>1068.2041082129008</v>
      </c>
      <c r="L603" s="50">
        <f t="shared" si="106"/>
        <v>2169619.9850346218</v>
      </c>
      <c r="M603" s="50"/>
      <c r="N603" s="97">
        <f t="shared" si="102"/>
        <v>2169619.9850346218</v>
      </c>
      <c r="O603" s="62"/>
      <c r="P603" s="62"/>
      <c r="Q603" s="99"/>
    </row>
    <row r="604" spans="1:17" s="31" customFormat="1" x14ac:dyDescent="0.25">
      <c r="A604" s="35"/>
      <c r="B604" s="51" t="s">
        <v>418</v>
      </c>
      <c r="C604" s="35">
        <v>4</v>
      </c>
      <c r="D604" s="55">
        <v>41.834899999999998</v>
      </c>
      <c r="E604" s="181">
        <v>1666</v>
      </c>
      <c r="F604" s="163">
        <v>1350706.9</v>
      </c>
      <c r="G604" s="41">
        <v>100</v>
      </c>
      <c r="H604" s="50">
        <f t="shared" si="107"/>
        <v>1350706.9</v>
      </c>
      <c r="I604" s="50">
        <f t="shared" si="103"/>
        <v>0</v>
      </c>
      <c r="J604" s="50">
        <f t="shared" si="104"/>
        <v>810.74843937575019</v>
      </c>
      <c r="K604" s="50">
        <f t="shared" si="105"/>
        <v>518.41750826804491</v>
      </c>
      <c r="L604" s="50">
        <f t="shared" si="106"/>
        <v>1058279.8926256658</v>
      </c>
      <c r="M604" s="50"/>
      <c r="N604" s="97">
        <f t="shared" si="102"/>
        <v>1058279.8926256658</v>
      </c>
      <c r="O604" s="62"/>
      <c r="P604" s="62"/>
      <c r="Q604" s="99"/>
    </row>
    <row r="605" spans="1:17" s="31" customFormat="1" x14ac:dyDescent="0.25">
      <c r="A605" s="35"/>
      <c r="B605" s="51" t="s">
        <v>798</v>
      </c>
      <c r="C605" s="35">
        <v>4</v>
      </c>
      <c r="D605" s="55">
        <v>17.8841</v>
      </c>
      <c r="E605" s="181">
        <v>1149</v>
      </c>
      <c r="F605" s="163">
        <v>321145.5</v>
      </c>
      <c r="G605" s="41">
        <v>100</v>
      </c>
      <c r="H605" s="50">
        <f t="shared" si="107"/>
        <v>321145.5</v>
      </c>
      <c r="I605" s="50">
        <f t="shared" si="103"/>
        <v>0</v>
      </c>
      <c r="J605" s="50">
        <f t="shared" si="104"/>
        <v>279.5</v>
      </c>
      <c r="K605" s="50">
        <f t="shared" si="105"/>
        <v>1049.6659476437951</v>
      </c>
      <c r="L605" s="50">
        <f t="shared" si="106"/>
        <v>1453023.5438899752</v>
      </c>
      <c r="M605" s="50"/>
      <c r="N605" s="97">
        <f t="shared" si="102"/>
        <v>1453023.5438899752</v>
      </c>
      <c r="O605" s="62"/>
      <c r="P605" s="62"/>
      <c r="Q605" s="99"/>
    </row>
    <row r="606" spans="1:17" s="31" customFormat="1" x14ac:dyDescent="0.25">
      <c r="A606" s="35"/>
      <c r="B606" s="51" t="s">
        <v>419</v>
      </c>
      <c r="C606" s="35">
        <v>4</v>
      </c>
      <c r="D606" s="55">
        <v>32.975500000000004</v>
      </c>
      <c r="E606" s="181">
        <v>935</v>
      </c>
      <c r="F606" s="163">
        <v>819864.4</v>
      </c>
      <c r="G606" s="41">
        <v>100</v>
      </c>
      <c r="H606" s="50">
        <f t="shared" si="107"/>
        <v>819864.4</v>
      </c>
      <c r="I606" s="50">
        <f t="shared" si="103"/>
        <v>0</v>
      </c>
      <c r="J606" s="50">
        <f t="shared" si="104"/>
        <v>876.86032085561499</v>
      </c>
      <c r="K606" s="50">
        <f t="shared" si="105"/>
        <v>452.30562678818012</v>
      </c>
      <c r="L606" s="50">
        <f t="shared" si="106"/>
        <v>818741.43156674574</v>
      </c>
      <c r="M606" s="50"/>
      <c r="N606" s="97">
        <f t="shared" si="102"/>
        <v>818741.43156674574</v>
      </c>
      <c r="O606" s="62"/>
      <c r="P606" s="62"/>
      <c r="Q606" s="99"/>
    </row>
    <row r="607" spans="1:17" s="31" customFormat="1" x14ac:dyDescent="0.25">
      <c r="A607" s="35"/>
      <c r="B607" s="51" t="s">
        <v>420</v>
      </c>
      <c r="C607" s="35">
        <v>4</v>
      </c>
      <c r="D607" s="55">
        <v>20.041899999999998</v>
      </c>
      <c r="E607" s="181">
        <v>966</v>
      </c>
      <c r="F607" s="163">
        <v>255135.1</v>
      </c>
      <c r="G607" s="41">
        <v>100</v>
      </c>
      <c r="H607" s="50">
        <f t="shared" si="107"/>
        <v>255135.1</v>
      </c>
      <c r="I607" s="50">
        <f t="shared" si="103"/>
        <v>0</v>
      </c>
      <c r="J607" s="50">
        <f t="shared" si="104"/>
        <v>264.11501035196687</v>
      </c>
      <c r="K607" s="50">
        <f t="shared" si="105"/>
        <v>1065.0509372918282</v>
      </c>
      <c r="L607" s="50">
        <f t="shared" si="106"/>
        <v>1449192.529894853</v>
      </c>
      <c r="M607" s="50"/>
      <c r="N607" s="97">
        <f t="shared" si="102"/>
        <v>1449192.529894853</v>
      </c>
      <c r="O607" s="62"/>
      <c r="P607" s="62"/>
      <c r="Q607" s="99"/>
    </row>
    <row r="608" spans="1:17" s="31" customFormat="1" x14ac:dyDescent="0.25">
      <c r="A608" s="35"/>
      <c r="B608" s="51" t="s">
        <v>421</v>
      </c>
      <c r="C608" s="35">
        <v>4</v>
      </c>
      <c r="D608" s="55">
        <v>27.4086</v>
      </c>
      <c r="E608" s="181">
        <v>1552</v>
      </c>
      <c r="F608" s="163">
        <v>427728.4</v>
      </c>
      <c r="G608" s="41">
        <v>100</v>
      </c>
      <c r="H608" s="50">
        <f t="shared" si="107"/>
        <v>427728.4</v>
      </c>
      <c r="I608" s="50">
        <f t="shared" si="103"/>
        <v>0</v>
      </c>
      <c r="J608" s="50">
        <f t="shared" si="104"/>
        <v>275.59819587628868</v>
      </c>
      <c r="K608" s="50">
        <f t="shared" si="105"/>
        <v>1053.5677517675065</v>
      </c>
      <c r="L608" s="50">
        <f t="shared" si="106"/>
        <v>1570313.0009178116</v>
      </c>
      <c r="M608" s="50"/>
      <c r="N608" s="97">
        <f t="shared" si="102"/>
        <v>1570313.0009178116</v>
      </c>
      <c r="O608" s="62"/>
      <c r="P608" s="62"/>
      <c r="Q608" s="99"/>
    </row>
    <row r="609" spans="1:17" s="31" customFormat="1" x14ac:dyDescent="0.25">
      <c r="A609" s="35"/>
      <c r="B609" s="51" t="s">
        <v>422</v>
      </c>
      <c r="C609" s="35">
        <v>4</v>
      </c>
      <c r="D609" s="55">
        <v>26.490100000000002</v>
      </c>
      <c r="E609" s="181">
        <v>1505</v>
      </c>
      <c r="F609" s="163">
        <v>477677</v>
      </c>
      <c r="G609" s="41">
        <v>100</v>
      </c>
      <c r="H609" s="50">
        <f t="shared" si="107"/>
        <v>477677</v>
      </c>
      <c r="I609" s="50">
        <f t="shared" si="103"/>
        <v>0</v>
      </c>
      <c r="J609" s="50">
        <f t="shared" si="104"/>
        <v>317.39335548172755</v>
      </c>
      <c r="K609" s="50">
        <f t="shared" si="105"/>
        <v>1011.7725921620676</v>
      </c>
      <c r="L609" s="50">
        <f t="shared" si="106"/>
        <v>1511282.079007657</v>
      </c>
      <c r="M609" s="50"/>
      <c r="N609" s="97">
        <f t="shared" si="102"/>
        <v>1511282.079007657</v>
      </c>
      <c r="O609" s="62"/>
      <c r="P609" s="62"/>
      <c r="Q609" s="99"/>
    </row>
    <row r="610" spans="1:17" s="31" customFormat="1" x14ac:dyDescent="0.25">
      <c r="A610" s="35"/>
      <c r="B610" s="51" t="s">
        <v>423</v>
      </c>
      <c r="C610" s="35">
        <v>4</v>
      </c>
      <c r="D610" s="55">
        <v>44.840200000000003</v>
      </c>
      <c r="E610" s="181">
        <v>3300</v>
      </c>
      <c r="F610" s="163">
        <v>881387.1</v>
      </c>
      <c r="G610" s="41">
        <v>100</v>
      </c>
      <c r="H610" s="50">
        <f t="shared" si="107"/>
        <v>881387.1</v>
      </c>
      <c r="I610" s="50">
        <f t="shared" si="103"/>
        <v>0</v>
      </c>
      <c r="J610" s="50">
        <f t="shared" si="104"/>
        <v>267.08699999999999</v>
      </c>
      <c r="K610" s="50">
        <f t="shared" si="105"/>
        <v>1062.0789476437951</v>
      </c>
      <c r="L610" s="50">
        <f t="shared" si="106"/>
        <v>1958262.9484444251</v>
      </c>
      <c r="M610" s="50"/>
      <c r="N610" s="97">
        <f t="shared" si="102"/>
        <v>1958262.9484444251</v>
      </c>
      <c r="O610" s="62"/>
      <c r="P610" s="62"/>
      <c r="Q610" s="99"/>
    </row>
    <row r="611" spans="1:17" s="31" customFormat="1" x14ac:dyDescent="0.25">
      <c r="A611" s="35"/>
      <c r="B611" s="51" t="s">
        <v>799</v>
      </c>
      <c r="C611" s="35">
        <v>4</v>
      </c>
      <c r="D611" s="55">
        <v>19.890900000000002</v>
      </c>
      <c r="E611" s="181">
        <v>990</v>
      </c>
      <c r="F611" s="163">
        <v>299302.3</v>
      </c>
      <c r="G611" s="41">
        <v>100</v>
      </c>
      <c r="H611" s="50">
        <f t="shared" si="107"/>
        <v>299302.3</v>
      </c>
      <c r="I611" s="50">
        <f t="shared" si="103"/>
        <v>0</v>
      </c>
      <c r="J611" s="50">
        <f t="shared" si="104"/>
        <v>302.32555555555552</v>
      </c>
      <c r="K611" s="50">
        <f t="shared" si="105"/>
        <v>1026.8403920882397</v>
      </c>
      <c r="L611" s="50">
        <f t="shared" si="106"/>
        <v>1409820.144012915</v>
      </c>
      <c r="M611" s="50"/>
      <c r="N611" s="97">
        <f t="shared" si="102"/>
        <v>1409820.144012915</v>
      </c>
      <c r="O611" s="62"/>
      <c r="P611" s="62"/>
      <c r="Q611" s="99"/>
    </row>
    <row r="612" spans="1:17" s="31" customFormat="1" x14ac:dyDescent="0.25">
      <c r="A612" s="35"/>
      <c r="B612" s="51" t="s">
        <v>424</v>
      </c>
      <c r="C612" s="35">
        <v>4</v>
      </c>
      <c r="D612" s="55">
        <v>27.044200000000004</v>
      </c>
      <c r="E612" s="181">
        <v>4237</v>
      </c>
      <c r="F612" s="163">
        <v>3002353.2</v>
      </c>
      <c r="G612" s="41">
        <v>100</v>
      </c>
      <c r="H612" s="50">
        <f t="shared" si="107"/>
        <v>3002353.2</v>
      </c>
      <c r="I612" s="50">
        <f t="shared" si="103"/>
        <v>0</v>
      </c>
      <c r="J612" s="50">
        <f t="shared" si="104"/>
        <v>708.60354024073638</v>
      </c>
      <c r="K612" s="50">
        <f t="shared" si="105"/>
        <v>620.56240740305873</v>
      </c>
      <c r="L612" s="50">
        <f t="shared" si="106"/>
        <v>1540593.9258887959</v>
      </c>
      <c r="M612" s="50"/>
      <c r="N612" s="97">
        <f t="shared" si="102"/>
        <v>1540593.9258887959</v>
      </c>
      <c r="O612" s="62"/>
      <c r="P612" s="62"/>
      <c r="Q612" s="99"/>
    </row>
    <row r="613" spans="1:17" s="31" customFormat="1" x14ac:dyDescent="0.25">
      <c r="A613" s="35"/>
      <c r="B613" s="51" t="s">
        <v>859</v>
      </c>
      <c r="C613" s="35">
        <v>3</v>
      </c>
      <c r="D613" s="55">
        <v>34.136299999999999</v>
      </c>
      <c r="E613" s="181">
        <v>9600</v>
      </c>
      <c r="F613" s="163">
        <v>23489895.100000001</v>
      </c>
      <c r="G613" s="41">
        <v>50</v>
      </c>
      <c r="H613" s="50">
        <f t="shared" si="107"/>
        <v>11744947.550000001</v>
      </c>
      <c r="I613" s="50">
        <f t="shared" si="103"/>
        <v>11744947.550000001</v>
      </c>
      <c r="J613" s="50">
        <f t="shared" si="104"/>
        <v>2446.8640729166668</v>
      </c>
      <c r="K613" s="50">
        <f t="shared" si="105"/>
        <v>-1117.6981252728717</v>
      </c>
      <c r="L613" s="50">
        <f t="shared" si="106"/>
        <v>1791035.0944347042</v>
      </c>
      <c r="M613" s="50"/>
      <c r="N613" s="97">
        <f t="shared" si="102"/>
        <v>1791035.0944347042</v>
      </c>
      <c r="O613" s="62"/>
      <c r="P613" s="62"/>
      <c r="Q613" s="99"/>
    </row>
    <row r="614" spans="1:17" s="31" customFormat="1" x14ac:dyDescent="0.25">
      <c r="A614" s="35"/>
      <c r="B614" s="51" t="s">
        <v>425</v>
      </c>
      <c r="C614" s="35">
        <v>4</v>
      </c>
      <c r="D614" s="55">
        <v>18.03</v>
      </c>
      <c r="E614" s="181">
        <v>1146</v>
      </c>
      <c r="F614" s="163">
        <v>356749.5</v>
      </c>
      <c r="G614" s="41">
        <v>100</v>
      </c>
      <c r="H614" s="50">
        <f t="shared" si="107"/>
        <v>356749.5</v>
      </c>
      <c r="I614" s="50">
        <f t="shared" si="103"/>
        <v>0</v>
      </c>
      <c r="J614" s="50">
        <f t="shared" si="104"/>
        <v>311.29973821989529</v>
      </c>
      <c r="K614" s="50">
        <f t="shared" si="105"/>
        <v>1017.8662094238998</v>
      </c>
      <c r="L614" s="50">
        <f t="shared" si="106"/>
        <v>1417618.4030210539</v>
      </c>
      <c r="M614" s="50"/>
      <c r="N614" s="97">
        <f t="shared" si="102"/>
        <v>1417618.4030210539</v>
      </c>
      <c r="O614" s="62"/>
      <c r="P614" s="62"/>
      <c r="Q614" s="99"/>
    </row>
    <row r="615" spans="1:17" s="31" customFormat="1" x14ac:dyDescent="0.25">
      <c r="A615" s="35"/>
      <c r="B615" s="51" t="s">
        <v>426</v>
      </c>
      <c r="C615" s="35">
        <v>4</v>
      </c>
      <c r="D615" s="55">
        <v>19.073699999999999</v>
      </c>
      <c r="E615" s="181">
        <v>511</v>
      </c>
      <c r="F615" s="163">
        <v>88815.3</v>
      </c>
      <c r="G615" s="41">
        <v>100</v>
      </c>
      <c r="H615" s="50">
        <f t="shared" si="107"/>
        <v>88815.3</v>
      </c>
      <c r="I615" s="50">
        <f t="shared" si="103"/>
        <v>0</v>
      </c>
      <c r="J615" s="50">
        <f t="shared" si="104"/>
        <v>173.80684931506849</v>
      </c>
      <c r="K615" s="50">
        <f t="shared" si="105"/>
        <v>1155.3590983287265</v>
      </c>
      <c r="L615" s="50">
        <f t="shared" si="106"/>
        <v>1468366.5975069269</v>
      </c>
      <c r="M615" s="50"/>
      <c r="N615" s="97">
        <f t="shared" si="102"/>
        <v>1468366.5975069269</v>
      </c>
      <c r="O615" s="62"/>
      <c r="P615" s="62"/>
      <c r="Q615" s="99"/>
    </row>
    <row r="616" spans="1:17" s="31" customFormat="1" x14ac:dyDescent="0.25">
      <c r="A616" s="35"/>
      <c r="B616" s="51" t="s">
        <v>427</v>
      </c>
      <c r="C616" s="35">
        <v>4</v>
      </c>
      <c r="D616" s="55">
        <v>33.413400000000003</v>
      </c>
      <c r="E616" s="181">
        <v>1549</v>
      </c>
      <c r="F616" s="163">
        <v>1044478.5</v>
      </c>
      <c r="G616" s="41">
        <v>100</v>
      </c>
      <c r="H616" s="50">
        <f t="shared" si="107"/>
        <v>1044478.5</v>
      </c>
      <c r="I616" s="50">
        <f t="shared" si="103"/>
        <v>0</v>
      </c>
      <c r="J616" s="50">
        <f t="shared" si="104"/>
        <v>674.29212395093612</v>
      </c>
      <c r="K616" s="50">
        <f t="shared" si="105"/>
        <v>654.87382369285899</v>
      </c>
      <c r="L616" s="50">
        <f t="shared" si="106"/>
        <v>1151773.9127227771</v>
      </c>
      <c r="M616" s="50"/>
      <c r="N616" s="97">
        <f t="shared" si="102"/>
        <v>1151773.9127227771</v>
      </c>
      <c r="O616" s="62"/>
      <c r="P616" s="62"/>
      <c r="Q616" s="99"/>
    </row>
    <row r="617" spans="1:17" s="31" customFormat="1" x14ac:dyDescent="0.25">
      <c r="A617" s="35"/>
      <c r="B617" s="51" t="s">
        <v>428</v>
      </c>
      <c r="C617" s="35">
        <v>4</v>
      </c>
      <c r="D617" s="55">
        <v>21.531500000000001</v>
      </c>
      <c r="E617" s="181">
        <v>1124</v>
      </c>
      <c r="F617" s="163">
        <v>172788</v>
      </c>
      <c r="G617" s="41">
        <v>100</v>
      </c>
      <c r="H617" s="50">
        <f t="shared" si="107"/>
        <v>172788</v>
      </c>
      <c r="I617" s="50">
        <f t="shared" si="103"/>
        <v>0</v>
      </c>
      <c r="J617" s="50">
        <f t="shared" si="104"/>
        <v>153.72597864768684</v>
      </c>
      <c r="K617" s="50">
        <f t="shared" si="105"/>
        <v>1175.4399689961083</v>
      </c>
      <c r="L617" s="50">
        <f t="shared" si="106"/>
        <v>1606493.7710529061</v>
      </c>
      <c r="M617" s="50"/>
      <c r="N617" s="97">
        <f t="shared" si="102"/>
        <v>1606493.7710529061</v>
      </c>
      <c r="O617" s="62"/>
      <c r="P617" s="62"/>
      <c r="Q617" s="99"/>
    </row>
    <row r="618" spans="1:17" s="31" customFormat="1" x14ac:dyDescent="0.25">
      <c r="A618" s="35"/>
      <c r="B618" s="51" t="s">
        <v>800</v>
      </c>
      <c r="C618" s="35">
        <v>4</v>
      </c>
      <c r="D618" s="55">
        <v>15.958699999999999</v>
      </c>
      <c r="E618" s="181">
        <v>940</v>
      </c>
      <c r="F618" s="163">
        <v>583160.9</v>
      </c>
      <c r="G618" s="41">
        <v>100</v>
      </c>
      <c r="H618" s="50">
        <f t="shared" si="107"/>
        <v>583160.9</v>
      </c>
      <c r="I618" s="50">
        <f t="shared" si="103"/>
        <v>0</v>
      </c>
      <c r="J618" s="50">
        <f t="shared" si="104"/>
        <v>620.38393617021279</v>
      </c>
      <c r="K618" s="50">
        <f t="shared" si="105"/>
        <v>708.78201147358232</v>
      </c>
      <c r="L618" s="50">
        <f t="shared" si="106"/>
        <v>1027156.6367262404</v>
      </c>
      <c r="M618" s="50"/>
      <c r="N618" s="97">
        <f t="shared" si="102"/>
        <v>1027156.6367262404</v>
      </c>
      <c r="O618" s="62"/>
      <c r="P618" s="62"/>
      <c r="Q618" s="99"/>
    </row>
    <row r="619" spans="1:17" s="31" customFormat="1" x14ac:dyDescent="0.25">
      <c r="A619" s="35"/>
      <c r="B619" s="51" t="s">
        <v>429</v>
      </c>
      <c r="C619" s="35">
        <v>4</v>
      </c>
      <c r="D619" s="55">
        <v>26.119699999999998</v>
      </c>
      <c r="E619" s="181">
        <v>954</v>
      </c>
      <c r="F619" s="163">
        <v>331174.09999999998</v>
      </c>
      <c r="G619" s="41">
        <v>100</v>
      </c>
      <c r="H619" s="50">
        <f t="shared" si="107"/>
        <v>331174.09999999998</v>
      </c>
      <c r="I619" s="50">
        <f t="shared" si="103"/>
        <v>0</v>
      </c>
      <c r="J619" s="50">
        <f t="shared" si="104"/>
        <v>347.14266247379453</v>
      </c>
      <c r="K619" s="50">
        <f t="shared" si="105"/>
        <v>982.02328517000058</v>
      </c>
      <c r="L619" s="50">
        <f t="shared" si="106"/>
        <v>1382612.8080860227</v>
      </c>
      <c r="M619" s="50"/>
      <c r="N619" s="97">
        <f t="shared" si="102"/>
        <v>1382612.8080860227</v>
      </c>
      <c r="O619" s="62"/>
      <c r="P619" s="62"/>
      <c r="Q619" s="99"/>
    </row>
    <row r="620" spans="1:17" s="31" customFormat="1" x14ac:dyDescent="0.25">
      <c r="A620" s="35"/>
      <c r="B620" s="51" t="s">
        <v>430</v>
      </c>
      <c r="C620" s="35">
        <v>4</v>
      </c>
      <c r="D620" s="55">
        <v>18.863699999999998</v>
      </c>
      <c r="E620" s="181">
        <v>1020</v>
      </c>
      <c r="F620" s="163">
        <v>328140.40000000002</v>
      </c>
      <c r="G620" s="41">
        <v>100</v>
      </c>
      <c r="H620" s="50">
        <f t="shared" si="107"/>
        <v>328140.40000000002</v>
      </c>
      <c r="I620" s="50">
        <f t="shared" si="103"/>
        <v>0</v>
      </c>
      <c r="J620" s="50">
        <f t="shared" si="104"/>
        <v>321.70627450980396</v>
      </c>
      <c r="K620" s="50">
        <f t="shared" si="105"/>
        <v>1007.4596731339911</v>
      </c>
      <c r="L620" s="50">
        <f t="shared" si="106"/>
        <v>1388446.8013882535</v>
      </c>
      <c r="M620" s="50"/>
      <c r="N620" s="97">
        <f t="shared" si="102"/>
        <v>1388446.8013882535</v>
      </c>
      <c r="O620" s="62"/>
      <c r="P620" s="62"/>
      <c r="Q620" s="99"/>
    </row>
    <row r="621" spans="1:17" s="31" customFormat="1" x14ac:dyDescent="0.25">
      <c r="A621" s="35"/>
      <c r="B621" s="51" t="s">
        <v>431</v>
      </c>
      <c r="C621" s="35">
        <v>4</v>
      </c>
      <c r="D621" s="55">
        <v>38.705500000000001</v>
      </c>
      <c r="E621" s="181">
        <v>2305</v>
      </c>
      <c r="F621" s="163">
        <v>1214885.2</v>
      </c>
      <c r="G621" s="41">
        <v>100</v>
      </c>
      <c r="H621" s="50">
        <f t="shared" si="107"/>
        <v>1214885.2</v>
      </c>
      <c r="I621" s="50">
        <f t="shared" si="103"/>
        <v>0</v>
      </c>
      <c r="J621" s="50">
        <f t="shared" si="104"/>
        <v>527.06516268980477</v>
      </c>
      <c r="K621" s="50">
        <f t="shared" si="105"/>
        <v>802.10078495399034</v>
      </c>
      <c r="L621" s="50">
        <f t="shared" si="106"/>
        <v>1469671.0021271284</v>
      </c>
      <c r="M621" s="50"/>
      <c r="N621" s="97">
        <f t="shared" si="102"/>
        <v>1469671.0021271284</v>
      </c>
      <c r="O621" s="62"/>
      <c r="P621" s="62"/>
      <c r="Q621" s="99"/>
    </row>
    <row r="622" spans="1:17" s="31" customFormat="1" x14ac:dyDescent="0.25">
      <c r="A622" s="35"/>
      <c r="B622" s="51" t="s">
        <v>432</v>
      </c>
      <c r="C622" s="35">
        <v>4</v>
      </c>
      <c r="D622" s="55">
        <v>28.945799999999998</v>
      </c>
      <c r="E622" s="181">
        <v>1473</v>
      </c>
      <c r="F622" s="163">
        <v>901204</v>
      </c>
      <c r="G622" s="41">
        <v>100</v>
      </c>
      <c r="H622" s="50">
        <f t="shared" si="107"/>
        <v>901204</v>
      </c>
      <c r="I622" s="50">
        <f t="shared" si="103"/>
        <v>0</v>
      </c>
      <c r="J622" s="50">
        <f t="shared" si="104"/>
        <v>611.81534283774613</v>
      </c>
      <c r="K622" s="50">
        <f t="shared" si="105"/>
        <v>717.35060480604898</v>
      </c>
      <c r="L622" s="50">
        <f t="shared" si="106"/>
        <v>1187914.008913124</v>
      </c>
      <c r="M622" s="50"/>
      <c r="N622" s="97">
        <f t="shared" si="102"/>
        <v>1187914.008913124</v>
      </c>
      <c r="O622" s="62"/>
      <c r="P622" s="62"/>
      <c r="Q622" s="99"/>
    </row>
    <row r="623" spans="1:17" s="31" customFormat="1" x14ac:dyDescent="0.25">
      <c r="A623" s="35"/>
      <c r="B623" s="51" t="s">
        <v>172</v>
      </c>
      <c r="C623" s="35">
        <v>4</v>
      </c>
      <c r="D623" s="55">
        <v>53.652200000000001</v>
      </c>
      <c r="E623" s="181">
        <v>3163</v>
      </c>
      <c r="F623" s="163">
        <v>737322.7</v>
      </c>
      <c r="G623" s="41">
        <v>100</v>
      </c>
      <c r="H623" s="50">
        <f t="shared" si="107"/>
        <v>737322.7</v>
      </c>
      <c r="I623" s="50">
        <f t="shared" si="103"/>
        <v>0</v>
      </c>
      <c r="J623" s="50">
        <f t="shared" si="104"/>
        <v>233.1086626620297</v>
      </c>
      <c r="K623" s="50">
        <f t="shared" si="105"/>
        <v>1096.0572849817654</v>
      </c>
      <c r="L623" s="50">
        <f t="shared" si="106"/>
        <v>2014087.0086108961</v>
      </c>
      <c r="M623" s="50"/>
      <c r="N623" s="97">
        <f t="shared" si="102"/>
        <v>2014087.0086108961</v>
      </c>
      <c r="O623" s="62"/>
      <c r="P623" s="62"/>
      <c r="Q623" s="99"/>
    </row>
    <row r="624" spans="1:17" s="31" customFormat="1" x14ac:dyDescent="0.25">
      <c r="A624" s="35"/>
      <c r="B624" s="51" t="s">
        <v>433</v>
      </c>
      <c r="C624" s="35">
        <v>4</v>
      </c>
      <c r="D624" s="55">
        <v>29.088600000000003</v>
      </c>
      <c r="E624" s="181">
        <v>727</v>
      </c>
      <c r="F624" s="163">
        <v>316039.59999999998</v>
      </c>
      <c r="G624" s="41">
        <v>100</v>
      </c>
      <c r="H624" s="50">
        <f t="shared" si="107"/>
        <v>316039.59999999998</v>
      </c>
      <c r="I624" s="50">
        <f t="shared" si="103"/>
        <v>0</v>
      </c>
      <c r="J624" s="50">
        <f t="shared" si="104"/>
        <v>434.71746905089407</v>
      </c>
      <c r="K624" s="50">
        <f t="shared" si="105"/>
        <v>894.44847859290098</v>
      </c>
      <c r="L624" s="50">
        <f t="shared" si="106"/>
        <v>1259900.1910234857</v>
      </c>
      <c r="M624" s="50"/>
      <c r="N624" s="97">
        <f t="shared" si="102"/>
        <v>1259900.1910234857</v>
      </c>
      <c r="O624" s="62"/>
      <c r="P624" s="62"/>
      <c r="Q624" s="99"/>
    </row>
    <row r="625" spans="1:17" s="31" customFormat="1" x14ac:dyDescent="0.25">
      <c r="A625" s="35"/>
      <c r="B625" s="51" t="s">
        <v>801</v>
      </c>
      <c r="C625" s="35">
        <v>4</v>
      </c>
      <c r="D625" s="55">
        <v>34.2898</v>
      </c>
      <c r="E625" s="181">
        <v>1149</v>
      </c>
      <c r="F625" s="163">
        <v>306182.7</v>
      </c>
      <c r="G625" s="41">
        <v>100</v>
      </c>
      <c r="H625" s="50">
        <f t="shared" si="107"/>
        <v>306182.7</v>
      </c>
      <c r="I625" s="50">
        <f t="shared" si="103"/>
        <v>0</v>
      </c>
      <c r="J625" s="50">
        <f t="shared" si="104"/>
        <v>266.47754569190602</v>
      </c>
      <c r="K625" s="50">
        <f t="shared" si="105"/>
        <v>1062.6884019518891</v>
      </c>
      <c r="L625" s="50">
        <f t="shared" si="106"/>
        <v>1544107.4565429566</v>
      </c>
      <c r="M625" s="50"/>
      <c r="N625" s="97">
        <f t="shared" si="102"/>
        <v>1544107.4565429566</v>
      </c>
      <c r="O625" s="62"/>
      <c r="P625" s="62"/>
      <c r="Q625" s="99"/>
    </row>
    <row r="626" spans="1:17" s="31" customFormat="1" x14ac:dyDescent="0.25">
      <c r="A626" s="35"/>
      <c r="B626" s="4"/>
      <c r="C626" s="4"/>
      <c r="D626" s="55">
        <v>0</v>
      </c>
      <c r="E626" s="183"/>
      <c r="F626" s="32"/>
      <c r="G626" s="41"/>
      <c r="H626" s="42"/>
      <c r="I626" s="50"/>
      <c r="J626" s="50"/>
      <c r="K626" s="50"/>
      <c r="L626" s="50"/>
      <c r="M626" s="50"/>
      <c r="N626" s="97"/>
      <c r="O626" s="62"/>
      <c r="P626" s="62"/>
      <c r="Q626" s="99"/>
    </row>
    <row r="627" spans="1:17" s="31" customFormat="1" x14ac:dyDescent="0.25">
      <c r="A627" s="30" t="s">
        <v>434</v>
      </c>
      <c r="B627" s="43" t="s">
        <v>2</v>
      </c>
      <c r="C627" s="44"/>
      <c r="D627" s="3">
        <v>629.01580000000001</v>
      </c>
      <c r="E627" s="184">
        <f>E628</f>
        <v>56471</v>
      </c>
      <c r="F627" s="37"/>
      <c r="G627" s="41"/>
      <c r="H627" s="37">
        <f>H629</f>
        <v>5988032.125</v>
      </c>
      <c r="I627" s="37">
        <f>I629</f>
        <v>-5988032.125</v>
      </c>
      <c r="J627" s="50"/>
      <c r="K627" s="50"/>
      <c r="L627" s="50"/>
      <c r="M627" s="46">
        <f>M629</f>
        <v>14917077.499205012</v>
      </c>
      <c r="N627" s="95">
        <f t="shared" si="102"/>
        <v>14917077.499205012</v>
      </c>
      <c r="O627" s="198"/>
      <c r="P627" s="198"/>
      <c r="Q627" s="99"/>
    </row>
    <row r="628" spans="1:17" s="31" customFormat="1" x14ac:dyDescent="0.25">
      <c r="A628" s="30" t="s">
        <v>434</v>
      </c>
      <c r="B628" s="43" t="s">
        <v>3</v>
      </c>
      <c r="C628" s="44"/>
      <c r="D628" s="3">
        <v>629.01580000000001</v>
      </c>
      <c r="E628" s="184">
        <f>SUM(E630:E652)</f>
        <v>56471</v>
      </c>
      <c r="F628" s="37">
        <f>SUM(F630:F652)</f>
        <v>37036563.699999996</v>
      </c>
      <c r="G628" s="41"/>
      <c r="H628" s="37">
        <f>SUM(H630:H652)</f>
        <v>25060499.449999999</v>
      </c>
      <c r="I628" s="37">
        <f>SUM(I630:I652)</f>
        <v>11976064.25</v>
      </c>
      <c r="J628" s="50"/>
      <c r="K628" s="50"/>
      <c r="L628" s="37">
        <f>SUM(L630:L652)</f>
        <v>37448996.858978823</v>
      </c>
      <c r="M628" s="50"/>
      <c r="N628" s="95">
        <f t="shared" si="102"/>
        <v>37448996.858978823</v>
      </c>
      <c r="O628" s="198"/>
      <c r="P628" s="198"/>
      <c r="Q628" s="99"/>
    </row>
    <row r="629" spans="1:17" s="31" customFormat="1" x14ac:dyDescent="0.25">
      <c r="A629" s="35"/>
      <c r="B629" s="51" t="s">
        <v>26</v>
      </c>
      <c r="C629" s="35">
        <v>2</v>
      </c>
      <c r="D629" s="55">
        <v>0</v>
      </c>
      <c r="E629" s="187"/>
      <c r="F629" s="50"/>
      <c r="G629" s="41">
        <v>25</v>
      </c>
      <c r="H629" s="50">
        <f>F645*G629/100</f>
        <v>5988032.125</v>
      </c>
      <c r="I629" s="50">
        <f t="shared" si="103"/>
        <v>-5988032.125</v>
      </c>
      <c r="J629" s="50"/>
      <c r="K629" s="50"/>
      <c r="L629" s="50"/>
      <c r="M629" s="50">
        <f>($L$7*$L$8*E627/$L$10)+($L$7*$L$9*D627/$L$11)</f>
        <v>14917077.499205012</v>
      </c>
      <c r="N629" s="97">
        <f t="shared" si="102"/>
        <v>14917077.499205012</v>
      </c>
      <c r="O629" s="62"/>
      <c r="P629" s="62"/>
      <c r="Q629" s="99"/>
    </row>
    <row r="630" spans="1:17" s="31" customFormat="1" x14ac:dyDescent="0.25">
      <c r="A630" s="35"/>
      <c r="B630" s="51" t="s">
        <v>802</v>
      </c>
      <c r="C630" s="35">
        <v>4</v>
      </c>
      <c r="D630" s="55">
        <v>16.8704</v>
      </c>
      <c r="E630" s="181">
        <v>2202</v>
      </c>
      <c r="F630" s="164">
        <v>333475.20000000001</v>
      </c>
      <c r="G630" s="41">
        <v>100</v>
      </c>
      <c r="H630" s="50">
        <f>F630*G630/100</f>
        <v>333475.20000000001</v>
      </c>
      <c r="I630" s="50">
        <f t="shared" si="103"/>
        <v>0</v>
      </c>
      <c r="J630" s="50">
        <f t="shared" ref="J630:J652" si="108">F630/E630</f>
        <v>151.44196185286103</v>
      </c>
      <c r="K630" s="50">
        <f t="shared" ref="K630:K652" si="109">$J$11*$J$19-J630</f>
        <v>1177.723985790934</v>
      </c>
      <c r="L630" s="50">
        <f t="shared" ref="L630:L652" si="110">IF(K630&gt;0,$J$7*$J$8*(K630/$K$19),0)+$J$7*$J$9*(E630/$E$19)+$J$7*$J$10*(D630/$D$19)</f>
        <v>1770550.3212697792</v>
      </c>
      <c r="M630" s="50"/>
      <c r="N630" s="97">
        <f t="shared" si="102"/>
        <v>1770550.3212697792</v>
      </c>
      <c r="O630" s="62"/>
      <c r="P630" s="62"/>
      <c r="Q630" s="99"/>
    </row>
    <row r="631" spans="1:17" s="31" customFormat="1" x14ac:dyDescent="0.25">
      <c r="A631" s="35"/>
      <c r="B631" s="51" t="s">
        <v>435</v>
      </c>
      <c r="C631" s="35">
        <v>4</v>
      </c>
      <c r="D631" s="55">
        <v>26.722299999999997</v>
      </c>
      <c r="E631" s="181">
        <v>2372</v>
      </c>
      <c r="F631" s="164">
        <v>462359.3</v>
      </c>
      <c r="G631" s="41">
        <v>100</v>
      </c>
      <c r="H631" s="50">
        <f t="shared" ref="H631:H652" si="111">F631*G631/100</f>
        <v>462359.3</v>
      </c>
      <c r="I631" s="50">
        <f t="shared" si="103"/>
        <v>0</v>
      </c>
      <c r="J631" s="50">
        <f t="shared" si="108"/>
        <v>194.92381956155143</v>
      </c>
      <c r="K631" s="50">
        <f t="shared" si="109"/>
        <v>1134.2421280822437</v>
      </c>
      <c r="L631" s="50">
        <f t="shared" si="110"/>
        <v>1796750.9515384394</v>
      </c>
      <c r="M631" s="50"/>
      <c r="N631" s="97">
        <f t="shared" si="102"/>
        <v>1796750.9515384394</v>
      </c>
      <c r="O631" s="62"/>
      <c r="P631" s="62"/>
      <c r="Q631" s="99"/>
    </row>
    <row r="632" spans="1:17" s="31" customFormat="1" x14ac:dyDescent="0.25">
      <c r="A632" s="35"/>
      <c r="B632" s="51" t="s">
        <v>436</v>
      </c>
      <c r="C632" s="35">
        <v>4</v>
      </c>
      <c r="D632" s="55">
        <v>13.170299999999999</v>
      </c>
      <c r="E632" s="181">
        <v>832</v>
      </c>
      <c r="F632" s="164">
        <v>357253.2</v>
      </c>
      <c r="G632" s="41">
        <v>100</v>
      </c>
      <c r="H632" s="50">
        <f t="shared" si="111"/>
        <v>357253.2</v>
      </c>
      <c r="I632" s="50">
        <f t="shared" si="103"/>
        <v>0</v>
      </c>
      <c r="J632" s="50">
        <f t="shared" si="108"/>
        <v>429.39086538461538</v>
      </c>
      <c r="K632" s="50">
        <f t="shared" si="109"/>
        <v>899.77508225917973</v>
      </c>
      <c r="L632" s="50">
        <f t="shared" si="110"/>
        <v>1209465.4126088871</v>
      </c>
      <c r="M632" s="50"/>
      <c r="N632" s="97">
        <f t="shared" si="102"/>
        <v>1209465.4126088871</v>
      </c>
      <c r="O632" s="62"/>
      <c r="P632" s="62"/>
      <c r="Q632" s="99"/>
    </row>
    <row r="633" spans="1:17" s="31" customFormat="1" x14ac:dyDescent="0.25">
      <c r="A633" s="35"/>
      <c r="B633" s="51" t="s">
        <v>437</v>
      </c>
      <c r="C633" s="35">
        <v>4</v>
      </c>
      <c r="D633" s="55">
        <v>49.860100000000003</v>
      </c>
      <c r="E633" s="181">
        <v>3488</v>
      </c>
      <c r="F633" s="164">
        <v>701650</v>
      </c>
      <c r="G633" s="41">
        <v>100</v>
      </c>
      <c r="H633" s="50">
        <f t="shared" si="111"/>
        <v>701650</v>
      </c>
      <c r="I633" s="50">
        <f t="shared" si="103"/>
        <v>0</v>
      </c>
      <c r="J633" s="50">
        <f t="shared" si="108"/>
        <v>201.161123853211</v>
      </c>
      <c r="K633" s="50">
        <f t="shared" si="109"/>
        <v>1128.0048237905842</v>
      </c>
      <c r="L633" s="50">
        <f t="shared" si="110"/>
        <v>2087385.9981819883</v>
      </c>
      <c r="M633" s="50"/>
      <c r="N633" s="97">
        <f t="shared" si="102"/>
        <v>2087385.9981819883</v>
      </c>
      <c r="O633" s="62"/>
      <c r="P633" s="62"/>
      <c r="Q633" s="99"/>
    </row>
    <row r="634" spans="1:17" s="31" customFormat="1" x14ac:dyDescent="0.25">
      <c r="A634" s="35"/>
      <c r="B634" s="51" t="s">
        <v>438</v>
      </c>
      <c r="C634" s="35">
        <v>4</v>
      </c>
      <c r="D634" s="55">
        <v>15.717600000000001</v>
      </c>
      <c r="E634" s="181">
        <v>968</v>
      </c>
      <c r="F634" s="164">
        <v>244671.4</v>
      </c>
      <c r="G634" s="41">
        <v>100</v>
      </c>
      <c r="H634" s="50">
        <f t="shared" si="111"/>
        <v>244671.4</v>
      </c>
      <c r="I634" s="50">
        <f t="shared" si="103"/>
        <v>0</v>
      </c>
      <c r="J634" s="50">
        <f t="shared" si="108"/>
        <v>252.75971074380163</v>
      </c>
      <c r="K634" s="50">
        <f t="shared" si="109"/>
        <v>1076.4062368999935</v>
      </c>
      <c r="L634" s="50">
        <f t="shared" si="110"/>
        <v>1442067.8646707286</v>
      </c>
      <c r="M634" s="50"/>
      <c r="N634" s="97">
        <f t="shared" si="102"/>
        <v>1442067.8646707286</v>
      </c>
      <c r="O634" s="62"/>
      <c r="P634" s="62"/>
      <c r="Q634" s="99"/>
    </row>
    <row r="635" spans="1:17" s="31" customFormat="1" x14ac:dyDescent="0.25">
      <c r="A635" s="35"/>
      <c r="B635" s="51" t="s">
        <v>439</v>
      </c>
      <c r="C635" s="35">
        <v>4</v>
      </c>
      <c r="D635" s="55">
        <v>28.387500000000003</v>
      </c>
      <c r="E635" s="181">
        <v>1781</v>
      </c>
      <c r="F635" s="164">
        <v>723046.7</v>
      </c>
      <c r="G635" s="41">
        <v>100</v>
      </c>
      <c r="H635" s="50">
        <f t="shared" si="111"/>
        <v>723046.7</v>
      </c>
      <c r="I635" s="50">
        <f t="shared" si="103"/>
        <v>0</v>
      </c>
      <c r="J635" s="50">
        <f t="shared" si="108"/>
        <v>405.977933745087</v>
      </c>
      <c r="K635" s="50">
        <f t="shared" si="109"/>
        <v>923.18801389870805</v>
      </c>
      <c r="L635" s="50">
        <f t="shared" si="110"/>
        <v>1467943.237933191</v>
      </c>
      <c r="M635" s="50"/>
      <c r="N635" s="97">
        <f t="shared" si="102"/>
        <v>1467943.237933191</v>
      </c>
      <c r="O635" s="62"/>
      <c r="P635" s="62"/>
      <c r="Q635" s="99"/>
    </row>
    <row r="636" spans="1:17" s="31" customFormat="1" x14ac:dyDescent="0.25">
      <c r="A636" s="35"/>
      <c r="B636" s="51" t="s">
        <v>440</v>
      </c>
      <c r="C636" s="35">
        <v>4</v>
      </c>
      <c r="D636" s="55">
        <v>5.9548000000000005</v>
      </c>
      <c r="E636" s="181">
        <v>1174</v>
      </c>
      <c r="F636" s="164">
        <v>318798.59999999998</v>
      </c>
      <c r="G636" s="41">
        <v>100</v>
      </c>
      <c r="H636" s="50">
        <f t="shared" si="111"/>
        <v>318798.59999999998</v>
      </c>
      <c r="I636" s="50">
        <f t="shared" si="103"/>
        <v>0</v>
      </c>
      <c r="J636" s="50">
        <f t="shared" si="108"/>
        <v>271.54906303236794</v>
      </c>
      <c r="K636" s="50">
        <f t="shared" si="109"/>
        <v>1057.6168846114272</v>
      </c>
      <c r="L636" s="50">
        <f t="shared" si="110"/>
        <v>1410530.6154650024</v>
      </c>
      <c r="M636" s="50"/>
      <c r="N636" s="97">
        <f t="shared" si="102"/>
        <v>1410530.6154650024</v>
      </c>
      <c r="O636" s="62"/>
      <c r="P636" s="62"/>
      <c r="Q636" s="99"/>
    </row>
    <row r="637" spans="1:17" s="31" customFormat="1" x14ac:dyDescent="0.25">
      <c r="A637" s="35"/>
      <c r="B637" s="51" t="s">
        <v>441</v>
      </c>
      <c r="C637" s="35">
        <v>4</v>
      </c>
      <c r="D637" s="55">
        <v>8.7255999999999982</v>
      </c>
      <c r="E637" s="181">
        <v>879</v>
      </c>
      <c r="F637" s="164">
        <v>197642.1</v>
      </c>
      <c r="G637" s="41">
        <v>100</v>
      </c>
      <c r="H637" s="50">
        <f t="shared" si="111"/>
        <v>197642.1</v>
      </c>
      <c r="I637" s="50">
        <f t="shared" si="103"/>
        <v>0</v>
      </c>
      <c r="J637" s="50">
        <f t="shared" si="108"/>
        <v>224.84880546075087</v>
      </c>
      <c r="K637" s="50">
        <f t="shared" si="109"/>
        <v>1104.3171421830443</v>
      </c>
      <c r="L637" s="50">
        <f t="shared" si="110"/>
        <v>1425554.2980796108</v>
      </c>
      <c r="M637" s="50"/>
      <c r="N637" s="97">
        <f t="shared" si="102"/>
        <v>1425554.2980796108</v>
      </c>
      <c r="O637" s="62"/>
      <c r="P637" s="62"/>
      <c r="Q637" s="99"/>
    </row>
    <row r="638" spans="1:17" s="31" customFormat="1" x14ac:dyDescent="0.25">
      <c r="A638" s="35"/>
      <c r="B638" s="51" t="s">
        <v>442</v>
      </c>
      <c r="C638" s="35">
        <v>4</v>
      </c>
      <c r="D638" s="55">
        <v>37.560200000000002</v>
      </c>
      <c r="E638" s="181">
        <v>3797</v>
      </c>
      <c r="F638" s="164">
        <v>884890.3</v>
      </c>
      <c r="G638" s="41">
        <v>100</v>
      </c>
      <c r="H638" s="50">
        <f t="shared" si="111"/>
        <v>884890.3</v>
      </c>
      <c r="I638" s="50">
        <f t="shared" si="103"/>
        <v>0</v>
      </c>
      <c r="J638" s="50">
        <f t="shared" si="108"/>
        <v>233.0498551488017</v>
      </c>
      <c r="K638" s="50">
        <f t="shared" si="109"/>
        <v>1096.1160924949934</v>
      </c>
      <c r="L638" s="50">
        <f t="shared" si="110"/>
        <v>2046869.1912516386</v>
      </c>
      <c r="M638" s="50"/>
      <c r="N638" s="97">
        <f t="shared" si="102"/>
        <v>2046869.1912516386</v>
      </c>
      <c r="O638" s="62"/>
      <c r="P638" s="62"/>
      <c r="Q638" s="99"/>
    </row>
    <row r="639" spans="1:17" s="31" customFormat="1" x14ac:dyDescent="0.25">
      <c r="A639" s="35"/>
      <c r="B639" s="51" t="s">
        <v>443</v>
      </c>
      <c r="C639" s="35">
        <v>4</v>
      </c>
      <c r="D639" s="55">
        <v>16.395299999999999</v>
      </c>
      <c r="E639" s="181">
        <v>1562</v>
      </c>
      <c r="F639" s="164">
        <v>265621.59999999998</v>
      </c>
      <c r="G639" s="41">
        <v>100</v>
      </c>
      <c r="H639" s="50">
        <f t="shared" si="111"/>
        <v>265621.59999999998</v>
      </c>
      <c r="I639" s="50">
        <f t="shared" si="103"/>
        <v>0</v>
      </c>
      <c r="J639" s="50">
        <f t="shared" si="108"/>
        <v>170.05224071702943</v>
      </c>
      <c r="K639" s="50">
        <f t="shared" si="109"/>
        <v>1159.1137069267656</v>
      </c>
      <c r="L639" s="50">
        <f t="shared" si="110"/>
        <v>1638726.0386570906</v>
      </c>
      <c r="M639" s="50"/>
      <c r="N639" s="97">
        <f t="shared" si="102"/>
        <v>1638726.0386570906</v>
      </c>
      <c r="O639" s="62"/>
      <c r="P639" s="62"/>
      <c r="Q639" s="99"/>
    </row>
    <row r="640" spans="1:17" s="31" customFormat="1" x14ac:dyDescent="0.25">
      <c r="A640" s="35"/>
      <c r="B640" s="51" t="s">
        <v>444</v>
      </c>
      <c r="C640" s="35">
        <v>4</v>
      </c>
      <c r="D640" s="55">
        <v>13.850899999999999</v>
      </c>
      <c r="E640" s="181">
        <v>1025</v>
      </c>
      <c r="F640" s="164">
        <v>635673.9</v>
      </c>
      <c r="G640" s="41">
        <v>100</v>
      </c>
      <c r="H640" s="50">
        <f t="shared" si="111"/>
        <v>635673.9</v>
      </c>
      <c r="I640" s="50">
        <f t="shared" si="103"/>
        <v>0</v>
      </c>
      <c r="J640" s="50">
        <f t="shared" si="108"/>
        <v>620.16965853658542</v>
      </c>
      <c r="K640" s="50">
        <f t="shared" si="109"/>
        <v>708.99628910720969</v>
      </c>
      <c r="L640" s="50">
        <f t="shared" si="110"/>
        <v>1032014.1651849368</v>
      </c>
      <c r="M640" s="50"/>
      <c r="N640" s="97">
        <f t="shared" si="102"/>
        <v>1032014.1651849368</v>
      </c>
      <c r="O640" s="62"/>
      <c r="P640" s="62"/>
      <c r="Q640" s="99"/>
    </row>
    <row r="641" spans="1:17" s="31" customFormat="1" x14ac:dyDescent="0.25">
      <c r="A641" s="35"/>
      <c r="B641" s="51" t="s">
        <v>445</v>
      </c>
      <c r="C641" s="35">
        <v>4</v>
      </c>
      <c r="D641" s="55">
        <v>23.948</v>
      </c>
      <c r="E641" s="181">
        <v>1849</v>
      </c>
      <c r="F641" s="164">
        <v>941799.4</v>
      </c>
      <c r="G641" s="41">
        <v>100</v>
      </c>
      <c r="H641" s="50">
        <f t="shared" si="111"/>
        <v>941799.4</v>
      </c>
      <c r="I641" s="50">
        <f t="shared" si="103"/>
        <v>0</v>
      </c>
      <c r="J641" s="50">
        <f t="shared" si="108"/>
        <v>509.3560843699297</v>
      </c>
      <c r="K641" s="50">
        <f t="shared" si="109"/>
        <v>819.8098632738654</v>
      </c>
      <c r="L641" s="50">
        <f t="shared" si="110"/>
        <v>1343143.0980835345</v>
      </c>
      <c r="M641" s="50"/>
      <c r="N641" s="97">
        <f t="shared" si="102"/>
        <v>1343143.0980835345</v>
      </c>
      <c r="O641" s="62"/>
      <c r="P641" s="62"/>
      <c r="Q641" s="99"/>
    </row>
    <row r="642" spans="1:17" s="31" customFormat="1" x14ac:dyDescent="0.25">
      <c r="A642" s="35"/>
      <c r="B642" s="51" t="s">
        <v>446</v>
      </c>
      <c r="C642" s="35">
        <v>4</v>
      </c>
      <c r="D642" s="55">
        <v>21.0716</v>
      </c>
      <c r="E642" s="181">
        <v>1801</v>
      </c>
      <c r="F642" s="164">
        <v>444900.8</v>
      </c>
      <c r="G642" s="41">
        <v>100</v>
      </c>
      <c r="H642" s="50">
        <f t="shared" si="111"/>
        <v>444900.8</v>
      </c>
      <c r="I642" s="50">
        <f t="shared" si="103"/>
        <v>0</v>
      </c>
      <c r="J642" s="50">
        <f t="shared" si="108"/>
        <v>247.02987229317046</v>
      </c>
      <c r="K642" s="50">
        <f t="shared" si="109"/>
        <v>1082.1360753506247</v>
      </c>
      <c r="L642" s="50">
        <f t="shared" si="110"/>
        <v>1615043.6509829431</v>
      </c>
      <c r="M642" s="50"/>
      <c r="N642" s="97">
        <f t="shared" ref="N642:N705" si="112">L642+M642</f>
        <v>1615043.6509829431</v>
      </c>
      <c r="O642" s="62"/>
      <c r="P642" s="62"/>
      <c r="Q642" s="99"/>
    </row>
    <row r="643" spans="1:17" s="31" customFormat="1" x14ac:dyDescent="0.25">
      <c r="A643" s="35"/>
      <c r="B643" s="51" t="s">
        <v>447</v>
      </c>
      <c r="C643" s="35">
        <v>4</v>
      </c>
      <c r="D643" s="55">
        <v>22.115600000000001</v>
      </c>
      <c r="E643" s="181">
        <v>2262</v>
      </c>
      <c r="F643" s="164">
        <v>645931.5</v>
      </c>
      <c r="G643" s="41">
        <v>100</v>
      </c>
      <c r="H643" s="50">
        <f t="shared" si="111"/>
        <v>645931.5</v>
      </c>
      <c r="I643" s="50">
        <f t="shared" si="103"/>
        <v>0</v>
      </c>
      <c r="J643" s="50">
        <f t="shared" si="108"/>
        <v>285.55769230769232</v>
      </c>
      <c r="K643" s="50">
        <f t="shared" si="109"/>
        <v>1043.6082553361027</v>
      </c>
      <c r="L643" s="50">
        <f t="shared" si="110"/>
        <v>1655171.7798303603</v>
      </c>
      <c r="M643" s="50"/>
      <c r="N643" s="97">
        <f t="shared" si="112"/>
        <v>1655171.7798303603</v>
      </c>
      <c r="O643" s="62"/>
      <c r="P643" s="62"/>
      <c r="Q643" s="99"/>
    </row>
    <row r="644" spans="1:17" s="31" customFormat="1" x14ac:dyDescent="0.25">
      <c r="A644" s="35"/>
      <c r="B644" s="51" t="s">
        <v>448</v>
      </c>
      <c r="C644" s="35">
        <v>4</v>
      </c>
      <c r="D644" s="55">
        <v>43.943700000000007</v>
      </c>
      <c r="E644" s="181">
        <v>2593</v>
      </c>
      <c r="F644" s="164">
        <v>429308.3</v>
      </c>
      <c r="G644" s="41">
        <v>100</v>
      </c>
      <c r="H644" s="50">
        <f t="shared" si="111"/>
        <v>429308.3</v>
      </c>
      <c r="I644" s="50">
        <f t="shared" ref="I644:I707" si="113">F644-H644</f>
        <v>0</v>
      </c>
      <c r="J644" s="50">
        <f t="shared" si="108"/>
        <v>165.56432703432318</v>
      </c>
      <c r="K644" s="50">
        <f t="shared" si="109"/>
        <v>1163.6016206094719</v>
      </c>
      <c r="L644" s="50">
        <f t="shared" si="110"/>
        <v>1947482.132307786</v>
      </c>
      <c r="M644" s="50"/>
      <c r="N644" s="97">
        <f t="shared" si="112"/>
        <v>1947482.132307786</v>
      </c>
      <c r="O644" s="62"/>
      <c r="P644" s="62"/>
      <c r="Q644" s="99"/>
    </row>
    <row r="645" spans="1:17" s="31" customFormat="1" x14ac:dyDescent="0.25">
      <c r="A645" s="35"/>
      <c r="B645" s="51" t="s">
        <v>860</v>
      </c>
      <c r="C645" s="35">
        <v>3</v>
      </c>
      <c r="D645" s="55">
        <v>92.032000000000011</v>
      </c>
      <c r="E645" s="181">
        <v>11091</v>
      </c>
      <c r="F645" s="164">
        <v>23952128.5</v>
      </c>
      <c r="G645" s="41">
        <v>50</v>
      </c>
      <c r="H645" s="50">
        <f t="shared" si="111"/>
        <v>11976064.25</v>
      </c>
      <c r="I645" s="50">
        <f t="shared" si="113"/>
        <v>11976064.25</v>
      </c>
      <c r="J645" s="50">
        <f t="shared" si="108"/>
        <v>2159.6004417996573</v>
      </c>
      <c r="K645" s="50">
        <f t="shared" si="109"/>
        <v>-830.43449415586224</v>
      </c>
      <c r="L645" s="50">
        <f t="shared" si="110"/>
        <v>2314499.9306976506</v>
      </c>
      <c r="M645" s="50"/>
      <c r="N645" s="97">
        <f t="shared" si="112"/>
        <v>2314499.9306976506</v>
      </c>
      <c r="O645" s="62"/>
      <c r="P645" s="62"/>
      <c r="Q645" s="99"/>
    </row>
    <row r="646" spans="1:17" s="31" customFormat="1" x14ac:dyDescent="0.25">
      <c r="A646" s="35"/>
      <c r="B646" s="51" t="s">
        <v>449</v>
      </c>
      <c r="C646" s="35">
        <v>4</v>
      </c>
      <c r="D646" s="55">
        <v>38.2607</v>
      </c>
      <c r="E646" s="181">
        <v>2858</v>
      </c>
      <c r="F646" s="164">
        <v>795765.9</v>
      </c>
      <c r="G646" s="41">
        <v>100</v>
      </c>
      <c r="H646" s="50">
        <f t="shared" si="111"/>
        <v>795765.9</v>
      </c>
      <c r="I646" s="50">
        <f t="shared" si="113"/>
        <v>0</v>
      </c>
      <c r="J646" s="50">
        <f t="shared" si="108"/>
        <v>278.4345346396081</v>
      </c>
      <c r="K646" s="50">
        <f t="shared" si="109"/>
        <v>1050.7314130041871</v>
      </c>
      <c r="L646" s="50">
        <f t="shared" si="110"/>
        <v>1839749.6542813261</v>
      </c>
      <c r="M646" s="50"/>
      <c r="N646" s="97">
        <f t="shared" si="112"/>
        <v>1839749.6542813261</v>
      </c>
      <c r="O646" s="62"/>
      <c r="P646" s="62"/>
      <c r="Q646" s="99"/>
    </row>
    <row r="647" spans="1:17" s="31" customFormat="1" x14ac:dyDescent="0.25">
      <c r="A647" s="35"/>
      <c r="B647" s="51" t="s">
        <v>450</v>
      </c>
      <c r="C647" s="35">
        <v>4</v>
      </c>
      <c r="D647" s="55">
        <v>12.4343</v>
      </c>
      <c r="E647" s="181">
        <v>1502</v>
      </c>
      <c r="F647" s="164">
        <v>1588669.6</v>
      </c>
      <c r="G647" s="41">
        <v>100</v>
      </c>
      <c r="H647" s="50">
        <f t="shared" si="111"/>
        <v>1588669.6</v>
      </c>
      <c r="I647" s="50">
        <f t="shared" si="113"/>
        <v>0</v>
      </c>
      <c r="J647" s="50">
        <f t="shared" si="108"/>
        <v>1057.7027962716379</v>
      </c>
      <c r="K647" s="50">
        <f t="shared" si="109"/>
        <v>271.4631513721572</v>
      </c>
      <c r="L647" s="50">
        <f t="shared" si="110"/>
        <v>617002.39839513833</v>
      </c>
      <c r="M647" s="50"/>
      <c r="N647" s="97">
        <f t="shared" si="112"/>
        <v>617002.39839513833</v>
      </c>
      <c r="O647" s="62"/>
      <c r="P647" s="62"/>
      <c r="Q647" s="99"/>
    </row>
    <row r="648" spans="1:17" s="31" customFormat="1" x14ac:dyDescent="0.25">
      <c r="A648" s="35"/>
      <c r="B648" s="51" t="s">
        <v>451</v>
      </c>
      <c r="C648" s="35">
        <v>4</v>
      </c>
      <c r="D648" s="55">
        <v>31.216500000000003</v>
      </c>
      <c r="E648" s="181">
        <v>2377</v>
      </c>
      <c r="F648" s="164">
        <v>634712.30000000005</v>
      </c>
      <c r="G648" s="41">
        <v>100</v>
      </c>
      <c r="H648" s="50">
        <f t="shared" si="111"/>
        <v>634712.30000000005</v>
      </c>
      <c r="I648" s="50">
        <f t="shared" si="113"/>
        <v>0</v>
      </c>
      <c r="J648" s="50">
        <f t="shared" si="108"/>
        <v>267.02242322254943</v>
      </c>
      <c r="K648" s="50">
        <f t="shared" si="109"/>
        <v>1062.1435244212457</v>
      </c>
      <c r="L648" s="50">
        <f t="shared" si="110"/>
        <v>1737901.8812691409</v>
      </c>
      <c r="M648" s="50"/>
      <c r="N648" s="97">
        <f t="shared" si="112"/>
        <v>1737901.8812691409</v>
      </c>
      <c r="O648" s="62"/>
      <c r="P648" s="62"/>
      <c r="Q648" s="99"/>
    </row>
    <row r="649" spans="1:17" s="31" customFormat="1" x14ac:dyDescent="0.25">
      <c r="A649" s="35"/>
      <c r="B649" s="51" t="s">
        <v>452</v>
      </c>
      <c r="C649" s="35">
        <v>4</v>
      </c>
      <c r="D649" s="55">
        <v>21.7347</v>
      </c>
      <c r="E649" s="181">
        <v>1754</v>
      </c>
      <c r="F649" s="164">
        <v>395558.9</v>
      </c>
      <c r="G649" s="41">
        <v>100</v>
      </c>
      <c r="H649" s="50">
        <f t="shared" si="111"/>
        <v>395558.9</v>
      </c>
      <c r="I649" s="50">
        <f t="shared" si="113"/>
        <v>0</v>
      </c>
      <c r="J649" s="50">
        <f t="shared" si="108"/>
        <v>225.51818700114026</v>
      </c>
      <c r="K649" s="50">
        <f t="shared" si="109"/>
        <v>1103.6477606426549</v>
      </c>
      <c r="L649" s="50">
        <f t="shared" si="110"/>
        <v>1634213.1618235603</v>
      </c>
      <c r="M649" s="50"/>
      <c r="N649" s="97">
        <f t="shared" si="112"/>
        <v>1634213.1618235603</v>
      </c>
      <c r="O649" s="62"/>
      <c r="P649" s="62"/>
      <c r="Q649" s="99"/>
    </row>
    <row r="650" spans="1:17" s="31" customFormat="1" x14ac:dyDescent="0.25">
      <c r="A650" s="35"/>
      <c r="B650" s="51" t="s">
        <v>803</v>
      </c>
      <c r="C650" s="35">
        <v>4</v>
      </c>
      <c r="D650" s="55">
        <v>56.6937</v>
      </c>
      <c r="E650" s="181">
        <v>5822</v>
      </c>
      <c r="F650" s="164">
        <v>1458537.7</v>
      </c>
      <c r="G650" s="41">
        <v>100</v>
      </c>
      <c r="H650" s="50">
        <f t="shared" si="111"/>
        <v>1458537.7</v>
      </c>
      <c r="I650" s="50">
        <f t="shared" si="113"/>
        <v>0</v>
      </c>
      <c r="J650" s="50">
        <f t="shared" si="108"/>
        <v>250.52176228100308</v>
      </c>
      <c r="K650" s="50">
        <f t="shared" si="109"/>
        <v>1078.6441853627921</v>
      </c>
      <c r="L650" s="50">
        <f t="shared" si="110"/>
        <v>2460773.3028902989</v>
      </c>
      <c r="M650" s="50"/>
      <c r="N650" s="97">
        <f t="shared" si="112"/>
        <v>2460773.3028902989</v>
      </c>
      <c r="O650" s="62"/>
      <c r="P650" s="62"/>
      <c r="Q650" s="99"/>
    </row>
    <row r="651" spans="1:17" s="31" customFormat="1" x14ac:dyDescent="0.25">
      <c r="A651" s="35"/>
      <c r="B651" s="51" t="s">
        <v>453</v>
      </c>
      <c r="C651" s="35">
        <v>4</v>
      </c>
      <c r="D651" s="55">
        <v>13.955799999999998</v>
      </c>
      <c r="E651" s="181">
        <v>904</v>
      </c>
      <c r="F651" s="164">
        <v>280160.90000000002</v>
      </c>
      <c r="G651" s="41">
        <v>100</v>
      </c>
      <c r="H651" s="50">
        <f t="shared" si="111"/>
        <v>280160.90000000002</v>
      </c>
      <c r="I651" s="50">
        <f t="shared" si="113"/>
        <v>0</v>
      </c>
      <c r="J651" s="50">
        <f t="shared" si="108"/>
        <v>309.91250000000002</v>
      </c>
      <c r="K651" s="50">
        <f t="shared" si="109"/>
        <v>1019.2534476437951</v>
      </c>
      <c r="L651" s="50">
        <f t="shared" si="110"/>
        <v>1359032.9465582359</v>
      </c>
      <c r="M651" s="50"/>
      <c r="N651" s="97">
        <f t="shared" si="112"/>
        <v>1359032.9465582359</v>
      </c>
      <c r="O651" s="62"/>
      <c r="P651" s="62"/>
      <c r="Q651" s="99"/>
    </row>
    <row r="652" spans="1:17" s="31" customFormat="1" x14ac:dyDescent="0.25">
      <c r="A652" s="35"/>
      <c r="B652" s="51" t="s">
        <v>454</v>
      </c>
      <c r="C652" s="35">
        <v>4</v>
      </c>
      <c r="D652" s="55">
        <v>18.394200000000001</v>
      </c>
      <c r="E652" s="181">
        <v>1578</v>
      </c>
      <c r="F652" s="164">
        <v>344007.6</v>
      </c>
      <c r="G652" s="41">
        <v>100</v>
      </c>
      <c r="H652" s="50">
        <f t="shared" si="111"/>
        <v>344007.6</v>
      </c>
      <c r="I652" s="50">
        <f t="shared" si="113"/>
        <v>0</v>
      </c>
      <c r="J652" s="50">
        <f t="shared" si="108"/>
        <v>218.00228136882129</v>
      </c>
      <c r="K652" s="50">
        <f t="shared" si="109"/>
        <v>1111.1636662749738</v>
      </c>
      <c r="L652" s="50">
        <f t="shared" si="110"/>
        <v>1597124.8270175534</v>
      </c>
      <c r="M652" s="50"/>
      <c r="N652" s="97">
        <f t="shared" si="112"/>
        <v>1597124.8270175534</v>
      </c>
      <c r="O652" s="62"/>
      <c r="P652" s="62"/>
      <c r="Q652" s="99"/>
    </row>
    <row r="653" spans="1:17" s="31" customFormat="1" x14ac:dyDescent="0.25">
      <c r="A653" s="35"/>
      <c r="B653" s="4"/>
      <c r="C653" s="4"/>
      <c r="D653" s="55">
        <v>0</v>
      </c>
      <c r="E653" s="183"/>
      <c r="F653" s="32"/>
      <c r="G653" s="41"/>
      <c r="H653" s="42"/>
      <c r="I653" s="50"/>
      <c r="J653" s="50"/>
      <c r="K653" s="50"/>
      <c r="L653" s="50"/>
      <c r="M653" s="50"/>
      <c r="N653" s="97"/>
      <c r="O653" s="62"/>
      <c r="P653" s="62"/>
      <c r="Q653" s="99"/>
    </row>
    <row r="654" spans="1:17" s="31" customFormat="1" x14ac:dyDescent="0.25">
      <c r="A654" s="30" t="s">
        <v>455</v>
      </c>
      <c r="B654" s="43" t="s">
        <v>2</v>
      </c>
      <c r="C654" s="44"/>
      <c r="D654" s="3">
        <v>597.46979999999985</v>
      </c>
      <c r="E654" s="184">
        <f>E655</f>
        <v>49280</v>
      </c>
      <c r="F654" s="37"/>
      <c r="G654" s="41"/>
      <c r="H654" s="37">
        <f>H656</f>
        <v>5188665.8</v>
      </c>
      <c r="I654" s="37">
        <f>I656</f>
        <v>-5188665.8</v>
      </c>
      <c r="J654" s="50"/>
      <c r="K654" s="50"/>
      <c r="L654" s="50"/>
      <c r="M654" s="46">
        <f>M656</f>
        <v>13441330.410492528</v>
      </c>
      <c r="N654" s="95">
        <f t="shared" si="112"/>
        <v>13441330.410492528</v>
      </c>
      <c r="O654" s="198"/>
      <c r="P654" s="198"/>
      <c r="Q654" s="99"/>
    </row>
    <row r="655" spans="1:17" s="31" customFormat="1" x14ac:dyDescent="0.25">
      <c r="A655" s="30" t="s">
        <v>455</v>
      </c>
      <c r="B655" s="43" t="s">
        <v>3</v>
      </c>
      <c r="C655" s="44"/>
      <c r="D655" s="3">
        <v>597.46979999999985</v>
      </c>
      <c r="E655" s="184">
        <f>SUM(E657:E677)</f>
        <v>49280</v>
      </c>
      <c r="F655" s="37">
        <f>SUM(F657:F677)</f>
        <v>41631753.900000006</v>
      </c>
      <c r="G655" s="41"/>
      <c r="H655" s="37">
        <f>SUM(H657:H677)</f>
        <v>31254422.299999997</v>
      </c>
      <c r="I655" s="37">
        <f>SUM(I657:I677)</f>
        <v>10377331.6</v>
      </c>
      <c r="J655" s="50"/>
      <c r="K655" s="50"/>
      <c r="L655" s="37">
        <f>SUM(L657:L677)</f>
        <v>30339739.352202557</v>
      </c>
      <c r="M655" s="50"/>
      <c r="N655" s="95">
        <f t="shared" si="112"/>
        <v>30339739.352202557</v>
      </c>
      <c r="O655" s="198"/>
      <c r="P655" s="198"/>
      <c r="Q655" s="99"/>
    </row>
    <row r="656" spans="1:17" s="31" customFormat="1" x14ac:dyDescent="0.25">
      <c r="A656" s="35"/>
      <c r="B656" s="51" t="s">
        <v>26</v>
      </c>
      <c r="C656" s="35">
        <v>2</v>
      </c>
      <c r="D656" s="55">
        <v>0</v>
      </c>
      <c r="E656" s="187"/>
      <c r="F656" s="50"/>
      <c r="G656" s="41">
        <v>25</v>
      </c>
      <c r="H656" s="50">
        <f>F673*G656/100</f>
        <v>5188665.8</v>
      </c>
      <c r="I656" s="50">
        <f t="shared" si="113"/>
        <v>-5188665.8</v>
      </c>
      <c r="J656" s="50"/>
      <c r="K656" s="50"/>
      <c r="L656" s="50"/>
      <c r="M656" s="50">
        <f>($L$7*$L$8*E654/$L$10)+($L$7*$L$9*D654/$L$11)</f>
        <v>13441330.410492528</v>
      </c>
      <c r="N656" s="97">
        <f t="shared" si="112"/>
        <v>13441330.410492528</v>
      </c>
      <c r="O656" s="62"/>
      <c r="P656" s="62"/>
      <c r="Q656" s="99"/>
    </row>
    <row r="657" spans="1:17" s="31" customFormat="1" x14ac:dyDescent="0.25">
      <c r="A657" s="35"/>
      <c r="B657" s="51" t="s">
        <v>456</v>
      </c>
      <c r="C657" s="35">
        <v>4</v>
      </c>
      <c r="D657" s="55">
        <v>54.386200000000002</v>
      </c>
      <c r="E657" s="181">
        <v>2486</v>
      </c>
      <c r="F657" s="165">
        <v>2674968.5</v>
      </c>
      <c r="G657" s="41">
        <v>100</v>
      </c>
      <c r="H657" s="50">
        <f>F657*G657/100</f>
        <v>2674968.5</v>
      </c>
      <c r="I657" s="50">
        <f t="shared" si="113"/>
        <v>0</v>
      </c>
      <c r="J657" s="50">
        <f t="shared" ref="J657:J677" si="114">F657/E657</f>
        <v>1076.0130732099758</v>
      </c>
      <c r="K657" s="50">
        <f t="shared" ref="K657:K677" si="115">$J$11*$J$19-J657</f>
        <v>253.15287443381931</v>
      </c>
      <c r="L657" s="50">
        <f t="shared" ref="L657:L677" si="116">IF(K657&gt;0,$J$7*$J$8*(K657/$K$19),0)+$J$7*$J$9*(E657/$E$19)+$J$7*$J$10*(D657/$D$19)</f>
        <v>959441.10675356188</v>
      </c>
      <c r="M657" s="50"/>
      <c r="N657" s="97">
        <f t="shared" si="112"/>
        <v>959441.10675356188</v>
      </c>
      <c r="O657" s="62"/>
      <c r="P657" s="62"/>
      <c r="Q657" s="99"/>
    </row>
    <row r="658" spans="1:17" s="31" customFormat="1" x14ac:dyDescent="0.25">
      <c r="A658" s="35"/>
      <c r="B658" s="51" t="s">
        <v>457</v>
      </c>
      <c r="C658" s="35">
        <v>4</v>
      </c>
      <c r="D658" s="55">
        <v>33.314799999999998</v>
      </c>
      <c r="E658" s="181">
        <v>2230</v>
      </c>
      <c r="F658" s="165">
        <v>990179.5</v>
      </c>
      <c r="G658" s="41">
        <v>100</v>
      </c>
      <c r="H658" s="50">
        <f t="shared" ref="H658:H677" si="117">F658*G658/100</f>
        <v>990179.5</v>
      </c>
      <c r="I658" s="50">
        <f t="shared" si="113"/>
        <v>0</v>
      </c>
      <c r="J658" s="50">
        <f t="shared" si="114"/>
        <v>444.0266816143498</v>
      </c>
      <c r="K658" s="50">
        <f t="shared" si="115"/>
        <v>885.13926602944525</v>
      </c>
      <c r="L658" s="50">
        <f t="shared" si="116"/>
        <v>1524679.0115201946</v>
      </c>
      <c r="M658" s="50"/>
      <c r="N658" s="97">
        <f t="shared" si="112"/>
        <v>1524679.0115201946</v>
      </c>
      <c r="O658" s="62"/>
      <c r="P658" s="62"/>
      <c r="Q658" s="99"/>
    </row>
    <row r="659" spans="1:17" s="31" customFormat="1" x14ac:dyDescent="0.25">
      <c r="A659" s="35"/>
      <c r="B659" s="51" t="s">
        <v>804</v>
      </c>
      <c r="C659" s="35">
        <v>4</v>
      </c>
      <c r="D659" s="55">
        <v>25.285499999999999</v>
      </c>
      <c r="E659" s="181">
        <v>1988</v>
      </c>
      <c r="F659" s="165">
        <v>1138949.2</v>
      </c>
      <c r="G659" s="41">
        <v>100</v>
      </c>
      <c r="H659" s="50">
        <f t="shared" si="117"/>
        <v>1138949.2</v>
      </c>
      <c r="I659" s="50">
        <f t="shared" si="113"/>
        <v>0</v>
      </c>
      <c r="J659" s="50">
        <f t="shared" si="114"/>
        <v>572.91207243460758</v>
      </c>
      <c r="K659" s="50">
        <f t="shared" si="115"/>
        <v>756.25387520918753</v>
      </c>
      <c r="L659" s="50">
        <f t="shared" si="116"/>
        <v>1301905.9127868284</v>
      </c>
      <c r="M659" s="50"/>
      <c r="N659" s="97">
        <f t="shared" si="112"/>
        <v>1301905.9127868284</v>
      </c>
      <c r="O659" s="62"/>
      <c r="P659" s="62"/>
      <c r="Q659" s="99"/>
    </row>
    <row r="660" spans="1:17" s="31" customFormat="1" x14ac:dyDescent="0.25">
      <c r="A660" s="35"/>
      <c r="B660" s="51" t="s">
        <v>458</v>
      </c>
      <c r="C660" s="35">
        <v>4</v>
      </c>
      <c r="D660" s="55">
        <v>31.523400000000002</v>
      </c>
      <c r="E660" s="181">
        <v>2059</v>
      </c>
      <c r="F660" s="165">
        <v>525553.5</v>
      </c>
      <c r="G660" s="41">
        <v>100</v>
      </c>
      <c r="H660" s="50">
        <f t="shared" si="117"/>
        <v>525553.5</v>
      </c>
      <c r="I660" s="50">
        <f t="shared" si="113"/>
        <v>0</v>
      </c>
      <c r="J660" s="50">
        <f t="shared" si="114"/>
        <v>255.24696454589608</v>
      </c>
      <c r="K660" s="50">
        <f t="shared" si="115"/>
        <v>1073.9189830978989</v>
      </c>
      <c r="L660" s="50">
        <f t="shared" si="116"/>
        <v>1698452.7092119064</v>
      </c>
      <c r="M660" s="50"/>
      <c r="N660" s="97">
        <f t="shared" si="112"/>
        <v>1698452.7092119064</v>
      </c>
      <c r="O660" s="62"/>
      <c r="P660" s="62"/>
      <c r="Q660" s="99"/>
    </row>
    <row r="661" spans="1:17" s="31" customFormat="1" x14ac:dyDescent="0.25">
      <c r="A661" s="35"/>
      <c r="B661" s="51" t="s">
        <v>459</v>
      </c>
      <c r="C661" s="35">
        <v>4</v>
      </c>
      <c r="D661" s="55">
        <v>26.426500000000001</v>
      </c>
      <c r="E661" s="181">
        <v>928</v>
      </c>
      <c r="F661" s="165">
        <v>319474.09999999998</v>
      </c>
      <c r="G661" s="41">
        <v>100</v>
      </c>
      <c r="H661" s="50">
        <f t="shared" si="117"/>
        <v>319474.09999999998</v>
      </c>
      <c r="I661" s="50">
        <f t="shared" si="113"/>
        <v>0</v>
      </c>
      <c r="J661" s="50">
        <f t="shared" si="114"/>
        <v>344.26088362068964</v>
      </c>
      <c r="K661" s="50">
        <f t="shared" si="115"/>
        <v>984.90506402310552</v>
      </c>
      <c r="L661" s="50">
        <f t="shared" si="116"/>
        <v>1382848.1402279739</v>
      </c>
      <c r="M661" s="50"/>
      <c r="N661" s="97">
        <f t="shared" si="112"/>
        <v>1382848.1402279739</v>
      </c>
      <c r="O661" s="62"/>
      <c r="P661" s="62"/>
      <c r="Q661" s="99"/>
    </row>
    <row r="662" spans="1:17" s="31" customFormat="1" x14ac:dyDescent="0.25">
      <c r="A662" s="35"/>
      <c r="B662" s="51" t="s">
        <v>805</v>
      </c>
      <c r="C662" s="35">
        <v>4</v>
      </c>
      <c r="D662" s="55">
        <v>34.857799999999997</v>
      </c>
      <c r="E662" s="181">
        <v>1486</v>
      </c>
      <c r="F662" s="165">
        <v>818444.80000000005</v>
      </c>
      <c r="G662" s="41">
        <v>100</v>
      </c>
      <c r="H662" s="50">
        <f t="shared" si="117"/>
        <v>818444.80000000005</v>
      </c>
      <c r="I662" s="50">
        <f t="shared" si="113"/>
        <v>0</v>
      </c>
      <c r="J662" s="50">
        <f t="shared" si="114"/>
        <v>550.77039030955586</v>
      </c>
      <c r="K662" s="50">
        <f t="shared" si="115"/>
        <v>778.39555733423924</v>
      </c>
      <c r="L662" s="50">
        <f t="shared" si="116"/>
        <v>1285990.449777165</v>
      </c>
      <c r="M662" s="50"/>
      <c r="N662" s="97">
        <f t="shared" si="112"/>
        <v>1285990.449777165</v>
      </c>
      <c r="O662" s="62"/>
      <c r="P662" s="62"/>
      <c r="Q662" s="99"/>
    </row>
    <row r="663" spans="1:17" s="31" customFormat="1" x14ac:dyDescent="0.25">
      <c r="A663" s="35"/>
      <c r="B663" s="51" t="s">
        <v>806</v>
      </c>
      <c r="C663" s="35">
        <v>4</v>
      </c>
      <c r="D663" s="55">
        <v>3.2065000000000001</v>
      </c>
      <c r="E663" s="181">
        <v>1063</v>
      </c>
      <c r="F663" s="165">
        <v>422988.9</v>
      </c>
      <c r="G663" s="41">
        <v>100</v>
      </c>
      <c r="H663" s="50">
        <f t="shared" si="117"/>
        <v>422988.9</v>
      </c>
      <c r="I663" s="50">
        <f t="shared" si="113"/>
        <v>0</v>
      </c>
      <c r="J663" s="50">
        <f t="shared" si="114"/>
        <v>397.9199435559737</v>
      </c>
      <c r="K663" s="50">
        <f t="shared" si="115"/>
        <v>931.24600408782135</v>
      </c>
      <c r="L663" s="50">
        <f t="shared" si="116"/>
        <v>1237468.4757606906</v>
      </c>
      <c r="M663" s="50"/>
      <c r="N663" s="97">
        <f t="shared" si="112"/>
        <v>1237468.4757606906</v>
      </c>
      <c r="O663" s="62"/>
      <c r="P663" s="62"/>
      <c r="Q663" s="99"/>
    </row>
    <row r="664" spans="1:17" s="31" customFormat="1" x14ac:dyDescent="0.25">
      <c r="A664" s="35"/>
      <c r="B664" s="51" t="s">
        <v>807</v>
      </c>
      <c r="C664" s="35">
        <v>4</v>
      </c>
      <c r="D664" s="55">
        <v>27.879099999999998</v>
      </c>
      <c r="E664" s="181">
        <v>1158</v>
      </c>
      <c r="F664" s="165">
        <v>651781.6</v>
      </c>
      <c r="G664" s="41">
        <v>100</v>
      </c>
      <c r="H664" s="50">
        <f t="shared" si="117"/>
        <v>651781.6</v>
      </c>
      <c r="I664" s="50">
        <f t="shared" si="113"/>
        <v>0</v>
      </c>
      <c r="J664" s="50">
        <f t="shared" si="114"/>
        <v>562.85112262521591</v>
      </c>
      <c r="K664" s="50">
        <f t="shared" si="115"/>
        <v>766.3148250185792</v>
      </c>
      <c r="L664" s="50">
        <f t="shared" si="116"/>
        <v>1184172.9816070967</v>
      </c>
      <c r="M664" s="50"/>
      <c r="N664" s="97">
        <f t="shared" si="112"/>
        <v>1184172.9816070967</v>
      </c>
      <c r="O664" s="62"/>
      <c r="P664" s="62"/>
      <c r="Q664" s="99"/>
    </row>
    <row r="665" spans="1:17" s="31" customFormat="1" x14ac:dyDescent="0.25">
      <c r="A665" s="35"/>
      <c r="B665" s="51" t="s">
        <v>808</v>
      </c>
      <c r="C665" s="35">
        <v>4</v>
      </c>
      <c r="D665" s="55">
        <v>37.349699999999999</v>
      </c>
      <c r="E665" s="181">
        <v>1920</v>
      </c>
      <c r="F665" s="165">
        <v>1016510.5</v>
      </c>
      <c r="G665" s="41">
        <v>100</v>
      </c>
      <c r="H665" s="50">
        <f t="shared" si="117"/>
        <v>1016510.5</v>
      </c>
      <c r="I665" s="50">
        <f t="shared" si="113"/>
        <v>0</v>
      </c>
      <c r="J665" s="50">
        <f t="shared" si="114"/>
        <v>529.43255208333335</v>
      </c>
      <c r="K665" s="50">
        <f t="shared" si="115"/>
        <v>799.73339556046176</v>
      </c>
      <c r="L665" s="50">
        <f t="shared" si="116"/>
        <v>1395256.1377974863</v>
      </c>
      <c r="M665" s="50"/>
      <c r="N665" s="97">
        <f t="shared" si="112"/>
        <v>1395256.1377974863</v>
      </c>
      <c r="O665" s="62"/>
      <c r="P665" s="62"/>
      <c r="Q665" s="99"/>
    </row>
    <row r="666" spans="1:17" s="31" customFormat="1" x14ac:dyDescent="0.25">
      <c r="A666" s="35"/>
      <c r="B666" s="51" t="s">
        <v>460</v>
      </c>
      <c r="C666" s="35">
        <v>4</v>
      </c>
      <c r="D666" s="55">
        <v>31.619699999999998</v>
      </c>
      <c r="E666" s="181">
        <v>1677</v>
      </c>
      <c r="F666" s="165">
        <v>668427.30000000005</v>
      </c>
      <c r="G666" s="41">
        <v>100</v>
      </c>
      <c r="H666" s="50">
        <f t="shared" si="117"/>
        <v>668427.30000000005</v>
      </c>
      <c r="I666" s="50">
        <f t="shared" si="113"/>
        <v>0</v>
      </c>
      <c r="J666" s="50">
        <f t="shared" si="114"/>
        <v>398.58515205724512</v>
      </c>
      <c r="K666" s="50">
        <f t="shared" si="115"/>
        <v>930.58079558655004</v>
      </c>
      <c r="L666" s="50">
        <f t="shared" si="116"/>
        <v>1473610.5137681144</v>
      </c>
      <c r="M666" s="50"/>
      <c r="N666" s="97">
        <f t="shared" si="112"/>
        <v>1473610.5137681144</v>
      </c>
      <c r="O666" s="62"/>
      <c r="P666" s="62"/>
      <c r="Q666" s="99"/>
    </row>
    <row r="667" spans="1:17" s="31" customFormat="1" x14ac:dyDescent="0.25">
      <c r="A667" s="35"/>
      <c r="B667" s="51" t="s">
        <v>461</v>
      </c>
      <c r="C667" s="35">
        <v>4</v>
      </c>
      <c r="D667" s="55">
        <v>31.804299999999998</v>
      </c>
      <c r="E667" s="181">
        <v>1582</v>
      </c>
      <c r="F667" s="165">
        <v>463985</v>
      </c>
      <c r="G667" s="41">
        <v>100</v>
      </c>
      <c r="H667" s="50">
        <f t="shared" si="117"/>
        <v>463985</v>
      </c>
      <c r="I667" s="50">
        <f t="shared" si="113"/>
        <v>0</v>
      </c>
      <c r="J667" s="50">
        <f t="shared" si="114"/>
        <v>293.29013906447534</v>
      </c>
      <c r="K667" s="50">
        <f t="shared" si="115"/>
        <v>1035.8758085793197</v>
      </c>
      <c r="L667" s="50">
        <f t="shared" si="116"/>
        <v>1576121.028115808</v>
      </c>
      <c r="M667" s="50"/>
      <c r="N667" s="97">
        <f t="shared" si="112"/>
        <v>1576121.028115808</v>
      </c>
      <c r="O667" s="62"/>
      <c r="P667" s="62"/>
      <c r="Q667" s="99"/>
    </row>
    <row r="668" spans="1:17" s="31" customFormat="1" x14ac:dyDescent="0.25">
      <c r="A668" s="35"/>
      <c r="B668" s="51" t="s">
        <v>462</v>
      </c>
      <c r="C668" s="35">
        <v>4</v>
      </c>
      <c r="D668" s="55">
        <v>35.480600000000003</v>
      </c>
      <c r="E668" s="181">
        <v>3109</v>
      </c>
      <c r="F668" s="165">
        <v>625565.1</v>
      </c>
      <c r="G668" s="41">
        <v>100</v>
      </c>
      <c r="H668" s="50">
        <f t="shared" si="117"/>
        <v>625565.1</v>
      </c>
      <c r="I668" s="50">
        <f t="shared" si="113"/>
        <v>0</v>
      </c>
      <c r="J668" s="50">
        <f t="shared" si="114"/>
        <v>201.21103248633</v>
      </c>
      <c r="K668" s="50">
        <f t="shared" si="115"/>
        <v>1127.9549151574652</v>
      </c>
      <c r="L668" s="50">
        <f t="shared" si="116"/>
        <v>1955841.9602002997</v>
      </c>
      <c r="M668" s="50"/>
      <c r="N668" s="97">
        <f t="shared" si="112"/>
        <v>1955841.9602002997</v>
      </c>
      <c r="O668" s="62"/>
      <c r="P668" s="62"/>
      <c r="Q668" s="99"/>
    </row>
    <row r="669" spans="1:17" s="31" customFormat="1" x14ac:dyDescent="0.25">
      <c r="A669" s="35"/>
      <c r="B669" s="51" t="s">
        <v>463</v>
      </c>
      <c r="C669" s="35">
        <v>4</v>
      </c>
      <c r="D669" s="55">
        <v>20.279299999999999</v>
      </c>
      <c r="E669" s="181">
        <v>1036</v>
      </c>
      <c r="F669" s="165">
        <v>350475.8</v>
      </c>
      <c r="G669" s="41">
        <v>100</v>
      </c>
      <c r="H669" s="50">
        <f t="shared" si="117"/>
        <v>350475.8</v>
      </c>
      <c r="I669" s="50">
        <f t="shared" si="113"/>
        <v>0</v>
      </c>
      <c r="J669" s="50">
        <f t="shared" si="114"/>
        <v>338.29710424710424</v>
      </c>
      <c r="K669" s="50">
        <f t="shared" si="115"/>
        <v>990.86884339669086</v>
      </c>
      <c r="L669" s="50">
        <f t="shared" si="116"/>
        <v>1379207.9429520033</v>
      </c>
      <c r="M669" s="50"/>
      <c r="N669" s="97">
        <f t="shared" si="112"/>
        <v>1379207.9429520033</v>
      </c>
      <c r="O669" s="62"/>
      <c r="P669" s="62"/>
      <c r="Q669" s="99"/>
    </row>
    <row r="670" spans="1:17" s="31" customFormat="1" x14ac:dyDescent="0.25">
      <c r="A670" s="35"/>
      <c r="B670" s="51" t="s">
        <v>464</v>
      </c>
      <c r="C670" s="35">
        <v>4</v>
      </c>
      <c r="D670" s="55">
        <v>29.5458</v>
      </c>
      <c r="E670" s="181">
        <v>1375</v>
      </c>
      <c r="F670" s="165">
        <v>928645.4</v>
      </c>
      <c r="G670" s="41">
        <v>100</v>
      </c>
      <c r="H670" s="50">
        <f t="shared" si="117"/>
        <v>928645.4</v>
      </c>
      <c r="I670" s="50">
        <f t="shared" si="113"/>
        <v>0</v>
      </c>
      <c r="J670" s="50">
        <f t="shared" si="114"/>
        <v>675.37847272727277</v>
      </c>
      <c r="K670" s="50">
        <f t="shared" si="115"/>
        <v>653.78747491652234</v>
      </c>
      <c r="L670" s="50">
        <f t="shared" si="116"/>
        <v>1102943.4872333943</v>
      </c>
      <c r="M670" s="50"/>
      <c r="N670" s="97">
        <f t="shared" si="112"/>
        <v>1102943.4872333943</v>
      </c>
      <c r="O670" s="62"/>
      <c r="P670" s="62"/>
      <c r="Q670" s="99"/>
    </row>
    <row r="671" spans="1:17" s="31" customFormat="1" x14ac:dyDescent="0.25">
      <c r="A671" s="35"/>
      <c r="B671" s="51" t="s">
        <v>465</v>
      </c>
      <c r="C671" s="35">
        <v>4</v>
      </c>
      <c r="D671" s="55">
        <v>29.537800000000001</v>
      </c>
      <c r="E671" s="181">
        <v>706</v>
      </c>
      <c r="F671" s="165">
        <v>322668.09999999998</v>
      </c>
      <c r="G671" s="41">
        <v>100</v>
      </c>
      <c r="H671" s="50">
        <f t="shared" si="117"/>
        <v>322668.09999999998</v>
      </c>
      <c r="I671" s="50">
        <f t="shared" si="113"/>
        <v>0</v>
      </c>
      <c r="J671" s="50">
        <f t="shared" si="114"/>
        <v>457.03696883852689</v>
      </c>
      <c r="K671" s="50">
        <f t="shared" si="115"/>
        <v>872.12897880526816</v>
      </c>
      <c r="L671" s="50">
        <f t="shared" si="116"/>
        <v>1233455.8789219516</v>
      </c>
      <c r="M671" s="50"/>
      <c r="N671" s="97">
        <f t="shared" si="112"/>
        <v>1233455.8789219516</v>
      </c>
      <c r="O671" s="62"/>
      <c r="P671" s="62"/>
      <c r="Q671" s="99"/>
    </row>
    <row r="672" spans="1:17" s="31" customFormat="1" x14ac:dyDescent="0.25">
      <c r="A672" s="35"/>
      <c r="B672" s="51" t="s">
        <v>455</v>
      </c>
      <c r="C672" s="35">
        <v>4</v>
      </c>
      <c r="D672" s="55">
        <v>47.218299999999999</v>
      </c>
      <c r="E672" s="181">
        <v>3012</v>
      </c>
      <c r="F672" s="165">
        <v>985611.7</v>
      </c>
      <c r="G672" s="41">
        <v>100</v>
      </c>
      <c r="H672" s="50">
        <f t="shared" si="117"/>
        <v>985611.7</v>
      </c>
      <c r="I672" s="50">
        <f t="shared" si="113"/>
        <v>0</v>
      </c>
      <c r="J672" s="50">
        <f t="shared" si="114"/>
        <v>327.22832005312085</v>
      </c>
      <c r="K672" s="50">
        <f t="shared" si="115"/>
        <v>1001.9376275906743</v>
      </c>
      <c r="L672" s="50">
        <f t="shared" si="116"/>
        <v>1853116.9457695764</v>
      </c>
      <c r="M672" s="50"/>
      <c r="N672" s="97">
        <f t="shared" si="112"/>
        <v>1853116.9457695764</v>
      </c>
      <c r="O672" s="62"/>
      <c r="P672" s="62"/>
      <c r="Q672" s="99"/>
    </row>
    <row r="673" spans="1:17" s="31" customFormat="1" x14ac:dyDescent="0.25">
      <c r="A673" s="35"/>
      <c r="B673" s="51" t="s">
        <v>466</v>
      </c>
      <c r="C673" s="35">
        <v>3</v>
      </c>
      <c r="D673" s="55">
        <v>6.2233000000000001</v>
      </c>
      <c r="E673" s="181">
        <v>8502</v>
      </c>
      <c r="F673" s="165">
        <v>20754663.199999999</v>
      </c>
      <c r="G673" s="41">
        <v>50</v>
      </c>
      <c r="H673" s="50">
        <f t="shared" si="117"/>
        <v>10377331.6</v>
      </c>
      <c r="I673" s="50">
        <f t="shared" si="113"/>
        <v>10377331.6</v>
      </c>
      <c r="J673" s="50">
        <f t="shared" si="114"/>
        <v>2441.1506939543638</v>
      </c>
      <c r="K673" s="50">
        <f t="shared" si="115"/>
        <v>-1111.9847463105687</v>
      </c>
      <c r="L673" s="50">
        <f t="shared" si="116"/>
        <v>1474210.558891831</v>
      </c>
      <c r="M673" s="50"/>
      <c r="N673" s="97">
        <f t="shared" si="112"/>
        <v>1474210.558891831</v>
      </c>
      <c r="O673" s="62"/>
      <c r="P673" s="62"/>
      <c r="Q673" s="99"/>
    </row>
    <row r="674" spans="1:17" s="31" customFormat="1" x14ac:dyDescent="0.25">
      <c r="A674" s="35"/>
      <c r="B674" s="51" t="s">
        <v>467</v>
      </c>
      <c r="C674" s="35">
        <v>4</v>
      </c>
      <c r="D674" s="55">
        <v>6.9349000000000007</v>
      </c>
      <c r="E674" s="181">
        <v>7940</v>
      </c>
      <c r="F674" s="165">
        <v>5485357.9000000004</v>
      </c>
      <c r="G674" s="41">
        <v>100</v>
      </c>
      <c r="H674" s="50">
        <f t="shared" si="117"/>
        <v>5485357.9000000004</v>
      </c>
      <c r="I674" s="50">
        <f t="shared" si="113"/>
        <v>0</v>
      </c>
      <c r="J674" s="50">
        <f t="shared" si="114"/>
        <v>690.85112090680104</v>
      </c>
      <c r="K674" s="50">
        <f t="shared" si="115"/>
        <v>638.31482673699406</v>
      </c>
      <c r="L674" s="50">
        <f t="shared" si="116"/>
        <v>2096108.4576131476</v>
      </c>
      <c r="M674" s="50"/>
      <c r="N674" s="97">
        <f t="shared" si="112"/>
        <v>2096108.4576131476</v>
      </c>
      <c r="O674" s="62"/>
      <c r="P674" s="62"/>
      <c r="Q674" s="99"/>
    </row>
    <row r="675" spans="1:17" s="31" customFormat="1" x14ac:dyDescent="0.25">
      <c r="A675" s="35"/>
      <c r="B675" s="51" t="s">
        <v>809</v>
      </c>
      <c r="C675" s="35">
        <v>4</v>
      </c>
      <c r="D675" s="55">
        <v>33.140799999999999</v>
      </c>
      <c r="E675" s="181">
        <v>1533</v>
      </c>
      <c r="F675" s="165">
        <v>427671.2</v>
      </c>
      <c r="G675" s="41">
        <v>100</v>
      </c>
      <c r="H675" s="50">
        <f t="shared" si="117"/>
        <v>427671.2</v>
      </c>
      <c r="I675" s="50">
        <f t="shared" si="113"/>
        <v>0</v>
      </c>
      <c r="J675" s="50">
        <f t="shared" si="114"/>
        <v>278.97664709719504</v>
      </c>
      <c r="K675" s="50">
        <f t="shared" si="115"/>
        <v>1050.1893005466</v>
      </c>
      <c r="L675" s="50">
        <f t="shared" si="116"/>
        <v>1590038.3585179334</v>
      </c>
      <c r="M675" s="50"/>
      <c r="N675" s="97">
        <f t="shared" si="112"/>
        <v>1590038.3585179334</v>
      </c>
      <c r="O675" s="62"/>
      <c r="P675" s="62"/>
      <c r="Q675" s="99"/>
    </row>
    <row r="676" spans="1:17" s="31" customFormat="1" x14ac:dyDescent="0.25">
      <c r="A676" s="35"/>
      <c r="B676" s="51" t="s">
        <v>468</v>
      </c>
      <c r="C676" s="35">
        <v>4</v>
      </c>
      <c r="D676" s="55">
        <v>20.0916</v>
      </c>
      <c r="E676" s="181">
        <v>1256</v>
      </c>
      <c r="F676" s="165">
        <v>361122.7</v>
      </c>
      <c r="G676" s="41">
        <v>100</v>
      </c>
      <c r="H676" s="50">
        <f t="shared" si="117"/>
        <v>361122.7</v>
      </c>
      <c r="I676" s="50">
        <f t="shared" si="113"/>
        <v>0</v>
      </c>
      <c r="J676" s="50">
        <f t="shared" si="114"/>
        <v>287.51807324840763</v>
      </c>
      <c r="K676" s="50">
        <f t="shared" si="115"/>
        <v>1041.6478743953876</v>
      </c>
      <c r="L676" s="50">
        <f t="shared" si="116"/>
        <v>1472537.096022238</v>
      </c>
      <c r="M676" s="50"/>
      <c r="N676" s="97">
        <f t="shared" si="112"/>
        <v>1472537.096022238</v>
      </c>
      <c r="O676" s="62"/>
      <c r="P676" s="62"/>
      <c r="Q676" s="99"/>
    </row>
    <row r="677" spans="1:17" s="31" customFormat="1" x14ac:dyDescent="0.25">
      <c r="A677" s="35"/>
      <c r="B677" s="51" t="s">
        <v>145</v>
      </c>
      <c r="C677" s="35">
        <v>4</v>
      </c>
      <c r="D677" s="55">
        <v>31.363900000000001</v>
      </c>
      <c r="E677" s="181">
        <v>2234</v>
      </c>
      <c r="F677" s="165">
        <v>1698709.9</v>
      </c>
      <c r="G677" s="41">
        <v>100</v>
      </c>
      <c r="H677" s="50">
        <f t="shared" si="117"/>
        <v>1698709.9</v>
      </c>
      <c r="I677" s="50">
        <f t="shared" si="113"/>
        <v>0</v>
      </c>
      <c r="J677" s="50">
        <f t="shared" si="114"/>
        <v>760.38939122649947</v>
      </c>
      <c r="K677" s="50">
        <f t="shared" si="115"/>
        <v>568.77655641729564</v>
      </c>
      <c r="L677" s="50">
        <f t="shared" si="116"/>
        <v>1162332.1987533562</v>
      </c>
      <c r="M677" s="50"/>
      <c r="N677" s="97">
        <f t="shared" si="112"/>
        <v>1162332.1987533562</v>
      </c>
      <c r="O677" s="62"/>
      <c r="P677" s="62"/>
      <c r="Q677" s="99"/>
    </row>
    <row r="678" spans="1:17" s="31" customFormat="1" x14ac:dyDescent="0.25">
      <c r="A678" s="35"/>
      <c r="B678" s="4"/>
      <c r="C678" s="4"/>
      <c r="D678" s="55">
        <v>0</v>
      </c>
      <c r="E678" s="183"/>
      <c r="F678" s="32"/>
      <c r="G678" s="41"/>
      <c r="H678" s="42"/>
      <c r="I678" s="50"/>
      <c r="J678" s="50"/>
      <c r="K678" s="50"/>
      <c r="L678" s="50"/>
      <c r="M678" s="50"/>
      <c r="N678" s="97"/>
      <c r="O678" s="62"/>
      <c r="P678" s="62"/>
      <c r="Q678" s="99"/>
    </row>
    <row r="679" spans="1:17" s="31" customFormat="1" x14ac:dyDescent="0.25">
      <c r="A679" s="30" t="s">
        <v>469</v>
      </c>
      <c r="B679" s="43" t="s">
        <v>2</v>
      </c>
      <c r="C679" s="44"/>
      <c r="D679" s="3">
        <v>1228.3134999999997</v>
      </c>
      <c r="E679" s="184">
        <f>E680</f>
        <v>106234</v>
      </c>
      <c r="F679" s="37"/>
      <c r="G679" s="41"/>
      <c r="H679" s="37">
        <f>H681</f>
        <v>26219145.324999999</v>
      </c>
      <c r="I679" s="37">
        <f>I681</f>
        <v>-26219145.324999999</v>
      </c>
      <c r="J679" s="50"/>
      <c r="K679" s="50"/>
      <c r="L679" s="50"/>
      <c r="M679" s="46">
        <f>M681</f>
        <v>28454990.22503908</v>
      </c>
      <c r="N679" s="95">
        <f t="shared" si="112"/>
        <v>28454990.22503908</v>
      </c>
      <c r="O679" s="198"/>
      <c r="P679" s="198"/>
      <c r="Q679" s="99"/>
    </row>
    <row r="680" spans="1:17" s="31" customFormat="1" x14ac:dyDescent="0.25">
      <c r="A680" s="30" t="s">
        <v>469</v>
      </c>
      <c r="B680" s="43" t="s">
        <v>3</v>
      </c>
      <c r="C680" s="44"/>
      <c r="D680" s="3">
        <v>1228.3134999999997</v>
      </c>
      <c r="E680" s="184">
        <f>SUM(E682:E719)</f>
        <v>106234</v>
      </c>
      <c r="F680" s="37">
        <f>SUM(F682:F719)</f>
        <v>143189575.60000002</v>
      </c>
      <c r="G680" s="41"/>
      <c r="H680" s="37">
        <f>SUM(H682:H719)</f>
        <v>90751284.950000018</v>
      </c>
      <c r="I680" s="37">
        <f>SUM(I682:I719)</f>
        <v>52438290.649999999</v>
      </c>
      <c r="J680" s="50"/>
      <c r="K680" s="50"/>
      <c r="L680" s="37">
        <f>SUM(L682:L719)</f>
        <v>61059180.499863535</v>
      </c>
      <c r="M680" s="50"/>
      <c r="N680" s="95">
        <f t="shared" si="112"/>
        <v>61059180.499863535</v>
      </c>
      <c r="O680" s="198"/>
      <c r="P680" s="198"/>
      <c r="Q680" s="99"/>
    </row>
    <row r="681" spans="1:17" s="31" customFormat="1" x14ac:dyDescent="0.25">
      <c r="A681" s="35"/>
      <c r="B681" s="51" t="s">
        <v>26</v>
      </c>
      <c r="C681" s="35">
        <v>2</v>
      </c>
      <c r="D681" s="55">
        <v>0</v>
      </c>
      <c r="E681" s="187"/>
      <c r="F681" s="50"/>
      <c r="G681" s="41">
        <v>25</v>
      </c>
      <c r="H681" s="50">
        <f>F702*G681/100</f>
        <v>26219145.324999999</v>
      </c>
      <c r="I681" s="50">
        <f t="shared" si="113"/>
        <v>-26219145.324999999</v>
      </c>
      <c r="J681" s="50"/>
      <c r="K681" s="50"/>
      <c r="L681" s="50"/>
      <c r="M681" s="50">
        <f>($L$7*$L$8*E679/$L$10)+($L$7*$L$9*D679/$L$11)</f>
        <v>28454990.22503908</v>
      </c>
      <c r="N681" s="97">
        <f t="shared" si="112"/>
        <v>28454990.22503908</v>
      </c>
      <c r="O681" s="62"/>
      <c r="P681" s="62"/>
      <c r="Q681" s="99"/>
    </row>
    <row r="682" spans="1:17" s="31" customFormat="1" x14ac:dyDescent="0.25">
      <c r="A682" s="35"/>
      <c r="B682" s="51" t="s">
        <v>470</v>
      </c>
      <c r="C682" s="35">
        <v>4</v>
      </c>
      <c r="D682" s="55">
        <v>28.536100000000001</v>
      </c>
      <c r="E682" s="181">
        <v>1829</v>
      </c>
      <c r="F682" s="166">
        <v>585233.1</v>
      </c>
      <c r="G682" s="41">
        <v>100</v>
      </c>
      <c r="H682" s="50">
        <f>F682*G682/100</f>
        <v>585233.1</v>
      </c>
      <c r="I682" s="50">
        <f t="shared" si="113"/>
        <v>0</v>
      </c>
      <c r="J682" s="50">
        <f t="shared" ref="J682:J719" si="118">F682/E682</f>
        <v>319.97435757244392</v>
      </c>
      <c r="K682" s="50">
        <f t="shared" ref="K682:K719" si="119">$J$11*$J$19-J682</f>
        <v>1009.1915900713511</v>
      </c>
      <c r="L682" s="50">
        <f t="shared" ref="L682:L719" si="120">IF(K682&gt;0,$J$7*$J$8*(K682/$K$19),0)+$J$7*$J$9*(E682/$E$19)+$J$7*$J$10*(D682/$D$19)</f>
        <v>1573011.1344425431</v>
      </c>
      <c r="M682" s="50"/>
      <c r="N682" s="97">
        <f t="shared" si="112"/>
        <v>1573011.1344425431</v>
      </c>
      <c r="O682" s="62"/>
      <c r="P682" s="62"/>
      <c r="Q682" s="99"/>
    </row>
    <row r="683" spans="1:17" s="31" customFormat="1" x14ac:dyDescent="0.25">
      <c r="A683" s="35"/>
      <c r="B683" s="51" t="s">
        <v>471</v>
      </c>
      <c r="C683" s="35">
        <v>4</v>
      </c>
      <c r="D683" s="55">
        <v>47.4878</v>
      </c>
      <c r="E683" s="181">
        <v>2505</v>
      </c>
      <c r="F683" s="166">
        <v>890545.7</v>
      </c>
      <c r="G683" s="41">
        <v>100</v>
      </c>
      <c r="H683" s="50">
        <f t="shared" ref="H683:H719" si="121">F683*G683/100</f>
        <v>890545.7</v>
      </c>
      <c r="I683" s="50">
        <f t="shared" si="113"/>
        <v>0</v>
      </c>
      <c r="J683" s="50">
        <f t="shared" si="118"/>
        <v>355.50726546906185</v>
      </c>
      <c r="K683" s="50">
        <f t="shared" si="119"/>
        <v>973.65868217473326</v>
      </c>
      <c r="L683" s="50">
        <f t="shared" si="120"/>
        <v>1736556.2823053319</v>
      </c>
      <c r="M683" s="50"/>
      <c r="N683" s="97">
        <f t="shared" si="112"/>
        <v>1736556.2823053319</v>
      </c>
      <c r="O683" s="62"/>
      <c r="P683" s="62"/>
      <c r="Q683" s="99"/>
    </row>
    <row r="684" spans="1:17" s="31" customFormat="1" x14ac:dyDescent="0.25">
      <c r="A684" s="35"/>
      <c r="B684" s="51" t="s">
        <v>472</v>
      </c>
      <c r="C684" s="35">
        <v>4</v>
      </c>
      <c r="D684" s="55">
        <v>24.181699999999999</v>
      </c>
      <c r="E684" s="181">
        <v>1390</v>
      </c>
      <c r="F684" s="166">
        <v>676681.5</v>
      </c>
      <c r="G684" s="41">
        <v>100</v>
      </c>
      <c r="H684" s="50">
        <f t="shared" si="121"/>
        <v>676681.5</v>
      </c>
      <c r="I684" s="50">
        <f t="shared" si="113"/>
        <v>0</v>
      </c>
      <c r="J684" s="50">
        <f t="shared" si="118"/>
        <v>486.82122302158274</v>
      </c>
      <c r="K684" s="50">
        <f t="shared" si="119"/>
        <v>842.34472462221242</v>
      </c>
      <c r="L684" s="50">
        <f t="shared" si="120"/>
        <v>1291422.0709957224</v>
      </c>
      <c r="M684" s="50"/>
      <c r="N684" s="97">
        <f t="shared" si="112"/>
        <v>1291422.0709957224</v>
      </c>
      <c r="O684" s="62"/>
      <c r="P684" s="62"/>
      <c r="Q684" s="99"/>
    </row>
    <row r="685" spans="1:17" s="31" customFormat="1" x14ac:dyDescent="0.25">
      <c r="A685" s="35"/>
      <c r="B685" s="51" t="s">
        <v>810</v>
      </c>
      <c r="C685" s="35">
        <v>4</v>
      </c>
      <c r="D685" s="55">
        <v>30.626899999999999</v>
      </c>
      <c r="E685" s="181">
        <v>1856</v>
      </c>
      <c r="F685" s="166">
        <v>783058.3</v>
      </c>
      <c r="G685" s="41">
        <v>100</v>
      </c>
      <c r="H685" s="50">
        <f t="shared" si="121"/>
        <v>783058.3</v>
      </c>
      <c r="I685" s="50">
        <f t="shared" si="113"/>
        <v>0</v>
      </c>
      <c r="J685" s="50">
        <f t="shared" si="118"/>
        <v>421.90641163793106</v>
      </c>
      <c r="K685" s="50">
        <f t="shared" si="119"/>
        <v>907.25953600586399</v>
      </c>
      <c r="L685" s="50">
        <f t="shared" si="120"/>
        <v>1473316.4590268047</v>
      </c>
      <c r="M685" s="50"/>
      <c r="N685" s="97">
        <f t="shared" si="112"/>
        <v>1473316.4590268047</v>
      </c>
      <c r="O685" s="62"/>
      <c r="P685" s="62"/>
      <c r="Q685" s="99"/>
    </row>
    <row r="686" spans="1:17" s="31" customFormat="1" x14ac:dyDescent="0.25">
      <c r="A686" s="35"/>
      <c r="B686" s="51" t="s">
        <v>473</v>
      </c>
      <c r="C686" s="35">
        <v>4</v>
      </c>
      <c r="D686" s="55">
        <v>27.559699999999996</v>
      </c>
      <c r="E686" s="181">
        <v>1335</v>
      </c>
      <c r="F686" s="166">
        <v>577448.30000000005</v>
      </c>
      <c r="G686" s="41">
        <v>100</v>
      </c>
      <c r="H686" s="50">
        <f t="shared" si="121"/>
        <v>577448.30000000005</v>
      </c>
      <c r="I686" s="50">
        <f t="shared" si="113"/>
        <v>0</v>
      </c>
      <c r="J686" s="50">
        <f t="shared" si="118"/>
        <v>432.54554307116109</v>
      </c>
      <c r="K686" s="50">
        <f t="shared" si="119"/>
        <v>896.62040457263402</v>
      </c>
      <c r="L686" s="50">
        <f t="shared" si="120"/>
        <v>1358548.2684719844</v>
      </c>
      <c r="M686" s="50"/>
      <c r="N686" s="97">
        <f t="shared" si="112"/>
        <v>1358548.2684719844</v>
      </c>
      <c r="O686" s="62"/>
      <c r="P686" s="62"/>
      <c r="Q686" s="99"/>
    </row>
    <row r="687" spans="1:17" s="31" customFormat="1" x14ac:dyDescent="0.25">
      <c r="A687" s="35"/>
      <c r="B687" s="51" t="s">
        <v>474</v>
      </c>
      <c r="C687" s="35">
        <v>4</v>
      </c>
      <c r="D687" s="55">
        <v>52.490699999999997</v>
      </c>
      <c r="E687" s="181">
        <v>3091</v>
      </c>
      <c r="F687" s="166">
        <v>1445406.6</v>
      </c>
      <c r="G687" s="41">
        <v>100</v>
      </c>
      <c r="H687" s="50">
        <f t="shared" si="121"/>
        <v>1445406.6</v>
      </c>
      <c r="I687" s="50">
        <f t="shared" si="113"/>
        <v>0</v>
      </c>
      <c r="J687" s="50">
        <f t="shared" si="118"/>
        <v>467.61779359430608</v>
      </c>
      <c r="K687" s="50">
        <f t="shared" si="119"/>
        <v>861.54815404948909</v>
      </c>
      <c r="L687" s="50">
        <f t="shared" si="120"/>
        <v>1734076.2258826699</v>
      </c>
      <c r="M687" s="50"/>
      <c r="N687" s="97">
        <f t="shared" si="112"/>
        <v>1734076.2258826699</v>
      </c>
      <c r="O687" s="62"/>
      <c r="P687" s="62"/>
      <c r="Q687" s="99"/>
    </row>
    <row r="688" spans="1:17" s="31" customFormat="1" x14ac:dyDescent="0.25">
      <c r="A688" s="35"/>
      <c r="B688" s="51" t="s">
        <v>475</v>
      </c>
      <c r="C688" s="35">
        <v>4</v>
      </c>
      <c r="D688" s="55">
        <v>42.161599999999993</v>
      </c>
      <c r="E688" s="181">
        <v>2847</v>
      </c>
      <c r="F688" s="166">
        <v>888965.8</v>
      </c>
      <c r="G688" s="41">
        <v>100</v>
      </c>
      <c r="H688" s="50">
        <f t="shared" si="121"/>
        <v>888965.8</v>
      </c>
      <c r="I688" s="50">
        <f t="shared" si="113"/>
        <v>0</v>
      </c>
      <c r="J688" s="50">
        <f t="shared" si="118"/>
        <v>312.24650509308043</v>
      </c>
      <c r="K688" s="50">
        <f t="shared" si="119"/>
        <v>1016.9194425507146</v>
      </c>
      <c r="L688" s="50">
        <f t="shared" si="120"/>
        <v>1818246.5784499841</v>
      </c>
      <c r="M688" s="50"/>
      <c r="N688" s="97">
        <f t="shared" si="112"/>
        <v>1818246.5784499841</v>
      </c>
      <c r="O688" s="62"/>
      <c r="P688" s="62"/>
      <c r="Q688" s="99"/>
    </row>
    <row r="689" spans="1:17" s="31" customFormat="1" x14ac:dyDescent="0.25">
      <c r="A689" s="35"/>
      <c r="B689" s="51" t="s">
        <v>811</v>
      </c>
      <c r="C689" s="35">
        <v>4</v>
      </c>
      <c r="D689" s="55">
        <v>21.990200000000002</v>
      </c>
      <c r="E689" s="181">
        <v>1013</v>
      </c>
      <c r="F689" s="166">
        <v>326755.09999999998</v>
      </c>
      <c r="G689" s="41">
        <v>100</v>
      </c>
      <c r="H689" s="50">
        <f t="shared" si="121"/>
        <v>326755.09999999998</v>
      </c>
      <c r="I689" s="50">
        <f t="shared" si="113"/>
        <v>0</v>
      </c>
      <c r="J689" s="50">
        <f t="shared" si="118"/>
        <v>322.56179664363276</v>
      </c>
      <c r="K689" s="50">
        <f t="shared" si="119"/>
        <v>1006.6041510001623</v>
      </c>
      <c r="L689" s="50">
        <f t="shared" si="120"/>
        <v>1400881.6221925607</v>
      </c>
      <c r="M689" s="50"/>
      <c r="N689" s="97">
        <f t="shared" si="112"/>
        <v>1400881.6221925607</v>
      </c>
      <c r="O689" s="62"/>
      <c r="P689" s="62"/>
      <c r="Q689" s="99"/>
    </row>
    <row r="690" spans="1:17" s="31" customFormat="1" x14ac:dyDescent="0.25">
      <c r="A690" s="35"/>
      <c r="B690" s="51" t="s">
        <v>476</v>
      </c>
      <c r="C690" s="35">
        <v>4</v>
      </c>
      <c r="D690" s="55">
        <v>24.766200000000001</v>
      </c>
      <c r="E690" s="181">
        <v>953</v>
      </c>
      <c r="F690" s="166">
        <v>255615.9</v>
      </c>
      <c r="G690" s="41">
        <v>100</v>
      </c>
      <c r="H690" s="50">
        <f t="shared" si="121"/>
        <v>255615.9</v>
      </c>
      <c r="I690" s="50">
        <f t="shared" si="113"/>
        <v>0</v>
      </c>
      <c r="J690" s="50">
        <f t="shared" si="118"/>
        <v>268.22235047219306</v>
      </c>
      <c r="K690" s="50">
        <f t="shared" si="119"/>
        <v>1060.9435971716021</v>
      </c>
      <c r="L690" s="50">
        <f t="shared" si="120"/>
        <v>1464421.5579477828</v>
      </c>
      <c r="M690" s="50"/>
      <c r="N690" s="97">
        <f t="shared" si="112"/>
        <v>1464421.5579477828</v>
      </c>
      <c r="O690" s="62"/>
      <c r="P690" s="62"/>
      <c r="Q690" s="99"/>
    </row>
    <row r="691" spans="1:17" s="31" customFormat="1" x14ac:dyDescent="0.25">
      <c r="A691" s="35"/>
      <c r="B691" s="51" t="s">
        <v>477</v>
      </c>
      <c r="C691" s="35">
        <v>4</v>
      </c>
      <c r="D691" s="55">
        <v>37.430100000000003</v>
      </c>
      <c r="E691" s="181">
        <v>1737</v>
      </c>
      <c r="F691" s="166">
        <v>744672.4</v>
      </c>
      <c r="G691" s="41">
        <v>100</v>
      </c>
      <c r="H691" s="50">
        <f t="shared" si="121"/>
        <v>744672.4</v>
      </c>
      <c r="I691" s="50">
        <f t="shared" si="113"/>
        <v>0</v>
      </c>
      <c r="J691" s="50">
        <f t="shared" si="118"/>
        <v>428.71180195739782</v>
      </c>
      <c r="K691" s="50">
        <f t="shared" si="119"/>
        <v>900.45414568639728</v>
      </c>
      <c r="L691" s="50">
        <f t="shared" si="120"/>
        <v>1477204.8548448528</v>
      </c>
      <c r="M691" s="50"/>
      <c r="N691" s="97">
        <f t="shared" si="112"/>
        <v>1477204.8548448528</v>
      </c>
      <c r="O691" s="62"/>
      <c r="P691" s="62"/>
      <c r="Q691" s="99"/>
    </row>
    <row r="692" spans="1:17" s="31" customFormat="1" x14ac:dyDescent="0.25">
      <c r="A692" s="35"/>
      <c r="B692" s="51" t="s">
        <v>478</v>
      </c>
      <c r="C692" s="35">
        <v>4</v>
      </c>
      <c r="D692" s="55">
        <v>28.086300000000001</v>
      </c>
      <c r="E692" s="181">
        <v>1693</v>
      </c>
      <c r="F692" s="166">
        <v>402530.9</v>
      </c>
      <c r="G692" s="41">
        <v>100</v>
      </c>
      <c r="H692" s="50">
        <f t="shared" si="121"/>
        <v>402530.9</v>
      </c>
      <c r="I692" s="50">
        <f t="shared" si="113"/>
        <v>0</v>
      </c>
      <c r="J692" s="50">
        <f t="shared" si="118"/>
        <v>237.76190194920261</v>
      </c>
      <c r="K692" s="50">
        <f t="shared" si="119"/>
        <v>1091.4040456945925</v>
      </c>
      <c r="L692" s="50">
        <f t="shared" si="120"/>
        <v>1639770.1937139258</v>
      </c>
      <c r="M692" s="50"/>
      <c r="N692" s="97">
        <f t="shared" si="112"/>
        <v>1639770.1937139258</v>
      </c>
      <c r="O692" s="62"/>
      <c r="P692" s="62"/>
      <c r="Q692" s="99"/>
    </row>
    <row r="693" spans="1:17" s="31" customFormat="1" x14ac:dyDescent="0.25">
      <c r="A693" s="35"/>
      <c r="B693" s="51" t="s">
        <v>479</v>
      </c>
      <c r="C693" s="35">
        <v>4</v>
      </c>
      <c r="D693" s="55">
        <v>32.892899999999997</v>
      </c>
      <c r="E693" s="181">
        <v>2414</v>
      </c>
      <c r="F693" s="166">
        <v>531300.5</v>
      </c>
      <c r="G693" s="41">
        <v>100</v>
      </c>
      <c r="H693" s="50">
        <f t="shared" si="121"/>
        <v>531300.5</v>
      </c>
      <c r="I693" s="50">
        <f t="shared" si="113"/>
        <v>0</v>
      </c>
      <c r="J693" s="50">
        <f t="shared" si="118"/>
        <v>220.09134217067108</v>
      </c>
      <c r="K693" s="50">
        <f t="shared" si="119"/>
        <v>1109.0746054731239</v>
      </c>
      <c r="L693" s="50">
        <f t="shared" si="120"/>
        <v>1804513.5480364813</v>
      </c>
      <c r="M693" s="50"/>
      <c r="N693" s="97">
        <f t="shared" si="112"/>
        <v>1804513.5480364813</v>
      </c>
      <c r="O693" s="62"/>
      <c r="P693" s="62"/>
      <c r="Q693" s="99"/>
    </row>
    <row r="694" spans="1:17" s="31" customFormat="1" x14ac:dyDescent="0.25">
      <c r="A694" s="35"/>
      <c r="B694" s="51" t="s">
        <v>480</v>
      </c>
      <c r="C694" s="35">
        <v>4</v>
      </c>
      <c r="D694" s="55">
        <v>24.770500000000002</v>
      </c>
      <c r="E694" s="181">
        <v>1600</v>
      </c>
      <c r="F694" s="166">
        <v>782749.2</v>
      </c>
      <c r="G694" s="41">
        <v>100</v>
      </c>
      <c r="H694" s="50">
        <f t="shared" si="121"/>
        <v>782749.2</v>
      </c>
      <c r="I694" s="50">
        <f t="shared" si="113"/>
        <v>0</v>
      </c>
      <c r="J694" s="50">
        <f t="shared" si="118"/>
        <v>489.21824999999995</v>
      </c>
      <c r="K694" s="50">
        <f t="shared" si="119"/>
        <v>839.94769764379521</v>
      </c>
      <c r="L694" s="50">
        <f t="shared" si="120"/>
        <v>1327182.7288969411</v>
      </c>
      <c r="M694" s="50"/>
      <c r="N694" s="97">
        <f t="shared" si="112"/>
        <v>1327182.7288969411</v>
      </c>
      <c r="O694" s="62"/>
      <c r="P694" s="62"/>
      <c r="Q694" s="99"/>
    </row>
    <row r="695" spans="1:17" s="31" customFormat="1" x14ac:dyDescent="0.25">
      <c r="A695" s="35"/>
      <c r="B695" s="51" t="s">
        <v>481</v>
      </c>
      <c r="C695" s="35">
        <v>4</v>
      </c>
      <c r="D695" s="55">
        <v>72.553400000000011</v>
      </c>
      <c r="E695" s="181">
        <v>5166</v>
      </c>
      <c r="F695" s="166">
        <v>4453712.9000000004</v>
      </c>
      <c r="G695" s="41">
        <v>100</v>
      </c>
      <c r="H695" s="50">
        <f t="shared" si="121"/>
        <v>4453712.9000000004</v>
      </c>
      <c r="I695" s="50">
        <f t="shared" si="113"/>
        <v>0</v>
      </c>
      <c r="J695" s="50">
        <f t="shared" si="118"/>
        <v>862.12018970189706</v>
      </c>
      <c r="K695" s="50">
        <f t="shared" si="119"/>
        <v>467.04575794189805</v>
      </c>
      <c r="L695" s="50">
        <f t="shared" si="120"/>
        <v>1739013.7768154764</v>
      </c>
      <c r="M695" s="50"/>
      <c r="N695" s="97">
        <f t="shared" si="112"/>
        <v>1739013.7768154764</v>
      </c>
      <c r="O695" s="62"/>
      <c r="P695" s="62"/>
      <c r="Q695" s="99"/>
    </row>
    <row r="696" spans="1:17" s="31" customFormat="1" x14ac:dyDescent="0.25">
      <c r="A696" s="35"/>
      <c r="B696" s="51" t="s">
        <v>482</v>
      </c>
      <c r="C696" s="35">
        <v>4</v>
      </c>
      <c r="D696" s="55">
        <v>47.782899999999998</v>
      </c>
      <c r="E696" s="181">
        <v>3524</v>
      </c>
      <c r="F696" s="166">
        <v>1227306.5</v>
      </c>
      <c r="G696" s="41">
        <v>100</v>
      </c>
      <c r="H696" s="50">
        <f t="shared" si="121"/>
        <v>1227306.5</v>
      </c>
      <c r="I696" s="50">
        <f t="shared" si="113"/>
        <v>0</v>
      </c>
      <c r="J696" s="50">
        <f t="shared" si="118"/>
        <v>348.27085698070374</v>
      </c>
      <c r="K696" s="50">
        <f t="shared" si="119"/>
        <v>980.89509066309142</v>
      </c>
      <c r="L696" s="50">
        <f t="shared" si="120"/>
        <v>1919239.7551936877</v>
      </c>
      <c r="M696" s="50"/>
      <c r="N696" s="97">
        <f t="shared" si="112"/>
        <v>1919239.7551936877</v>
      </c>
      <c r="O696" s="62"/>
      <c r="P696" s="62"/>
      <c r="Q696" s="99"/>
    </row>
    <row r="697" spans="1:17" s="31" customFormat="1" x14ac:dyDescent="0.25">
      <c r="A697" s="35"/>
      <c r="B697" s="51" t="s">
        <v>483</v>
      </c>
      <c r="C697" s="35">
        <v>4</v>
      </c>
      <c r="D697" s="55">
        <v>27.6252</v>
      </c>
      <c r="E697" s="181">
        <v>1278</v>
      </c>
      <c r="F697" s="166">
        <v>817929.6</v>
      </c>
      <c r="G697" s="41">
        <v>100</v>
      </c>
      <c r="H697" s="50">
        <f t="shared" si="121"/>
        <v>817929.6</v>
      </c>
      <c r="I697" s="50">
        <f t="shared" si="113"/>
        <v>0</v>
      </c>
      <c r="J697" s="50">
        <f t="shared" si="118"/>
        <v>640.0075117370892</v>
      </c>
      <c r="K697" s="50">
        <f t="shared" si="119"/>
        <v>689.1584359067059</v>
      </c>
      <c r="L697" s="50">
        <f t="shared" si="120"/>
        <v>1117068.627995024</v>
      </c>
      <c r="M697" s="50"/>
      <c r="N697" s="97">
        <f t="shared" si="112"/>
        <v>1117068.627995024</v>
      </c>
      <c r="O697" s="62"/>
      <c r="P697" s="62"/>
      <c r="Q697" s="99"/>
    </row>
    <row r="698" spans="1:17" s="31" customFormat="1" x14ac:dyDescent="0.25">
      <c r="A698" s="35"/>
      <c r="B698" s="51" t="s">
        <v>484</v>
      </c>
      <c r="C698" s="35">
        <v>4</v>
      </c>
      <c r="D698" s="55">
        <v>17.765000000000001</v>
      </c>
      <c r="E698" s="181">
        <v>2681</v>
      </c>
      <c r="F698" s="166">
        <v>794861.4</v>
      </c>
      <c r="G698" s="41">
        <v>100</v>
      </c>
      <c r="H698" s="50">
        <f t="shared" si="121"/>
        <v>794861.4</v>
      </c>
      <c r="I698" s="50">
        <f t="shared" si="113"/>
        <v>0</v>
      </c>
      <c r="J698" s="50">
        <f t="shared" si="118"/>
        <v>296.47944796717644</v>
      </c>
      <c r="K698" s="50">
        <f t="shared" si="119"/>
        <v>1032.6864996766187</v>
      </c>
      <c r="L698" s="50">
        <f t="shared" si="120"/>
        <v>1693884.6238913715</v>
      </c>
      <c r="M698" s="50"/>
      <c r="N698" s="97">
        <f t="shared" si="112"/>
        <v>1693884.6238913715</v>
      </c>
      <c r="O698" s="62"/>
      <c r="P698" s="62"/>
      <c r="Q698" s="99"/>
    </row>
    <row r="699" spans="1:17" s="31" customFormat="1" x14ac:dyDescent="0.25">
      <c r="A699" s="35"/>
      <c r="B699" s="51" t="s">
        <v>485</v>
      </c>
      <c r="C699" s="35">
        <v>4</v>
      </c>
      <c r="D699" s="55">
        <v>21.602600000000002</v>
      </c>
      <c r="E699" s="181">
        <v>1180</v>
      </c>
      <c r="F699" s="166">
        <v>408724.4</v>
      </c>
      <c r="G699" s="41">
        <v>100</v>
      </c>
      <c r="H699" s="50">
        <f t="shared" si="121"/>
        <v>408724.4</v>
      </c>
      <c r="I699" s="50">
        <f t="shared" si="113"/>
        <v>0</v>
      </c>
      <c r="J699" s="50">
        <f t="shared" si="118"/>
        <v>346.37661016949153</v>
      </c>
      <c r="K699" s="50">
        <f t="shared" si="119"/>
        <v>982.78933747430358</v>
      </c>
      <c r="L699" s="50">
        <f t="shared" si="120"/>
        <v>1400818.2416955268</v>
      </c>
      <c r="M699" s="50"/>
      <c r="N699" s="97">
        <f t="shared" si="112"/>
        <v>1400818.2416955268</v>
      </c>
      <c r="O699" s="62"/>
      <c r="P699" s="62"/>
      <c r="Q699" s="99"/>
    </row>
    <row r="700" spans="1:17" s="31" customFormat="1" x14ac:dyDescent="0.25">
      <c r="A700" s="35"/>
      <c r="B700" s="51" t="s">
        <v>486</v>
      </c>
      <c r="C700" s="35">
        <v>4</v>
      </c>
      <c r="D700" s="55">
        <v>32.780200000000001</v>
      </c>
      <c r="E700" s="181">
        <v>1794</v>
      </c>
      <c r="F700" s="166">
        <v>650934.4</v>
      </c>
      <c r="G700" s="41">
        <v>100</v>
      </c>
      <c r="H700" s="50">
        <f t="shared" si="121"/>
        <v>650934.4</v>
      </c>
      <c r="I700" s="50">
        <f t="shared" si="113"/>
        <v>0</v>
      </c>
      <c r="J700" s="50">
        <f t="shared" si="118"/>
        <v>362.83968784838351</v>
      </c>
      <c r="K700" s="50">
        <f t="shared" si="119"/>
        <v>966.3262597954116</v>
      </c>
      <c r="L700" s="50">
        <f t="shared" si="120"/>
        <v>1538900.795398128</v>
      </c>
      <c r="M700" s="50"/>
      <c r="N700" s="97">
        <f t="shared" si="112"/>
        <v>1538900.795398128</v>
      </c>
      <c r="O700" s="62"/>
      <c r="P700" s="62"/>
      <c r="Q700" s="99"/>
    </row>
    <row r="701" spans="1:17" s="31" customFormat="1" x14ac:dyDescent="0.25">
      <c r="A701" s="35"/>
      <c r="B701" s="51" t="s">
        <v>812</v>
      </c>
      <c r="C701" s="35">
        <v>4</v>
      </c>
      <c r="D701" s="55">
        <v>14.616600000000002</v>
      </c>
      <c r="E701" s="181">
        <v>1280</v>
      </c>
      <c r="F701" s="166">
        <v>289285.09999999998</v>
      </c>
      <c r="G701" s="41">
        <v>100</v>
      </c>
      <c r="H701" s="50">
        <f t="shared" si="121"/>
        <v>289285.09999999998</v>
      </c>
      <c r="I701" s="50">
        <f t="shared" si="113"/>
        <v>0</v>
      </c>
      <c r="J701" s="50">
        <f t="shared" si="118"/>
        <v>226.00398437499999</v>
      </c>
      <c r="K701" s="50">
        <f t="shared" si="119"/>
        <v>1103.161963268795</v>
      </c>
      <c r="L701" s="50">
        <f t="shared" si="120"/>
        <v>1519899.9208479233</v>
      </c>
      <c r="M701" s="50"/>
      <c r="N701" s="97">
        <f t="shared" si="112"/>
        <v>1519899.9208479233</v>
      </c>
      <c r="O701" s="62"/>
      <c r="P701" s="62"/>
      <c r="Q701" s="99"/>
    </row>
    <row r="702" spans="1:17" s="31" customFormat="1" x14ac:dyDescent="0.25">
      <c r="A702" s="35"/>
      <c r="B702" s="51" t="s">
        <v>882</v>
      </c>
      <c r="C702" s="35">
        <v>3</v>
      </c>
      <c r="D702" s="55">
        <v>20.187100000000001</v>
      </c>
      <c r="E702" s="181">
        <v>24900</v>
      </c>
      <c r="F702" s="166">
        <v>104876581.3</v>
      </c>
      <c r="G702" s="41">
        <v>50</v>
      </c>
      <c r="H702" s="50">
        <f t="shared" si="121"/>
        <v>52438290.649999999</v>
      </c>
      <c r="I702" s="50">
        <f t="shared" si="113"/>
        <v>52438290.649999999</v>
      </c>
      <c r="J702" s="50">
        <f t="shared" si="118"/>
        <v>4211.9108955823294</v>
      </c>
      <c r="K702" s="50">
        <f t="shared" si="119"/>
        <v>-2882.7449479385341</v>
      </c>
      <c r="L702" s="50">
        <f t="shared" si="120"/>
        <v>4326698.8169681234</v>
      </c>
      <c r="M702" s="50"/>
      <c r="N702" s="97">
        <f t="shared" si="112"/>
        <v>4326698.8169681234</v>
      </c>
      <c r="O702" s="62"/>
      <c r="P702" s="62"/>
      <c r="Q702" s="99"/>
    </row>
    <row r="703" spans="1:17" s="31" customFormat="1" x14ac:dyDescent="0.25">
      <c r="A703" s="35"/>
      <c r="B703" s="51" t="s">
        <v>487</v>
      </c>
      <c r="C703" s="35">
        <v>4</v>
      </c>
      <c r="D703" s="55">
        <v>27.260100000000001</v>
      </c>
      <c r="E703" s="181">
        <v>3503</v>
      </c>
      <c r="F703" s="166">
        <v>1953513</v>
      </c>
      <c r="G703" s="41">
        <v>100</v>
      </c>
      <c r="H703" s="50">
        <f t="shared" si="121"/>
        <v>1953513</v>
      </c>
      <c r="I703" s="50">
        <f t="shared" si="113"/>
        <v>0</v>
      </c>
      <c r="J703" s="50">
        <f t="shared" si="118"/>
        <v>557.66856979731654</v>
      </c>
      <c r="K703" s="50">
        <f t="shared" si="119"/>
        <v>771.49737784647857</v>
      </c>
      <c r="L703" s="50">
        <f t="shared" si="120"/>
        <v>1585691.3168821381</v>
      </c>
      <c r="M703" s="50"/>
      <c r="N703" s="97">
        <f t="shared" si="112"/>
        <v>1585691.3168821381</v>
      </c>
      <c r="O703" s="62"/>
      <c r="P703" s="62"/>
      <c r="Q703" s="99"/>
    </row>
    <row r="704" spans="1:17" s="31" customFormat="1" x14ac:dyDescent="0.25">
      <c r="A704" s="35"/>
      <c r="B704" s="51" t="s">
        <v>488</v>
      </c>
      <c r="C704" s="35">
        <v>4</v>
      </c>
      <c r="D704" s="55">
        <v>52.570299999999996</v>
      </c>
      <c r="E704" s="181">
        <v>7910</v>
      </c>
      <c r="F704" s="166">
        <v>5108379.4000000004</v>
      </c>
      <c r="G704" s="41">
        <v>100</v>
      </c>
      <c r="H704" s="50">
        <f t="shared" si="121"/>
        <v>5108379.4000000004</v>
      </c>
      <c r="I704" s="50">
        <f t="shared" si="113"/>
        <v>0</v>
      </c>
      <c r="J704" s="50">
        <f t="shared" si="118"/>
        <v>645.81281921618211</v>
      </c>
      <c r="K704" s="50">
        <f t="shared" si="119"/>
        <v>683.353128427613</v>
      </c>
      <c r="L704" s="50">
        <f t="shared" si="120"/>
        <v>2354235.8480111482</v>
      </c>
      <c r="M704" s="50"/>
      <c r="N704" s="97">
        <f t="shared" si="112"/>
        <v>2354235.8480111482</v>
      </c>
      <c r="O704" s="62"/>
      <c r="P704" s="62"/>
      <c r="Q704" s="99"/>
    </row>
    <row r="705" spans="1:17" s="31" customFormat="1" x14ac:dyDescent="0.25">
      <c r="A705" s="35"/>
      <c r="B705" s="51" t="s">
        <v>489</v>
      </c>
      <c r="C705" s="35">
        <v>4</v>
      </c>
      <c r="D705" s="55">
        <v>29.513199999999998</v>
      </c>
      <c r="E705" s="181">
        <v>2469</v>
      </c>
      <c r="F705" s="166">
        <v>1200117</v>
      </c>
      <c r="G705" s="41">
        <v>100</v>
      </c>
      <c r="H705" s="50">
        <f t="shared" si="121"/>
        <v>1200117</v>
      </c>
      <c r="I705" s="50">
        <f t="shared" si="113"/>
        <v>0</v>
      </c>
      <c r="J705" s="50">
        <f t="shared" si="118"/>
        <v>486.07411907654921</v>
      </c>
      <c r="K705" s="50">
        <f t="shared" si="119"/>
        <v>843.0918285672459</v>
      </c>
      <c r="L705" s="50">
        <f t="shared" si="120"/>
        <v>1500534.0593665426</v>
      </c>
      <c r="M705" s="50"/>
      <c r="N705" s="97">
        <f t="shared" si="112"/>
        <v>1500534.0593665426</v>
      </c>
      <c r="O705" s="62"/>
      <c r="P705" s="62"/>
      <c r="Q705" s="99"/>
    </row>
    <row r="706" spans="1:17" s="31" customFormat="1" x14ac:dyDescent="0.25">
      <c r="A706" s="35"/>
      <c r="B706" s="51" t="s">
        <v>490</v>
      </c>
      <c r="C706" s="35">
        <v>4</v>
      </c>
      <c r="D706" s="55">
        <v>20.736699999999999</v>
      </c>
      <c r="E706" s="181">
        <v>1003</v>
      </c>
      <c r="F706" s="166">
        <v>239222</v>
      </c>
      <c r="G706" s="41">
        <v>100</v>
      </c>
      <c r="H706" s="50">
        <f t="shared" si="121"/>
        <v>239222</v>
      </c>
      <c r="I706" s="50">
        <f t="shared" si="113"/>
        <v>0</v>
      </c>
      <c r="J706" s="50">
        <f t="shared" si="118"/>
        <v>238.50648055832502</v>
      </c>
      <c r="K706" s="50">
        <f t="shared" si="119"/>
        <v>1090.6594670854702</v>
      </c>
      <c r="L706" s="50">
        <f t="shared" si="120"/>
        <v>1487371.6678623932</v>
      </c>
      <c r="M706" s="50"/>
      <c r="N706" s="97">
        <f t="shared" ref="N706:N769" si="122">L706+M706</f>
        <v>1487371.6678623932</v>
      </c>
      <c r="O706" s="62"/>
      <c r="P706" s="62"/>
      <c r="Q706" s="99"/>
    </row>
    <row r="707" spans="1:17" s="31" customFormat="1" x14ac:dyDescent="0.25">
      <c r="A707" s="35"/>
      <c r="B707" s="51" t="s">
        <v>491</v>
      </c>
      <c r="C707" s="35">
        <v>4</v>
      </c>
      <c r="D707" s="55">
        <v>31.492699999999999</v>
      </c>
      <c r="E707" s="181">
        <v>878</v>
      </c>
      <c r="F707" s="166">
        <v>627648.69999999995</v>
      </c>
      <c r="G707" s="41">
        <v>100</v>
      </c>
      <c r="H707" s="50">
        <f t="shared" si="121"/>
        <v>627648.69999999995</v>
      </c>
      <c r="I707" s="50">
        <f t="shared" si="113"/>
        <v>0</v>
      </c>
      <c r="J707" s="50">
        <f t="shared" si="118"/>
        <v>714.86184510250564</v>
      </c>
      <c r="K707" s="50">
        <f t="shared" si="119"/>
        <v>614.30410254128947</v>
      </c>
      <c r="L707" s="50">
        <f t="shared" si="120"/>
        <v>983371.08169934526</v>
      </c>
      <c r="M707" s="50"/>
      <c r="N707" s="97">
        <f t="shared" si="122"/>
        <v>983371.08169934526</v>
      </c>
      <c r="O707" s="62"/>
      <c r="P707" s="62"/>
      <c r="Q707" s="99"/>
    </row>
    <row r="708" spans="1:17" s="31" customFormat="1" x14ac:dyDescent="0.25">
      <c r="A708" s="35"/>
      <c r="B708" s="51" t="s">
        <v>492</v>
      </c>
      <c r="C708" s="35">
        <v>4</v>
      </c>
      <c r="D708" s="55">
        <v>46.429200000000002</v>
      </c>
      <c r="E708" s="181">
        <v>2657</v>
      </c>
      <c r="F708" s="166">
        <v>1055457.3</v>
      </c>
      <c r="G708" s="41">
        <v>100</v>
      </c>
      <c r="H708" s="50">
        <f t="shared" si="121"/>
        <v>1055457.3</v>
      </c>
      <c r="I708" s="50">
        <f t="shared" ref="I708:I771" si="123">F708-H708</f>
        <v>0</v>
      </c>
      <c r="J708" s="50">
        <f t="shared" si="118"/>
        <v>397.2364697026722</v>
      </c>
      <c r="K708" s="50">
        <f t="shared" si="119"/>
        <v>931.92947794112297</v>
      </c>
      <c r="L708" s="50">
        <f t="shared" si="120"/>
        <v>1710772.1128579443</v>
      </c>
      <c r="M708" s="50"/>
      <c r="N708" s="97">
        <f t="shared" si="122"/>
        <v>1710772.1128579443</v>
      </c>
      <c r="O708" s="62"/>
      <c r="P708" s="62"/>
      <c r="Q708" s="99"/>
    </row>
    <row r="709" spans="1:17" s="31" customFormat="1" x14ac:dyDescent="0.25">
      <c r="A709" s="35"/>
      <c r="B709" s="51" t="s">
        <v>493</v>
      </c>
      <c r="C709" s="35">
        <v>4</v>
      </c>
      <c r="D709" s="55">
        <v>39.315799999999996</v>
      </c>
      <c r="E709" s="181">
        <v>2135</v>
      </c>
      <c r="F709" s="166">
        <v>607912</v>
      </c>
      <c r="G709" s="41">
        <v>100</v>
      </c>
      <c r="H709" s="50">
        <f t="shared" si="121"/>
        <v>607912</v>
      </c>
      <c r="I709" s="50">
        <f t="shared" si="123"/>
        <v>0</v>
      </c>
      <c r="J709" s="50">
        <f t="shared" si="118"/>
        <v>284.73629976580798</v>
      </c>
      <c r="K709" s="50">
        <f t="shared" si="119"/>
        <v>1044.429647877987</v>
      </c>
      <c r="L709" s="50">
        <f t="shared" si="120"/>
        <v>1714723.6738408208</v>
      </c>
      <c r="M709" s="50"/>
      <c r="N709" s="97">
        <f t="shared" si="122"/>
        <v>1714723.6738408208</v>
      </c>
      <c r="O709" s="62"/>
      <c r="P709" s="62"/>
      <c r="Q709" s="99"/>
    </row>
    <row r="710" spans="1:17" s="31" customFormat="1" x14ac:dyDescent="0.25">
      <c r="A710" s="35"/>
      <c r="B710" s="51" t="s">
        <v>813</v>
      </c>
      <c r="C710" s="35">
        <v>4</v>
      </c>
      <c r="D710" s="55">
        <v>6.89</v>
      </c>
      <c r="E710" s="181">
        <v>761</v>
      </c>
      <c r="F710" s="166">
        <v>300905</v>
      </c>
      <c r="G710" s="41">
        <v>100</v>
      </c>
      <c r="H710" s="50">
        <f t="shared" si="121"/>
        <v>300905</v>
      </c>
      <c r="I710" s="50">
        <f t="shared" si="123"/>
        <v>0</v>
      </c>
      <c r="J710" s="50">
        <f t="shared" si="118"/>
        <v>395.40735873850196</v>
      </c>
      <c r="K710" s="50">
        <f t="shared" si="119"/>
        <v>933.75858890529321</v>
      </c>
      <c r="L710" s="50">
        <f t="shared" si="120"/>
        <v>1206124.5100730797</v>
      </c>
      <c r="M710" s="50"/>
      <c r="N710" s="97">
        <f t="shared" si="122"/>
        <v>1206124.5100730797</v>
      </c>
      <c r="O710" s="62"/>
      <c r="P710" s="62"/>
      <c r="Q710" s="99"/>
    </row>
    <row r="711" spans="1:17" s="31" customFormat="1" x14ac:dyDescent="0.25">
      <c r="A711" s="35"/>
      <c r="B711" s="51" t="s">
        <v>449</v>
      </c>
      <c r="C711" s="35">
        <v>4</v>
      </c>
      <c r="D711" s="55">
        <v>48.782800000000002</v>
      </c>
      <c r="E711" s="181">
        <v>4023</v>
      </c>
      <c r="F711" s="166">
        <v>3197843.1</v>
      </c>
      <c r="G711" s="41">
        <v>100</v>
      </c>
      <c r="H711" s="50">
        <f t="shared" si="121"/>
        <v>3197843.1</v>
      </c>
      <c r="I711" s="50">
        <f t="shared" si="123"/>
        <v>0</v>
      </c>
      <c r="J711" s="50">
        <f t="shared" si="118"/>
        <v>794.8901565995526</v>
      </c>
      <c r="K711" s="50">
        <f t="shared" si="119"/>
        <v>534.27579104424251</v>
      </c>
      <c r="L711" s="50">
        <f t="shared" si="120"/>
        <v>1509072.9340739502</v>
      </c>
      <c r="M711" s="50"/>
      <c r="N711" s="97">
        <f t="shared" si="122"/>
        <v>1509072.9340739502</v>
      </c>
      <c r="O711" s="62"/>
      <c r="P711" s="62"/>
      <c r="Q711" s="99"/>
    </row>
    <row r="712" spans="1:17" s="31" customFormat="1" x14ac:dyDescent="0.25">
      <c r="A712" s="35"/>
      <c r="B712" s="51" t="s">
        <v>494</v>
      </c>
      <c r="C712" s="35">
        <v>4</v>
      </c>
      <c r="D712" s="55">
        <v>49.431499999999993</v>
      </c>
      <c r="E712" s="181">
        <v>4176</v>
      </c>
      <c r="F712" s="166">
        <v>2036111.9</v>
      </c>
      <c r="G712" s="41">
        <v>100</v>
      </c>
      <c r="H712" s="50">
        <f t="shared" si="121"/>
        <v>2036111.9</v>
      </c>
      <c r="I712" s="50">
        <f t="shared" si="123"/>
        <v>0</v>
      </c>
      <c r="J712" s="50">
        <f t="shared" si="118"/>
        <v>487.57468869731798</v>
      </c>
      <c r="K712" s="50">
        <f t="shared" si="119"/>
        <v>841.59125894647718</v>
      </c>
      <c r="L712" s="50">
        <f t="shared" si="120"/>
        <v>1881911.9955079607</v>
      </c>
      <c r="M712" s="50"/>
      <c r="N712" s="97">
        <f t="shared" si="122"/>
        <v>1881911.9955079607</v>
      </c>
      <c r="O712" s="62"/>
      <c r="P712" s="62"/>
      <c r="Q712" s="99"/>
    </row>
    <row r="713" spans="1:17" s="31" customFormat="1" x14ac:dyDescent="0.25">
      <c r="A713" s="35"/>
      <c r="B713" s="51" t="s">
        <v>495</v>
      </c>
      <c r="C713" s="35">
        <v>4</v>
      </c>
      <c r="D713" s="55">
        <v>25.671500000000002</v>
      </c>
      <c r="E713" s="181">
        <v>2157</v>
      </c>
      <c r="F713" s="166">
        <v>600390.5</v>
      </c>
      <c r="G713" s="41">
        <v>100</v>
      </c>
      <c r="H713" s="50">
        <f t="shared" si="121"/>
        <v>600390.5</v>
      </c>
      <c r="I713" s="50">
        <f t="shared" si="123"/>
        <v>0</v>
      </c>
      <c r="J713" s="50">
        <f t="shared" si="118"/>
        <v>278.34515530829856</v>
      </c>
      <c r="K713" s="50">
        <f t="shared" si="119"/>
        <v>1050.8207923354967</v>
      </c>
      <c r="L713" s="50">
        <f t="shared" si="120"/>
        <v>1661977.1433760247</v>
      </c>
      <c r="M713" s="50"/>
      <c r="N713" s="97">
        <f t="shared" si="122"/>
        <v>1661977.1433760247</v>
      </c>
      <c r="O713" s="62"/>
      <c r="P713" s="62"/>
      <c r="Q713" s="99"/>
    </row>
    <row r="714" spans="1:17" s="31" customFormat="1" x14ac:dyDescent="0.25">
      <c r="A714" s="35"/>
      <c r="B714" s="51" t="s">
        <v>496</v>
      </c>
      <c r="C714" s="35">
        <v>4</v>
      </c>
      <c r="D714" s="55">
        <v>30.351900000000001</v>
      </c>
      <c r="E714" s="181">
        <v>1163</v>
      </c>
      <c r="F714" s="166">
        <v>667534.30000000005</v>
      </c>
      <c r="G714" s="41">
        <v>100</v>
      </c>
      <c r="H714" s="50">
        <f t="shared" si="121"/>
        <v>667534.30000000005</v>
      </c>
      <c r="I714" s="50">
        <f t="shared" si="123"/>
        <v>0</v>
      </c>
      <c r="J714" s="50">
        <f t="shared" si="118"/>
        <v>573.97618228718829</v>
      </c>
      <c r="K714" s="50">
        <f t="shared" si="119"/>
        <v>755.18976535660681</v>
      </c>
      <c r="L714" s="50">
        <f t="shared" si="120"/>
        <v>1184109.8178550373</v>
      </c>
      <c r="M714" s="50"/>
      <c r="N714" s="97">
        <f t="shared" si="122"/>
        <v>1184109.8178550373</v>
      </c>
      <c r="O714" s="62"/>
      <c r="P714" s="62"/>
      <c r="Q714" s="99"/>
    </row>
    <row r="715" spans="1:17" s="31" customFormat="1" x14ac:dyDescent="0.25">
      <c r="A715" s="35"/>
      <c r="B715" s="51" t="s">
        <v>497</v>
      </c>
      <c r="C715" s="35">
        <v>4</v>
      </c>
      <c r="D715" s="55">
        <v>40.031199999999998</v>
      </c>
      <c r="E715" s="181">
        <v>1587</v>
      </c>
      <c r="F715" s="166">
        <v>803688</v>
      </c>
      <c r="G715" s="41">
        <v>100</v>
      </c>
      <c r="H715" s="50">
        <f t="shared" si="121"/>
        <v>803688</v>
      </c>
      <c r="I715" s="50">
        <f t="shared" si="123"/>
        <v>0</v>
      </c>
      <c r="J715" s="50">
        <f t="shared" si="118"/>
        <v>506.41965973534974</v>
      </c>
      <c r="K715" s="50">
        <f t="shared" si="119"/>
        <v>822.74628790844531</v>
      </c>
      <c r="L715" s="50">
        <f t="shared" si="120"/>
        <v>1376904.0000164886</v>
      </c>
      <c r="M715" s="50"/>
      <c r="N715" s="97">
        <f t="shared" si="122"/>
        <v>1376904.0000164886</v>
      </c>
      <c r="O715" s="62"/>
      <c r="P715" s="62"/>
      <c r="Q715" s="99"/>
    </row>
    <row r="716" spans="1:17" s="31" customFormat="1" x14ac:dyDescent="0.25">
      <c r="A716" s="35"/>
      <c r="B716" s="51" t="s">
        <v>498</v>
      </c>
      <c r="C716" s="35">
        <v>4</v>
      </c>
      <c r="D716" s="55">
        <v>33.610399999999998</v>
      </c>
      <c r="E716" s="181">
        <v>2028</v>
      </c>
      <c r="F716" s="166">
        <v>1100105.3999999999</v>
      </c>
      <c r="G716" s="41">
        <v>100</v>
      </c>
      <c r="H716" s="50">
        <f t="shared" si="121"/>
        <v>1100105.3999999999</v>
      </c>
      <c r="I716" s="50">
        <f t="shared" si="123"/>
        <v>0</v>
      </c>
      <c r="J716" s="50">
        <f t="shared" si="118"/>
        <v>542.45828402366863</v>
      </c>
      <c r="K716" s="50">
        <f t="shared" si="119"/>
        <v>786.70766362012648</v>
      </c>
      <c r="L716" s="50">
        <f t="shared" si="120"/>
        <v>1381601.8953259673</v>
      </c>
      <c r="M716" s="50"/>
      <c r="N716" s="97">
        <f t="shared" si="122"/>
        <v>1381601.8953259673</v>
      </c>
      <c r="O716" s="62"/>
      <c r="P716" s="62"/>
      <c r="Q716" s="99"/>
    </row>
    <row r="717" spans="1:17" s="31" customFormat="1" x14ac:dyDescent="0.25">
      <c r="A717" s="35"/>
      <c r="B717" s="51" t="s">
        <v>814</v>
      </c>
      <c r="C717" s="35">
        <v>4</v>
      </c>
      <c r="D717" s="55">
        <v>26.089300000000001</v>
      </c>
      <c r="E717" s="181">
        <v>1392</v>
      </c>
      <c r="F717" s="166">
        <v>344156.4</v>
      </c>
      <c r="G717" s="41">
        <v>100</v>
      </c>
      <c r="H717" s="50">
        <f t="shared" si="121"/>
        <v>344156.4</v>
      </c>
      <c r="I717" s="50">
        <f t="shared" si="123"/>
        <v>0</v>
      </c>
      <c r="J717" s="50">
        <f t="shared" si="118"/>
        <v>247.2387931034483</v>
      </c>
      <c r="K717" s="50">
        <f t="shared" si="119"/>
        <v>1081.9271545403467</v>
      </c>
      <c r="L717" s="50">
        <f t="shared" si="120"/>
        <v>1568689.5963197709</v>
      </c>
      <c r="M717" s="50"/>
      <c r="N717" s="97">
        <f t="shared" si="122"/>
        <v>1568689.5963197709</v>
      </c>
      <c r="O717" s="62"/>
      <c r="P717" s="62"/>
      <c r="Q717" s="99"/>
    </row>
    <row r="718" spans="1:17" s="31" customFormat="1" x14ac:dyDescent="0.25">
      <c r="A718" s="35"/>
      <c r="B718" s="51" t="s">
        <v>499</v>
      </c>
      <c r="C718" s="35">
        <v>4</v>
      </c>
      <c r="D718" s="55">
        <v>25.745800000000003</v>
      </c>
      <c r="E718" s="181">
        <v>1429</v>
      </c>
      <c r="F718" s="166">
        <v>428106.2</v>
      </c>
      <c r="G718" s="41">
        <v>100</v>
      </c>
      <c r="H718" s="50">
        <f t="shared" si="121"/>
        <v>428106.2</v>
      </c>
      <c r="I718" s="50">
        <f t="shared" si="123"/>
        <v>0</v>
      </c>
      <c r="J718" s="50">
        <f t="shared" si="118"/>
        <v>299.58446466060184</v>
      </c>
      <c r="K718" s="50">
        <f t="shared" si="119"/>
        <v>1029.5814829831934</v>
      </c>
      <c r="L718" s="50">
        <f t="shared" si="120"/>
        <v>1514815.6239001104</v>
      </c>
      <c r="M718" s="50"/>
      <c r="N718" s="97">
        <f t="shared" si="122"/>
        <v>1514815.6239001104</v>
      </c>
      <c r="O718" s="62"/>
      <c r="P718" s="62"/>
      <c r="Q718" s="99"/>
    </row>
    <row r="719" spans="1:17" s="31" customFormat="1" x14ac:dyDescent="0.25">
      <c r="A719" s="35"/>
      <c r="B719" s="51" t="s">
        <v>500</v>
      </c>
      <c r="C719" s="35">
        <v>4</v>
      </c>
      <c r="D719" s="55">
        <v>16.497399999999999</v>
      </c>
      <c r="E719" s="181">
        <v>897</v>
      </c>
      <c r="F719" s="166">
        <v>508186.5</v>
      </c>
      <c r="G719" s="41">
        <v>100</v>
      </c>
      <c r="H719" s="50">
        <f t="shared" si="121"/>
        <v>508186.5</v>
      </c>
      <c r="I719" s="50">
        <f t="shared" si="123"/>
        <v>0</v>
      </c>
      <c r="J719" s="50">
        <f t="shared" si="118"/>
        <v>566.54013377926424</v>
      </c>
      <c r="K719" s="50">
        <f t="shared" si="119"/>
        <v>762.62581386453087</v>
      </c>
      <c r="L719" s="50">
        <f t="shared" si="120"/>
        <v>1082597.1388819681</v>
      </c>
      <c r="M719" s="50"/>
      <c r="N719" s="97">
        <f t="shared" si="122"/>
        <v>1082597.1388819681</v>
      </c>
      <c r="O719" s="62"/>
      <c r="P719" s="62"/>
      <c r="Q719" s="99"/>
    </row>
    <row r="720" spans="1:17" s="31" customFormat="1" x14ac:dyDescent="0.25">
      <c r="A720" s="35"/>
      <c r="B720" s="4"/>
      <c r="C720" s="4"/>
      <c r="D720" s="55">
        <v>0</v>
      </c>
      <c r="E720" s="183"/>
      <c r="F720" s="32"/>
      <c r="G720" s="41"/>
      <c r="H720" s="42"/>
      <c r="I720" s="50"/>
      <c r="J720" s="50"/>
      <c r="K720" s="50"/>
      <c r="L720" s="50"/>
      <c r="M720" s="50"/>
      <c r="N720" s="97"/>
      <c r="O720" s="62"/>
      <c r="P720" s="62"/>
      <c r="Q720" s="99"/>
    </row>
    <row r="721" spans="1:17" s="31" customFormat="1" x14ac:dyDescent="0.25">
      <c r="A721" s="30" t="s">
        <v>501</v>
      </c>
      <c r="B721" s="43" t="s">
        <v>2</v>
      </c>
      <c r="C721" s="44"/>
      <c r="D721" s="3">
        <v>621.79470000000015</v>
      </c>
      <c r="E721" s="184">
        <f>E722</f>
        <v>44860</v>
      </c>
      <c r="F721" s="37"/>
      <c r="G721" s="41"/>
      <c r="H721" s="37">
        <f>H723</f>
        <v>8527751.3000000007</v>
      </c>
      <c r="I721" s="37">
        <f>I723</f>
        <v>-8527751.3000000007</v>
      </c>
      <c r="J721" s="50"/>
      <c r="K721" s="50"/>
      <c r="L721" s="50"/>
      <c r="M721" s="46">
        <f>M723</f>
        <v>12915814.379154526</v>
      </c>
      <c r="N721" s="95">
        <f t="shared" si="122"/>
        <v>12915814.379154526</v>
      </c>
      <c r="O721" s="198"/>
      <c r="P721" s="198"/>
      <c r="Q721" s="99"/>
    </row>
    <row r="722" spans="1:17" s="31" customFormat="1" x14ac:dyDescent="0.25">
      <c r="A722" s="30" t="s">
        <v>501</v>
      </c>
      <c r="B722" s="43" t="s">
        <v>3</v>
      </c>
      <c r="C722" s="44"/>
      <c r="D722" s="3">
        <v>621.79470000000015</v>
      </c>
      <c r="E722" s="184">
        <f>SUM(E724:E748)</f>
        <v>44860</v>
      </c>
      <c r="F722" s="37">
        <f>SUM(F724:F748)</f>
        <v>48087680.399999999</v>
      </c>
      <c r="G722" s="41"/>
      <c r="H722" s="37">
        <f>SUM(H724:H748)</f>
        <v>31032177.800000004</v>
      </c>
      <c r="I722" s="37">
        <f>SUM(I724:I748)</f>
        <v>17055502.600000001</v>
      </c>
      <c r="J722" s="50"/>
      <c r="K722" s="50"/>
      <c r="L722" s="37">
        <f>SUM(L724:L748)</f>
        <v>34506974.642887801</v>
      </c>
      <c r="M722" s="50"/>
      <c r="N722" s="95">
        <f t="shared" si="122"/>
        <v>34506974.642887801</v>
      </c>
      <c r="O722" s="198"/>
      <c r="P722" s="198"/>
      <c r="Q722" s="99"/>
    </row>
    <row r="723" spans="1:17" s="31" customFormat="1" x14ac:dyDescent="0.25">
      <c r="A723" s="35"/>
      <c r="B723" s="51" t="s">
        <v>26</v>
      </c>
      <c r="C723" s="35">
        <v>2</v>
      </c>
      <c r="D723" s="55">
        <v>0</v>
      </c>
      <c r="E723" s="187"/>
      <c r="F723" s="50"/>
      <c r="G723" s="41">
        <v>25</v>
      </c>
      <c r="H723" s="50">
        <f>F743*G723/100</f>
        <v>8527751.3000000007</v>
      </c>
      <c r="I723" s="50">
        <f t="shared" si="123"/>
        <v>-8527751.3000000007</v>
      </c>
      <c r="J723" s="50"/>
      <c r="K723" s="50"/>
      <c r="L723" s="50"/>
      <c r="M723" s="50">
        <f>($L$7*$L$8*E721/$L$10)+($L$7*$L$9*D721/$L$11)</f>
        <v>12915814.379154526</v>
      </c>
      <c r="N723" s="97">
        <f t="shared" si="122"/>
        <v>12915814.379154526</v>
      </c>
      <c r="O723" s="62"/>
      <c r="P723" s="62"/>
      <c r="Q723" s="99"/>
    </row>
    <row r="724" spans="1:17" s="31" customFormat="1" x14ac:dyDescent="0.25">
      <c r="A724" s="35"/>
      <c r="B724" s="51" t="s">
        <v>815</v>
      </c>
      <c r="C724" s="35">
        <v>4</v>
      </c>
      <c r="D724" s="55">
        <v>22.4053</v>
      </c>
      <c r="E724" s="181">
        <v>986</v>
      </c>
      <c r="F724" s="167">
        <v>255123.6</v>
      </c>
      <c r="G724" s="41">
        <v>100</v>
      </c>
      <c r="H724" s="50">
        <f>F724*G724/100</f>
        <v>255123.6</v>
      </c>
      <c r="I724" s="50">
        <f t="shared" si="123"/>
        <v>0</v>
      </c>
      <c r="J724" s="50">
        <f t="shared" ref="J724:J748" si="124">F724/E724</f>
        <v>258.74604462474645</v>
      </c>
      <c r="K724" s="50">
        <f t="shared" ref="K724:K748" si="125">$J$11*$J$19-J724</f>
        <v>1070.4199030190487</v>
      </c>
      <c r="L724" s="50">
        <f t="shared" ref="L724:L748" si="126">IF(K724&gt;0,$J$7*$J$8*(K724/$K$19),0)+$J$7*$J$9*(E724/$E$19)+$J$7*$J$10*(D724/$D$19)</f>
        <v>1469621.3975450068</v>
      </c>
      <c r="M724" s="50"/>
      <c r="N724" s="97">
        <f t="shared" si="122"/>
        <v>1469621.3975450068</v>
      </c>
      <c r="O724" s="62"/>
      <c r="P724" s="62"/>
      <c r="Q724" s="99"/>
    </row>
    <row r="725" spans="1:17" s="31" customFormat="1" x14ac:dyDescent="0.25">
      <c r="A725" s="35"/>
      <c r="B725" s="51" t="s">
        <v>502</v>
      </c>
      <c r="C725" s="35">
        <v>4</v>
      </c>
      <c r="D725" s="55">
        <v>36.141799999999996</v>
      </c>
      <c r="E725" s="181">
        <v>2483</v>
      </c>
      <c r="F725" s="167">
        <v>2254257.7999999998</v>
      </c>
      <c r="G725" s="41">
        <v>100</v>
      </c>
      <c r="H725" s="50">
        <f t="shared" ref="H725:H748" si="127">F725*G725/100</f>
        <v>2254257.7999999998</v>
      </c>
      <c r="I725" s="50">
        <f t="shared" si="123"/>
        <v>0</v>
      </c>
      <c r="J725" s="50">
        <f t="shared" si="124"/>
        <v>907.87668143374947</v>
      </c>
      <c r="K725" s="50">
        <f t="shared" si="125"/>
        <v>421.28926621004564</v>
      </c>
      <c r="L725" s="50">
        <f t="shared" si="126"/>
        <v>1061941.4549930638</v>
      </c>
      <c r="M725" s="50"/>
      <c r="N725" s="97">
        <f t="shared" si="122"/>
        <v>1061941.4549930638</v>
      </c>
      <c r="O725" s="62"/>
      <c r="P725" s="62"/>
      <c r="Q725" s="99"/>
    </row>
    <row r="726" spans="1:17" s="31" customFormat="1" x14ac:dyDescent="0.25">
      <c r="A726" s="35"/>
      <c r="B726" s="51" t="s">
        <v>503</v>
      </c>
      <c r="C726" s="35">
        <v>4</v>
      </c>
      <c r="D726" s="55">
        <v>14.616099999999999</v>
      </c>
      <c r="E726" s="181">
        <v>508</v>
      </c>
      <c r="F726" s="167">
        <v>103251.5</v>
      </c>
      <c r="G726" s="41">
        <v>100</v>
      </c>
      <c r="H726" s="50">
        <f t="shared" si="127"/>
        <v>103251.5</v>
      </c>
      <c r="I726" s="50">
        <f t="shared" si="123"/>
        <v>0</v>
      </c>
      <c r="J726" s="50">
        <f t="shared" si="124"/>
        <v>203.2509842519685</v>
      </c>
      <c r="K726" s="50">
        <f t="shared" si="125"/>
        <v>1125.9149633918266</v>
      </c>
      <c r="L726" s="50">
        <f t="shared" si="126"/>
        <v>1414126.3290961378</v>
      </c>
      <c r="M726" s="50"/>
      <c r="N726" s="97">
        <f t="shared" si="122"/>
        <v>1414126.3290961378</v>
      </c>
      <c r="O726" s="62"/>
      <c r="P726" s="62"/>
      <c r="Q726" s="99"/>
    </row>
    <row r="727" spans="1:17" s="31" customFormat="1" x14ac:dyDescent="0.25">
      <c r="A727" s="35"/>
      <c r="B727" s="51" t="s">
        <v>816</v>
      </c>
      <c r="C727" s="35">
        <v>4</v>
      </c>
      <c r="D727" s="55">
        <v>24.534499999999998</v>
      </c>
      <c r="E727" s="181">
        <v>1365</v>
      </c>
      <c r="F727" s="167">
        <v>814117.3</v>
      </c>
      <c r="G727" s="41">
        <v>100</v>
      </c>
      <c r="H727" s="50">
        <f t="shared" si="127"/>
        <v>814117.3</v>
      </c>
      <c r="I727" s="50">
        <f t="shared" si="123"/>
        <v>0</v>
      </c>
      <c r="J727" s="50">
        <f t="shared" si="124"/>
        <v>596.42293040293043</v>
      </c>
      <c r="K727" s="50">
        <f t="shared" si="125"/>
        <v>732.74301724086467</v>
      </c>
      <c r="L727" s="50">
        <f t="shared" si="126"/>
        <v>1166202.0631163521</v>
      </c>
      <c r="M727" s="50"/>
      <c r="N727" s="97">
        <f t="shared" si="122"/>
        <v>1166202.0631163521</v>
      </c>
      <c r="O727" s="62"/>
      <c r="P727" s="62"/>
      <c r="Q727" s="99"/>
    </row>
    <row r="728" spans="1:17" s="31" customFormat="1" x14ac:dyDescent="0.25">
      <c r="A728" s="35"/>
      <c r="B728" s="51" t="s">
        <v>504</v>
      </c>
      <c r="C728" s="35">
        <v>4</v>
      </c>
      <c r="D728" s="55">
        <v>26.725200000000001</v>
      </c>
      <c r="E728" s="181">
        <v>1844</v>
      </c>
      <c r="F728" s="167">
        <v>765599.8</v>
      </c>
      <c r="G728" s="41">
        <v>100</v>
      </c>
      <c r="H728" s="50">
        <f t="shared" si="127"/>
        <v>765599.8</v>
      </c>
      <c r="I728" s="50">
        <f t="shared" si="123"/>
        <v>0</v>
      </c>
      <c r="J728" s="50">
        <f t="shared" si="124"/>
        <v>415.18427331887204</v>
      </c>
      <c r="K728" s="50">
        <f t="shared" si="125"/>
        <v>913.98167432492301</v>
      </c>
      <c r="L728" s="50">
        <f t="shared" si="126"/>
        <v>1460599.7218379609</v>
      </c>
      <c r="M728" s="50"/>
      <c r="N728" s="97">
        <f t="shared" si="122"/>
        <v>1460599.7218379609</v>
      </c>
      <c r="O728" s="62"/>
      <c r="P728" s="62"/>
      <c r="Q728" s="99"/>
    </row>
    <row r="729" spans="1:17" s="31" customFormat="1" x14ac:dyDescent="0.25">
      <c r="A729" s="35"/>
      <c r="B729" s="51" t="s">
        <v>505</v>
      </c>
      <c r="C729" s="35">
        <v>4</v>
      </c>
      <c r="D729" s="55">
        <v>26.397100000000002</v>
      </c>
      <c r="E729" s="181">
        <v>994</v>
      </c>
      <c r="F729" s="167">
        <v>223858.5</v>
      </c>
      <c r="G729" s="41">
        <v>100</v>
      </c>
      <c r="H729" s="50">
        <f t="shared" si="127"/>
        <v>223858.5</v>
      </c>
      <c r="I729" s="50">
        <f t="shared" si="123"/>
        <v>0</v>
      </c>
      <c r="J729" s="50">
        <f t="shared" si="124"/>
        <v>225.20975855130786</v>
      </c>
      <c r="K729" s="50">
        <f t="shared" si="125"/>
        <v>1103.9561890924872</v>
      </c>
      <c r="L729" s="50">
        <f t="shared" si="126"/>
        <v>1527117.1692699711</v>
      </c>
      <c r="M729" s="50"/>
      <c r="N729" s="97">
        <f t="shared" si="122"/>
        <v>1527117.1692699711</v>
      </c>
      <c r="O729" s="62"/>
      <c r="P729" s="62"/>
      <c r="Q729" s="99"/>
    </row>
    <row r="730" spans="1:17" s="31" customFormat="1" x14ac:dyDescent="0.25">
      <c r="A730" s="35"/>
      <c r="B730" s="51" t="s">
        <v>277</v>
      </c>
      <c r="C730" s="35">
        <v>4</v>
      </c>
      <c r="D730" s="55">
        <v>16.529200000000003</v>
      </c>
      <c r="E730" s="181">
        <v>951</v>
      </c>
      <c r="F730" s="167">
        <v>192421.7</v>
      </c>
      <c r="G730" s="41">
        <v>100</v>
      </c>
      <c r="H730" s="50">
        <f t="shared" si="127"/>
        <v>192421.7</v>
      </c>
      <c r="I730" s="50">
        <f t="shared" si="123"/>
        <v>0</v>
      </c>
      <c r="J730" s="50">
        <f t="shared" si="124"/>
        <v>202.3361724500526</v>
      </c>
      <c r="K730" s="50">
        <f t="shared" si="125"/>
        <v>1126.8297751937425</v>
      </c>
      <c r="L730" s="50">
        <f t="shared" si="126"/>
        <v>1499374.2939415909</v>
      </c>
      <c r="M730" s="50"/>
      <c r="N730" s="97">
        <f t="shared" si="122"/>
        <v>1499374.2939415909</v>
      </c>
      <c r="O730" s="62"/>
      <c r="P730" s="62"/>
      <c r="Q730" s="99"/>
    </row>
    <row r="731" spans="1:17" s="31" customFormat="1" x14ac:dyDescent="0.25">
      <c r="A731" s="35"/>
      <c r="B731" s="51" t="s">
        <v>132</v>
      </c>
      <c r="C731" s="35">
        <v>4</v>
      </c>
      <c r="D731" s="55">
        <v>30.114800000000002</v>
      </c>
      <c r="E731" s="181">
        <v>1457</v>
      </c>
      <c r="F731" s="167">
        <v>677666</v>
      </c>
      <c r="G731" s="41">
        <v>100</v>
      </c>
      <c r="H731" s="50">
        <f t="shared" si="127"/>
        <v>677666</v>
      </c>
      <c r="I731" s="50">
        <f t="shared" si="123"/>
        <v>0</v>
      </c>
      <c r="J731" s="50">
        <f t="shared" si="124"/>
        <v>465.1105010295127</v>
      </c>
      <c r="K731" s="50">
        <f t="shared" si="125"/>
        <v>864.05544661428235</v>
      </c>
      <c r="L731" s="50">
        <f t="shared" si="126"/>
        <v>1354771.1317926385</v>
      </c>
      <c r="M731" s="50"/>
      <c r="N731" s="97">
        <f t="shared" si="122"/>
        <v>1354771.1317926385</v>
      </c>
      <c r="O731" s="62"/>
      <c r="P731" s="62"/>
      <c r="Q731" s="99"/>
    </row>
    <row r="732" spans="1:17" s="31" customFormat="1" x14ac:dyDescent="0.25">
      <c r="A732" s="35"/>
      <c r="B732" s="51" t="s">
        <v>817</v>
      </c>
      <c r="C732" s="35">
        <v>4</v>
      </c>
      <c r="D732" s="55">
        <v>35.5075</v>
      </c>
      <c r="E732" s="181">
        <v>2108</v>
      </c>
      <c r="F732" s="167">
        <v>1092206.1000000001</v>
      </c>
      <c r="G732" s="41">
        <v>100</v>
      </c>
      <c r="H732" s="50">
        <f t="shared" si="127"/>
        <v>1092206.1000000001</v>
      </c>
      <c r="I732" s="50">
        <f t="shared" si="123"/>
        <v>0</v>
      </c>
      <c r="J732" s="50">
        <f t="shared" si="124"/>
        <v>518.12433586337761</v>
      </c>
      <c r="K732" s="50">
        <f t="shared" si="125"/>
        <v>811.0416117804175</v>
      </c>
      <c r="L732" s="50">
        <f t="shared" si="126"/>
        <v>1431271.7775593002</v>
      </c>
      <c r="M732" s="50"/>
      <c r="N732" s="97">
        <f t="shared" si="122"/>
        <v>1431271.7775593002</v>
      </c>
      <c r="O732" s="62"/>
      <c r="P732" s="62"/>
      <c r="Q732" s="99"/>
    </row>
    <row r="733" spans="1:17" s="31" customFormat="1" x14ac:dyDescent="0.25">
      <c r="A733" s="35"/>
      <c r="B733" s="51" t="s">
        <v>506</v>
      </c>
      <c r="C733" s="35">
        <v>4</v>
      </c>
      <c r="D733" s="55">
        <v>39.1021</v>
      </c>
      <c r="E733" s="181">
        <v>1399</v>
      </c>
      <c r="F733" s="167">
        <v>572479.69999999995</v>
      </c>
      <c r="G733" s="41">
        <v>100</v>
      </c>
      <c r="H733" s="50">
        <f t="shared" si="127"/>
        <v>572479.69999999995</v>
      </c>
      <c r="I733" s="50">
        <f t="shared" si="123"/>
        <v>0</v>
      </c>
      <c r="J733" s="50">
        <f t="shared" si="124"/>
        <v>409.20636168691919</v>
      </c>
      <c r="K733" s="50">
        <f t="shared" si="125"/>
        <v>919.95958595687591</v>
      </c>
      <c r="L733" s="50">
        <f t="shared" si="126"/>
        <v>1449370.6332084462</v>
      </c>
      <c r="M733" s="50"/>
      <c r="N733" s="97">
        <f t="shared" si="122"/>
        <v>1449370.6332084462</v>
      </c>
      <c r="O733" s="62"/>
      <c r="P733" s="62"/>
      <c r="Q733" s="99"/>
    </row>
    <row r="734" spans="1:17" s="31" customFormat="1" x14ac:dyDescent="0.25">
      <c r="A734" s="35"/>
      <c r="B734" s="51" t="s">
        <v>507</v>
      </c>
      <c r="C734" s="35">
        <v>4</v>
      </c>
      <c r="D734" s="55">
        <v>10.784200000000002</v>
      </c>
      <c r="E734" s="181">
        <v>492</v>
      </c>
      <c r="F734" s="167">
        <v>88964.1</v>
      </c>
      <c r="G734" s="41">
        <v>100</v>
      </c>
      <c r="H734" s="50">
        <f t="shared" si="127"/>
        <v>88964.1</v>
      </c>
      <c r="I734" s="50">
        <f t="shared" si="123"/>
        <v>0</v>
      </c>
      <c r="J734" s="50">
        <f t="shared" si="124"/>
        <v>180.82134146341465</v>
      </c>
      <c r="K734" s="50">
        <f t="shared" si="125"/>
        <v>1148.3446061803804</v>
      </c>
      <c r="L734" s="50">
        <f t="shared" si="126"/>
        <v>1418627.8332370983</v>
      </c>
      <c r="M734" s="50"/>
      <c r="N734" s="97">
        <f t="shared" si="122"/>
        <v>1418627.8332370983</v>
      </c>
      <c r="O734" s="62"/>
      <c r="P734" s="62"/>
      <c r="Q734" s="99"/>
    </row>
    <row r="735" spans="1:17" s="31" customFormat="1" x14ac:dyDescent="0.25">
      <c r="A735" s="35"/>
      <c r="B735" s="51" t="s">
        <v>508</v>
      </c>
      <c r="C735" s="35">
        <v>4</v>
      </c>
      <c r="D735" s="55">
        <v>25.337800000000001</v>
      </c>
      <c r="E735" s="181">
        <v>1905</v>
      </c>
      <c r="F735" s="167">
        <v>988073.1</v>
      </c>
      <c r="G735" s="41">
        <v>100</v>
      </c>
      <c r="H735" s="50">
        <f t="shared" si="127"/>
        <v>988073.1</v>
      </c>
      <c r="I735" s="50">
        <f t="shared" si="123"/>
        <v>0</v>
      </c>
      <c r="J735" s="50">
        <f t="shared" si="124"/>
        <v>518.67354330708656</v>
      </c>
      <c r="K735" s="50">
        <f t="shared" si="125"/>
        <v>810.49240433670855</v>
      </c>
      <c r="L735" s="50">
        <f t="shared" si="126"/>
        <v>1348720.1995661811</v>
      </c>
      <c r="M735" s="50"/>
      <c r="N735" s="97">
        <f t="shared" si="122"/>
        <v>1348720.1995661811</v>
      </c>
      <c r="O735" s="62"/>
      <c r="P735" s="62"/>
      <c r="Q735" s="99"/>
    </row>
    <row r="736" spans="1:17" s="31" customFormat="1" x14ac:dyDescent="0.25">
      <c r="A736" s="35"/>
      <c r="B736" s="51" t="s">
        <v>818</v>
      </c>
      <c r="C736" s="35">
        <v>4</v>
      </c>
      <c r="D736" s="55">
        <v>10.443499999999998</v>
      </c>
      <c r="E736" s="181">
        <v>797</v>
      </c>
      <c r="F736" s="167">
        <v>218123</v>
      </c>
      <c r="G736" s="41">
        <v>100</v>
      </c>
      <c r="H736" s="50">
        <f t="shared" si="127"/>
        <v>218123</v>
      </c>
      <c r="I736" s="50">
        <f t="shared" si="123"/>
        <v>0</v>
      </c>
      <c r="J736" s="50">
        <f t="shared" si="124"/>
        <v>273.68005018820577</v>
      </c>
      <c r="K736" s="50">
        <f t="shared" si="125"/>
        <v>1055.4858974555893</v>
      </c>
      <c r="L736" s="50">
        <f t="shared" si="126"/>
        <v>1364998.4621806983</v>
      </c>
      <c r="M736" s="50"/>
      <c r="N736" s="97">
        <f t="shared" si="122"/>
        <v>1364998.4621806983</v>
      </c>
      <c r="O736" s="62"/>
      <c r="P736" s="62"/>
      <c r="Q736" s="99"/>
    </row>
    <row r="737" spans="1:17" s="31" customFormat="1" x14ac:dyDescent="0.25">
      <c r="A737" s="35"/>
      <c r="B737" s="51" t="s">
        <v>509</v>
      </c>
      <c r="C737" s="35">
        <v>4</v>
      </c>
      <c r="D737" s="55">
        <v>12.3179</v>
      </c>
      <c r="E737" s="181">
        <v>612</v>
      </c>
      <c r="F737" s="167">
        <v>346171.3</v>
      </c>
      <c r="G737" s="41">
        <v>100</v>
      </c>
      <c r="H737" s="50">
        <f t="shared" si="127"/>
        <v>346171.3</v>
      </c>
      <c r="I737" s="50">
        <f t="shared" si="123"/>
        <v>0</v>
      </c>
      <c r="J737" s="50">
        <f t="shared" si="124"/>
        <v>565.63937908496735</v>
      </c>
      <c r="K737" s="50">
        <f t="shared" si="125"/>
        <v>763.52656855882776</v>
      </c>
      <c r="L737" s="50">
        <f t="shared" si="126"/>
        <v>1015667.1023532257</v>
      </c>
      <c r="M737" s="50"/>
      <c r="N737" s="97">
        <f t="shared" si="122"/>
        <v>1015667.1023532257</v>
      </c>
      <c r="O737" s="62"/>
      <c r="P737" s="62"/>
      <c r="Q737" s="99"/>
    </row>
    <row r="738" spans="1:17" s="31" customFormat="1" x14ac:dyDescent="0.25">
      <c r="A738" s="35"/>
      <c r="B738" s="51" t="s">
        <v>510</v>
      </c>
      <c r="C738" s="35">
        <v>4</v>
      </c>
      <c r="D738" s="55">
        <v>13.093299999999999</v>
      </c>
      <c r="E738" s="181">
        <v>510</v>
      </c>
      <c r="F738" s="167">
        <v>66079.100000000006</v>
      </c>
      <c r="G738" s="41">
        <v>100</v>
      </c>
      <c r="H738" s="50">
        <f t="shared" si="127"/>
        <v>66079.100000000006</v>
      </c>
      <c r="I738" s="50">
        <f t="shared" si="123"/>
        <v>0</v>
      </c>
      <c r="J738" s="50">
        <f t="shared" si="124"/>
        <v>129.56686274509806</v>
      </c>
      <c r="K738" s="50">
        <f t="shared" si="125"/>
        <v>1199.5990848986971</v>
      </c>
      <c r="L738" s="50">
        <f t="shared" si="126"/>
        <v>1489797.4799564274</v>
      </c>
      <c r="M738" s="50"/>
      <c r="N738" s="97">
        <f t="shared" si="122"/>
        <v>1489797.4799564274</v>
      </c>
      <c r="O738" s="62"/>
      <c r="P738" s="62"/>
      <c r="Q738" s="99"/>
    </row>
    <row r="739" spans="1:17" s="31" customFormat="1" x14ac:dyDescent="0.25">
      <c r="A739" s="35"/>
      <c r="B739" s="51" t="s">
        <v>511</v>
      </c>
      <c r="C739" s="35">
        <v>4</v>
      </c>
      <c r="D739" s="55">
        <v>22.278000000000002</v>
      </c>
      <c r="E739" s="181">
        <v>1301</v>
      </c>
      <c r="F739" s="167">
        <v>354872</v>
      </c>
      <c r="G739" s="41">
        <v>100</v>
      </c>
      <c r="H739" s="50">
        <f t="shared" si="127"/>
        <v>354872</v>
      </c>
      <c r="I739" s="50">
        <f t="shared" si="123"/>
        <v>0</v>
      </c>
      <c r="J739" s="50">
        <f t="shared" si="124"/>
        <v>272.76863950807069</v>
      </c>
      <c r="K739" s="50">
        <f t="shared" si="125"/>
        <v>1056.3973081357244</v>
      </c>
      <c r="L739" s="50">
        <f t="shared" si="126"/>
        <v>1506884.3044205238</v>
      </c>
      <c r="M739" s="50"/>
      <c r="N739" s="97">
        <f t="shared" si="122"/>
        <v>1506884.3044205238</v>
      </c>
      <c r="O739" s="62"/>
      <c r="P739" s="62"/>
      <c r="Q739" s="99"/>
    </row>
    <row r="740" spans="1:17" s="31" customFormat="1" x14ac:dyDescent="0.25">
      <c r="A740" s="35"/>
      <c r="B740" s="51" t="s">
        <v>512</v>
      </c>
      <c r="C740" s="35">
        <v>4</v>
      </c>
      <c r="D740" s="55">
        <v>27.158000000000001</v>
      </c>
      <c r="E740" s="181">
        <v>1681</v>
      </c>
      <c r="F740" s="167">
        <v>537265</v>
      </c>
      <c r="G740" s="41">
        <v>100</v>
      </c>
      <c r="H740" s="50">
        <f t="shared" si="127"/>
        <v>537265</v>
      </c>
      <c r="I740" s="50">
        <f t="shared" si="123"/>
        <v>0</v>
      </c>
      <c r="J740" s="50">
        <f t="shared" si="124"/>
        <v>319.61035098155861</v>
      </c>
      <c r="K740" s="50">
        <f t="shared" si="125"/>
        <v>1009.5555966622364</v>
      </c>
      <c r="L740" s="50">
        <f t="shared" si="126"/>
        <v>1541833.6808857501</v>
      </c>
      <c r="M740" s="50"/>
      <c r="N740" s="97">
        <f t="shared" si="122"/>
        <v>1541833.6808857501</v>
      </c>
      <c r="O740" s="62"/>
      <c r="P740" s="62"/>
      <c r="Q740" s="99"/>
    </row>
    <row r="741" spans="1:17" s="31" customFormat="1" x14ac:dyDescent="0.25">
      <c r="A741" s="35"/>
      <c r="B741" s="51" t="s">
        <v>513</v>
      </c>
      <c r="C741" s="35">
        <v>4</v>
      </c>
      <c r="D741" s="55">
        <v>12.5047</v>
      </c>
      <c r="E741" s="181">
        <v>557</v>
      </c>
      <c r="F741" s="167">
        <v>530396.1</v>
      </c>
      <c r="G741" s="41">
        <v>100</v>
      </c>
      <c r="H741" s="50">
        <f t="shared" si="127"/>
        <v>530396.1</v>
      </c>
      <c r="I741" s="50">
        <f t="shared" si="123"/>
        <v>0</v>
      </c>
      <c r="J741" s="50">
        <f t="shared" si="124"/>
        <v>952.23716337522433</v>
      </c>
      <c r="K741" s="50">
        <f t="shared" si="125"/>
        <v>376.92878426857078</v>
      </c>
      <c r="L741" s="50">
        <f t="shared" si="126"/>
        <v>574686.61930292961</v>
      </c>
      <c r="M741" s="50"/>
      <c r="N741" s="97">
        <f t="shared" si="122"/>
        <v>574686.61930292961</v>
      </c>
      <c r="O741" s="62"/>
      <c r="P741" s="62"/>
      <c r="Q741" s="99"/>
    </row>
    <row r="742" spans="1:17" s="31" customFormat="1" x14ac:dyDescent="0.25">
      <c r="A742" s="35"/>
      <c r="B742" s="51" t="s">
        <v>514</v>
      </c>
      <c r="C742" s="35">
        <v>4</v>
      </c>
      <c r="D742" s="55">
        <v>20.348699999999997</v>
      </c>
      <c r="E742" s="181">
        <v>1058</v>
      </c>
      <c r="F742" s="167">
        <v>689114.2</v>
      </c>
      <c r="G742" s="41">
        <v>100</v>
      </c>
      <c r="H742" s="50">
        <f t="shared" si="127"/>
        <v>689114.2</v>
      </c>
      <c r="I742" s="50">
        <f t="shared" si="123"/>
        <v>0</v>
      </c>
      <c r="J742" s="50">
        <f t="shared" si="124"/>
        <v>651.33667296786382</v>
      </c>
      <c r="K742" s="50">
        <f t="shared" si="125"/>
        <v>677.82927467593129</v>
      </c>
      <c r="L742" s="50">
        <f t="shared" si="126"/>
        <v>1033061.0895062587</v>
      </c>
      <c r="M742" s="50"/>
      <c r="N742" s="97">
        <f t="shared" si="122"/>
        <v>1033061.0895062587</v>
      </c>
      <c r="O742" s="62"/>
      <c r="P742" s="62"/>
      <c r="Q742" s="99"/>
    </row>
    <row r="743" spans="1:17" s="31" customFormat="1" x14ac:dyDescent="0.25">
      <c r="A743" s="35"/>
      <c r="B743" s="51" t="s">
        <v>861</v>
      </c>
      <c r="C743" s="35">
        <v>3</v>
      </c>
      <c r="D743" s="55">
        <v>33.518300000000004</v>
      </c>
      <c r="E743" s="181">
        <v>13643</v>
      </c>
      <c r="F743" s="167">
        <v>34111005.200000003</v>
      </c>
      <c r="G743" s="41">
        <v>50</v>
      </c>
      <c r="H743" s="50">
        <f t="shared" si="127"/>
        <v>17055502.600000001</v>
      </c>
      <c r="I743" s="50">
        <f t="shared" si="123"/>
        <v>17055502.600000001</v>
      </c>
      <c r="J743" s="50">
        <f t="shared" si="124"/>
        <v>2500.2569229641576</v>
      </c>
      <c r="K743" s="50">
        <f t="shared" si="125"/>
        <v>-1171.0909753203625</v>
      </c>
      <c r="L743" s="50">
        <f t="shared" si="126"/>
        <v>2475389.2992184996</v>
      </c>
      <c r="M743" s="50"/>
      <c r="N743" s="97">
        <f t="shared" si="122"/>
        <v>2475389.2992184996</v>
      </c>
      <c r="O743" s="62"/>
      <c r="P743" s="62"/>
      <c r="Q743" s="99"/>
    </row>
    <row r="744" spans="1:17" s="31" customFormat="1" x14ac:dyDescent="0.25">
      <c r="A744" s="35"/>
      <c r="B744" s="51" t="s">
        <v>515</v>
      </c>
      <c r="C744" s="35">
        <v>4</v>
      </c>
      <c r="D744" s="55">
        <v>46.443300000000001</v>
      </c>
      <c r="E744" s="181">
        <v>1344</v>
      </c>
      <c r="F744" s="167">
        <v>481706.8</v>
      </c>
      <c r="G744" s="41">
        <v>100</v>
      </c>
      <c r="H744" s="50">
        <f t="shared" si="127"/>
        <v>481706.8</v>
      </c>
      <c r="I744" s="50">
        <f t="shared" si="123"/>
        <v>0</v>
      </c>
      <c r="J744" s="50">
        <f t="shared" si="124"/>
        <v>358.41279761904764</v>
      </c>
      <c r="K744" s="50">
        <f t="shared" si="125"/>
        <v>970.75315002474747</v>
      </c>
      <c r="L744" s="50">
        <f t="shared" si="126"/>
        <v>1531085.3633635205</v>
      </c>
      <c r="M744" s="50"/>
      <c r="N744" s="97">
        <f t="shared" si="122"/>
        <v>1531085.3633635205</v>
      </c>
      <c r="O744" s="62"/>
      <c r="P744" s="62"/>
      <c r="Q744" s="99"/>
    </row>
    <row r="745" spans="1:17" s="31" customFormat="1" x14ac:dyDescent="0.25">
      <c r="A745" s="35"/>
      <c r="B745" s="51" t="s">
        <v>819</v>
      </c>
      <c r="C745" s="35">
        <v>4</v>
      </c>
      <c r="D745" s="55">
        <v>30.5336</v>
      </c>
      <c r="E745" s="181">
        <v>1945</v>
      </c>
      <c r="F745" s="167">
        <v>411357.5</v>
      </c>
      <c r="G745" s="41">
        <v>100</v>
      </c>
      <c r="H745" s="50">
        <f t="shared" si="127"/>
        <v>411357.5</v>
      </c>
      <c r="I745" s="50">
        <f t="shared" si="123"/>
        <v>0</v>
      </c>
      <c r="J745" s="50">
        <f t="shared" si="124"/>
        <v>211.49485861182518</v>
      </c>
      <c r="K745" s="50">
        <f t="shared" si="125"/>
        <v>1117.67108903197</v>
      </c>
      <c r="L745" s="50">
        <f t="shared" si="126"/>
        <v>1723405.6807391038</v>
      </c>
      <c r="M745" s="50"/>
      <c r="N745" s="97">
        <f t="shared" si="122"/>
        <v>1723405.6807391038</v>
      </c>
      <c r="O745" s="62"/>
      <c r="P745" s="62"/>
      <c r="Q745" s="99"/>
    </row>
    <row r="746" spans="1:17" s="31" customFormat="1" x14ac:dyDescent="0.25">
      <c r="A746" s="35"/>
      <c r="B746" s="51" t="s">
        <v>516</v>
      </c>
      <c r="C746" s="35">
        <v>4</v>
      </c>
      <c r="D746" s="55">
        <v>32.883499999999998</v>
      </c>
      <c r="E746" s="181">
        <v>1575</v>
      </c>
      <c r="F746" s="167">
        <v>646355.1</v>
      </c>
      <c r="G746" s="41">
        <v>100</v>
      </c>
      <c r="H746" s="50">
        <f t="shared" si="127"/>
        <v>646355.1</v>
      </c>
      <c r="I746" s="50">
        <f t="shared" si="123"/>
        <v>0</v>
      </c>
      <c r="J746" s="50">
        <f t="shared" si="124"/>
        <v>410.38419047619044</v>
      </c>
      <c r="K746" s="50">
        <f t="shared" si="125"/>
        <v>918.78175716760461</v>
      </c>
      <c r="L746" s="50">
        <f t="shared" si="126"/>
        <v>1448966.5866030967</v>
      </c>
      <c r="M746" s="50"/>
      <c r="N746" s="97">
        <f t="shared" si="122"/>
        <v>1448966.5866030967</v>
      </c>
      <c r="O746" s="62"/>
      <c r="P746" s="62"/>
      <c r="Q746" s="99"/>
    </row>
    <row r="747" spans="1:17" s="31" customFormat="1" x14ac:dyDescent="0.25">
      <c r="A747" s="35"/>
      <c r="B747" s="51" t="s">
        <v>820</v>
      </c>
      <c r="C747" s="35">
        <v>4</v>
      </c>
      <c r="D747" s="55">
        <v>39.14</v>
      </c>
      <c r="E747" s="181">
        <v>2642</v>
      </c>
      <c r="F747" s="167">
        <v>913728.3</v>
      </c>
      <c r="G747" s="41">
        <v>100</v>
      </c>
      <c r="H747" s="50">
        <f t="shared" si="127"/>
        <v>913728.3</v>
      </c>
      <c r="I747" s="50">
        <f t="shared" si="123"/>
        <v>0</v>
      </c>
      <c r="J747" s="50">
        <f t="shared" si="124"/>
        <v>345.8471990915973</v>
      </c>
      <c r="K747" s="50">
        <f t="shared" si="125"/>
        <v>983.3187485521978</v>
      </c>
      <c r="L747" s="50">
        <f t="shared" si="126"/>
        <v>1731717.2837510079</v>
      </c>
      <c r="M747" s="50"/>
      <c r="N747" s="97">
        <f t="shared" si="122"/>
        <v>1731717.2837510079</v>
      </c>
      <c r="O747" s="62"/>
      <c r="P747" s="62"/>
      <c r="Q747" s="99"/>
    </row>
    <row r="748" spans="1:17" s="31" customFormat="1" x14ac:dyDescent="0.25">
      <c r="A748" s="35"/>
      <c r="B748" s="51" t="s">
        <v>517</v>
      </c>
      <c r="C748" s="35">
        <v>4</v>
      </c>
      <c r="D748" s="55">
        <v>12.936300000000001</v>
      </c>
      <c r="E748" s="181">
        <v>703</v>
      </c>
      <c r="F748" s="167">
        <v>753487.6</v>
      </c>
      <c r="G748" s="41">
        <v>100</v>
      </c>
      <c r="H748" s="50">
        <f t="shared" si="127"/>
        <v>753487.6</v>
      </c>
      <c r="I748" s="50">
        <f t="shared" si="123"/>
        <v>0</v>
      </c>
      <c r="J748" s="50">
        <f t="shared" si="124"/>
        <v>1071.8173541963015</v>
      </c>
      <c r="K748" s="50">
        <f t="shared" si="125"/>
        <v>257.34859344749361</v>
      </c>
      <c r="L748" s="50">
        <f t="shared" si="126"/>
        <v>467737.68544301746</v>
      </c>
      <c r="M748" s="50"/>
      <c r="N748" s="97">
        <f t="shared" si="122"/>
        <v>467737.68544301746</v>
      </c>
      <c r="O748" s="62"/>
      <c r="P748" s="62"/>
      <c r="Q748" s="99"/>
    </row>
    <row r="749" spans="1:17" s="31" customFormat="1" x14ac:dyDescent="0.25">
      <c r="A749" s="35"/>
      <c r="B749" s="4"/>
      <c r="C749" s="4"/>
      <c r="D749" s="55">
        <v>0</v>
      </c>
      <c r="E749" s="183"/>
      <c r="F749" s="32"/>
      <c r="G749" s="41"/>
      <c r="H749" s="42"/>
      <c r="I749" s="50"/>
      <c r="J749" s="50"/>
      <c r="K749" s="50"/>
      <c r="L749" s="50"/>
      <c r="M749" s="50"/>
      <c r="N749" s="97"/>
      <c r="O749" s="62"/>
      <c r="P749" s="62"/>
      <c r="Q749" s="99"/>
    </row>
    <row r="750" spans="1:17" s="31" customFormat="1" x14ac:dyDescent="0.25">
      <c r="A750" s="30" t="s">
        <v>518</v>
      </c>
      <c r="B750" s="43" t="s">
        <v>2</v>
      </c>
      <c r="C750" s="44"/>
      <c r="D750" s="3">
        <v>936.02920000000017</v>
      </c>
      <c r="E750" s="184">
        <f>E751</f>
        <v>59653</v>
      </c>
      <c r="F750" s="37"/>
      <c r="G750" s="41"/>
      <c r="H750" s="37">
        <f>H752</f>
        <v>6868663.6500000004</v>
      </c>
      <c r="I750" s="37">
        <f>I752</f>
        <v>-6868663.6500000004</v>
      </c>
      <c r="J750" s="50"/>
      <c r="K750" s="50"/>
      <c r="L750" s="50"/>
      <c r="M750" s="46">
        <f>M752</f>
        <v>18127998.704670012</v>
      </c>
      <c r="N750" s="95">
        <f t="shared" si="122"/>
        <v>18127998.704670012</v>
      </c>
      <c r="O750" s="198"/>
      <c r="P750" s="198"/>
      <c r="Q750" s="99"/>
    </row>
    <row r="751" spans="1:17" s="31" customFormat="1" x14ac:dyDescent="0.25">
      <c r="A751" s="30" t="s">
        <v>518</v>
      </c>
      <c r="B751" s="43" t="s">
        <v>3</v>
      </c>
      <c r="C751" s="44"/>
      <c r="D751" s="3">
        <v>936.02920000000017</v>
      </c>
      <c r="E751" s="184">
        <f>SUM(E753:E780)</f>
        <v>59653</v>
      </c>
      <c r="F751" s="37">
        <f>SUM(F753:F780)</f>
        <v>55659110.500000015</v>
      </c>
      <c r="G751" s="41"/>
      <c r="H751" s="37">
        <f>SUM(H753:H780)</f>
        <v>41921783.20000001</v>
      </c>
      <c r="I751" s="37">
        <f>SUM(I753:I780)</f>
        <v>13737327.300000001</v>
      </c>
      <c r="J751" s="50"/>
      <c r="K751" s="50"/>
      <c r="L751" s="37">
        <f>SUM(L753:L780)</f>
        <v>38529067.362233698</v>
      </c>
      <c r="M751" s="50"/>
      <c r="N751" s="95">
        <f t="shared" si="122"/>
        <v>38529067.362233698</v>
      </c>
      <c r="O751" s="198"/>
      <c r="P751" s="198"/>
      <c r="Q751" s="99"/>
    </row>
    <row r="752" spans="1:17" s="31" customFormat="1" x14ac:dyDescent="0.25">
      <c r="A752" s="35"/>
      <c r="B752" s="51" t="s">
        <v>26</v>
      </c>
      <c r="C752" s="35">
        <v>2</v>
      </c>
      <c r="D752" s="55">
        <v>0</v>
      </c>
      <c r="E752" s="187"/>
      <c r="F752" s="50"/>
      <c r="G752" s="41">
        <v>25</v>
      </c>
      <c r="H752" s="50">
        <f>F773*G752/100</f>
        <v>6868663.6500000004</v>
      </c>
      <c r="I752" s="50">
        <f t="shared" si="123"/>
        <v>-6868663.6500000004</v>
      </c>
      <c r="J752" s="50"/>
      <c r="K752" s="50"/>
      <c r="L752" s="50"/>
      <c r="M752" s="50">
        <f>($L$7*$L$8*E750/$L$10)+($L$7*$L$9*D750/$L$11)</f>
        <v>18127998.704670012</v>
      </c>
      <c r="N752" s="97">
        <f t="shared" si="122"/>
        <v>18127998.704670012</v>
      </c>
      <c r="O752" s="62"/>
      <c r="P752" s="62"/>
      <c r="Q752" s="99"/>
    </row>
    <row r="753" spans="1:17" s="31" customFormat="1" x14ac:dyDescent="0.25">
      <c r="A753" s="35"/>
      <c r="B753" s="51" t="s">
        <v>519</v>
      </c>
      <c r="C753" s="35">
        <v>4</v>
      </c>
      <c r="D753" s="55">
        <v>24.559899999999999</v>
      </c>
      <c r="E753" s="181">
        <v>801</v>
      </c>
      <c r="F753" s="168">
        <v>898776.9</v>
      </c>
      <c r="G753" s="41">
        <v>100</v>
      </c>
      <c r="H753" s="50">
        <f>F753*G753/100</f>
        <v>898776.9</v>
      </c>
      <c r="I753" s="50">
        <f t="shared" si="123"/>
        <v>0</v>
      </c>
      <c r="J753" s="50">
        <f t="shared" ref="J753:J780" si="128">F753/E753</f>
        <v>1122.0685393258427</v>
      </c>
      <c r="K753" s="50">
        <f t="shared" ref="K753:K780" si="129">$J$11*$J$19-J753</f>
        <v>207.09740831795239</v>
      </c>
      <c r="L753" s="50">
        <f t="shared" ref="L753:L780" si="130">IF(K753&gt;0,$J$7*$J$8*(K753/$K$19),0)+$J$7*$J$9*(E753/$E$19)+$J$7*$J$10*(D753/$D$19)</f>
        <v>482389.6000283279</v>
      </c>
      <c r="M753" s="50"/>
      <c r="N753" s="97">
        <f t="shared" si="122"/>
        <v>482389.6000283279</v>
      </c>
      <c r="O753" s="62"/>
      <c r="P753" s="62"/>
      <c r="Q753" s="99"/>
    </row>
    <row r="754" spans="1:17" s="31" customFormat="1" x14ac:dyDescent="0.25">
      <c r="A754" s="35"/>
      <c r="B754" s="51" t="s">
        <v>520</v>
      </c>
      <c r="C754" s="35">
        <v>4</v>
      </c>
      <c r="D754" s="55">
        <v>24.404599999999999</v>
      </c>
      <c r="E754" s="181">
        <v>1669</v>
      </c>
      <c r="F754" s="168">
        <v>449800.6</v>
      </c>
      <c r="G754" s="41">
        <v>100</v>
      </c>
      <c r="H754" s="50">
        <f t="shared" ref="H754:H780" si="131">F754*G754/100</f>
        <v>449800.6</v>
      </c>
      <c r="I754" s="50">
        <f t="shared" si="123"/>
        <v>0</v>
      </c>
      <c r="J754" s="50">
        <f t="shared" si="128"/>
        <v>269.5030557219892</v>
      </c>
      <c r="K754" s="50">
        <f t="shared" si="129"/>
        <v>1059.662891921806</v>
      </c>
      <c r="L754" s="50">
        <f t="shared" si="130"/>
        <v>1583009.2875643871</v>
      </c>
      <c r="M754" s="50"/>
      <c r="N754" s="97">
        <f t="shared" si="122"/>
        <v>1583009.2875643871</v>
      </c>
      <c r="O754" s="62"/>
      <c r="P754" s="62"/>
      <c r="Q754" s="99"/>
    </row>
    <row r="755" spans="1:17" s="31" customFormat="1" x14ac:dyDescent="0.25">
      <c r="A755" s="35"/>
      <c r="B755" s="51" t="s">
        <v>821</v>
      </c>
      <c r="C755" s="35">
        <v>4</v>
      </c>
      <c r="D755" s="55">
        <v>26.257899999999999</v>
      </c>
      <c r="E755" s="181">
        <v>1571</v>
      </c>
      <c r="F755" s="168">
        <v>496223.1</v>
      </c>
      <c r="G755" s="41">
        <v>100</v>
      </c>
      <c r="H755" s="50">
        <f t="shared" si="131"/>
        <v>496223.1</v>
      </c>
      <c r="I755" s="50">
        <f t="shared" si="123"/>
        <v>0</v>
      </c>
      <c r="J755" s="50">
        <f t="shared" si="128"/>
        <v>315.86448122215148</v>
      </c>
      <c r="K755" s="50">
        <f t="shared" si="129"/>
        <v>1013.3014664216437</v>
      </c>
      <c r="L755" s="50">
        <f t="shared" si="130"/>
        <v>1523128.3271103166</v>
      </c>
      <c r="M755" s="50"/>
      <c r="N755" s="97">
        <f t="shared" si="122"/>
        <v>1523128.3271103166</v>
      </c>
      <c r="O755" s="62"/>
      <c r="P755" s="62"/>
      <c r="Q755" s="99"/>
    </row>
    <row r="756" spans="1:17" s="31" customFormat="1" x14ac:dyDescent="0.25">
      <c r="A756" s="35"/>
      <c r="B756" s="51" t="s">
        <v>521</v>
      </c>
      <c r="C756" s="35">
        <v>4</v>
      </c>
      <c r="D756" s="55">
        <v>28.290900000000004</v>
      </c>
      <c r="E756" s="181">
        <v>1253</v>
      </c>
      <c r="F756" s="168">
        <v>387236.1</v>
      </c>
      <c r="G756" s="41">
        <v>100</v>
      </c>
      <c r="H756" s="50">
        <f t="shared" si="131"/>
        <v>387236.1</v>
      </c>
      <c r="I756" s="50">
        <f t="shared" si="123"/>
        <v>0</v>
      </c>
      <c r="J756" s="50">
        <f t="shared" si="128"/>
        <v>309.04716679968072</v>
      </c>
      <c r="K756" s="50">
        <f t="shared" si="129"/>
        <v>1020.1187808441143</v>
      </c>
      <c r="L756" s="50">
        <f t="shared" si="130"/>
        <v>1486182.6996749605</v>
      </c>
      <c r="M756" s="50"/>
      <c r="N756" s="97">
        <f t="shared" si="122"/>
        <v>1486182.6996749605</v>
      </c>
      <c r="O756" s="62"/>
      <c r="P756" s="62"/>
      <c r="Q756" s="99"/>
    </row>
    <row r="757" spans="1:17" s="31" customFormat="1" x14ac:dyDescent="0.25">
      <c r="A757" s="35"/>
      <c r="B757" s="51" t="s">
        <v>822</v>
      </c>
      <c r="C757" s="35">
        <v>4</v>
      </c>
      <c r="D757" s="55">
        <v>58.626199999999997</v>
      </c>
      <c r="E757" s="181">
        <v>5402</v>
      </c>
      <c r="F757" s="168">
        <v>4188411.8</v>
      </c>
      <c r="G757" s="41">
        <v>100</v>
      </c>
      <c r="H757" s="50">
        <f t="shared" si="131"/>
        <v>4188411.8</v>
      </c>
      <c r="I757" s="50">
        <f t="shared" si="123"/>
        <v>0</v>
      </c>
      <c r="J757" s="50">
        <f t="shared" si="128"/>
        <v>775.34465012958162</v>
      </c>
      <c r="K757" s="50">
        <f t="shared" si="129"/>
        <v>553.82129751421348</v>
      </c>
      <c r="L757" s="50">
        <f t="shared" si="130"/>
        <v>1811253.2297108343</v>
      </c>
      <c r="M757" s="50"/>
      <c r="N757" s="97">
        <f t="shared" si="122"/>
        <v>1811253.2297108343</v>
      </c>
      <c r="O757" s="62"/>
      <c r="P757" s="62"/>
      <c r="Q757" s="99"/>
    </row>
    <row r="758" spans="1:17" s="31" customFormat="1" x14ac:dyDescent="0.25">
      <c r="A758" s="35"/>
      <c r="B758" s="51" t="s">
        <v>398</v>
      </c>
      <c r="C758" s="35">
        <v>4</v>
      </c>
      <c r="D758" s="55">
        <v>75.002099999999999</v>
      </c>
      <c r="E758" s="181">
        <v>3560</v>
      </c>
      <c r="F758" s="168">
        <v>4378715.5999999996</v>
      </c>
      <c r="G758" s="41">
        <v>100</v>
      </c>
      <c r="H758" s="50">
        <f t="shared" si="131"/>
        <v>4378715.5999999996</v>
      </c>
      <c r="I758" s="50">
        <f t="shared" si="123"/>
        <v>0</v>
      </c>
      <c r="J758" s="50">
        <f t="shared" si="128"/>
        <v>1229.9762921348313</v>
      </c>
      <c r="K758" s="50">
        <f t="shared" si="129"/>
        <v>99.189655508963824</v>
      </c>
      <c r="L758" s="50">
        <f t="shared" si="130"/>
        <v>1065907.9276105699</v>
      </c>
      <c r="M758" s="50"/>
      <c r="N758" s="97">
        <f t="shared" si="122"/>
        <v>1065907.9276105699</v>
      </c>
      <c r="O758" s="62"/>
      <c r="P758" s="62"/>
      <c r="Q758" s="99"/>
    </row>
    <row r="759" spans="1:17" s="31" customFormat="1" x14ac:dyDescent="0.25">
      <c r="A759" s="35"/>
      <c r="B759" s="51" t="s">
        <v>522</v>
      </c>
      <c r="C759" s="35">
        <v>4</v>
      </c>
      <c r="D759" s="55">
        <v>13.497699999999998</v>
      </c>
      <c r="E759" s="181">
        <v>814</v>
      </c>
      <c r="F759" s="168">
        <v>225472.7</v>
      </c>
      <c r="G759" s="41">
        <v>100</v>
      </c>
      <c r="H759" s="50">
        <f t="shared" si="131"/>
        <v>225472.7</v>
      </c>
      <c r="I759" s="50">
        <f t="shared" si="123"/>
        <v>0</v>
      </c>
      <c r="J759" s="50">
        <f t="shared" si="128"/>
        <v>276.99348894348896</v>
      </c>
      <c r="K759" s="50">
        <f t="shared" si="129"/>
        <v>1052.1724587003062</v>
      </c>
      <c r="L759" s="50">
        <f t="shared" si="130"/>
        <v>1378425.8725362562</v>
      </c>
      <c r="M759" s="50"/>
      <c r="N759" s="97">
        <f t="shared" si="122"/>
        <v>1378425.8725362562</v>
      </c>
      <c r="O759" s="62"/>
      <c r="P759" s="62"/>
      <c r="Q759" s="99"/>
    </row>
    <row r="760" spans="1:17" s="31" customFormat="1" x14ac:dyDescent="0.25">
      <c r="A760" s="35"/>
      <c r="B760" s="51" t="s">
        <v>523</v>
      </c>
      <c r="C760" s="35">
        <v>4</v>
      </c>
      <c r="D760" s="55">
        <v>33.961999999999996</v>
      </c>
      <c r="E760" s="181">
        <v>1501</v>
      </c>
      <c r="F760" s="168">
        <v>547282.19999999995</v>
      </c>
      <c r="G760" s="41">
        <v>100</v>
      </c>
      <c r="H760" s="50">
        <f t="shared" si="131"/>
        <v>547282.19999999995</v>
      </c>
      <c r="I760" s="50">
        <f t="shared" si="123"/>
        <v>0</v>
      </c>
      <c r="J760" s="50">
        <f t="shared" si="128"/>
        <v>364.61172551632239</v>
      </c>
      <c r="K760" s="50">
        <f t="shared" si="129"/>
        <v>964.55422212747271</v>
      </c>
      <c r="L760" s="50">
        <f t="shared" si="130"/>
        <v>1492625.5114088466</v>
      </c>
      <c r="M760" s="50"/>
      <c r="N760" s="97">
        <f t="shared" si="122"/>
        <v>1492625.5114088466</v>
      </c>
      <c r="O760" s="62"/>
      <c r="P760" s="62"/>
      <c r="Q760" s="99"/>
    </row>
    <row r="761" spans="1:17" s="31" customFormat="1" x14ac:dyDescent="0.25">
      <c r="A761" s="35"/>
      <c r="B761" s="51" t="s">
        <v>524</v>
      </c>
      <c r="C761" s="35">
        <v>4</v>
      </c>
      <c r="D761" s="55">
        <v>19.2516</v>
      </c>
      <c r="E761" s="181">
        <v>1009</v>
      </c>
      <c r="F761" s="168">
        <v>326377.3</v>
      </c>
      <c r="G761" s="41">
        <v>100</v>
      </c>
      <c r="H761" s="50">
        <f t="shared" si="131"/>
        <v>326377.3</v>
      </c>
      <c r="I761" s="50">
        <f t="shared" si="123"/>
        <v>0</v>
      </c>
      <c r="J761" s="50">
        <f t="shared" si="128"/>
        <v>323.4661050545094</v>
      </c>
      <c r="K761" s="50">
        <f t="shared" si="129"/>
        <v>1005.6998425892857</v>
      </c>
      <c r="L761" s="50">
        <f t="shared" si="130"/>
        <v>1386417.3485361468</v>
      </c>
      <c r="M761" s="50"/>
      <c r="N761" s="97">
        <f t="shared" si="122"/>
        <v>1386417.3485361468</v>
      </c>
      <c r="O761" s="62"/>
      <c r="P761" s="62"/>
      <c r="Q761" s="99"/>
    </row>
    <row r="762" spans="1:17" s="31" customFormat="1" x14ac:dyDescent="0.25">
      <c r="A762" s="35"/>
      <c r="B762" s="51" t="s">
        <v>297</v>
      </c>
      <c r="C762" s="35">
        <v>4</v>
      </c>
      <c r="D762" s="55">
        <v>32.711999999999996</v>
      </c>
      <c r="E762" s="181">
        <v>2018</v>
      </c>
      <c r="F762" s="168">
        <v>1096567.8999999999</v>
      </c>
      <c r="G762" s="41">
        <v>100</v>
      </c>
      <c r="H762" s="50">
        <f t="shared" si="131"/>
        <v>1096567.8999999999</v>
      </c>
      <c r="I762" s="50">
        <f t="shared" si="123"/>
        <v>0</v>
      </c>
      <c r="J762" s="50">
        <f t="shared" si="128"/>
        <v>543.39340931615459</v>
      </c>
      <c r="K762" s="50">
        <f t="shared" si="129"/>
        <v>785.77253832764052</v>
      </c>
      <c r="L762" s="50">
        <f t="shared" si="130"/>
        <v>1374665.8326897447</v>
      </c>
      <c r="M762" s="50"/>
      <c r="N762" s="97">
        <f t="shared" si="122"/>
        <v>1374665.8326897447</v>
      </c>
      <c r="O762" s="62"/>
      <c r="P762" s="62"/>
      <c r="Q762" s="99"/>
    </row>
    <row r="763" spans="1:17" s="31" customFormat="1" x14ac:dyDescent="0.25">
      <c r="A763" s="35"/>
      <c r="B763" s="51" t="s">
        <v>132</v>
      </c>
      <c r="C763" s="35">
        <v>4</v>
      </c>
      <c r="D763" s="55">
        <v>16.431900000000002</v>
      </c>
      <c r="E763" s="181">
        <v>736</v>
      </c>
      <c r="F763" s="168">
        <v>486137.3</v>
      </c>
      <c r="G763" s="41">
        <v>100</v>
      </c>
      <c r="H763" s="50">
        <f t="shared" si="131"/>
        <v>486137.3</v>
      </c>
      <c r="I763" s="50">
        <f t="shared" si="123"/>
        <v>0</v>
      </c>
      <c r="J763" s="50">
        <f t="shared" si="128"/>
        <v>660.5126358695652</v>
      </c>
      <c r="K763" s="50">
        <f t="shared" si="129"/>
        <v>668.65331177422991</v>
      </c>
      <c r="L763" s="50">
        <f t="shared" si="130"/>
        <v>949793.70698653045</v>
      </c>
      <c r="M763" s="50"/>
      <c r="N763" s="97">
        <f t="shared" si="122"/>
        <v>949793.70698653045</v>
      </c>
      <c r="O763" s="62"/>
      <c r="P763" s="62"/>
      <c r="Q763" s="99"/>
    </row>
    <row r="764" spans="1:17" s="31" customFormat="1" x14ac:dyDescent="0.25">
      <c r="A764" s="35"/>
      <c r="B764" s="51" t="s">
        <v>525</v>
      </c>
      <c r="C764" s="35">
        <v>4</v>
      </c>
      <c r="D764" s="55">
        <v>39.871500000000005</v>
      </c>
      <c r="E764" s="181">
        <v>1005</v>
      </c>
      <c r="F764" s="168">
        <v>643206.9</v>
      </c>
      <c r="G764" s="41">
        <v>100</v>
      </c>
      <c r="H764" s="50">
        <f t="shared" si="131"/>
        <v>643206.9</v>
      </c>
      <c r="I764" s="50">
        <f t="shared" si="123"/>
        <v>0</v>
      </c>
      <c r="J764" s="50">
        <f t="shared" si="128"/>
        <v>640.00686567164178</v>
      </c>
      <c r="K764" s="50">
        <f t="shared" si="129"/>
        <v>689.15908197215333</v>
      </c>
      <c r="L764" s="50">
        <f t="shared" si="130"/>
        <v>1127780.2922641924</v>
      </c>
      <c r="M764" s="50"/>
      <c r="N764" s="97">
        <f t="shared" si="122"/>
        <v>1127780.2922641924</v>
      </c>
      <c r="O764" s="62"/>
      <c r="P764" s="62"/>
      <c r="Q764" s="99"/>
    </row>
    <row r="765" spans="1:17" s="31" customFormat="1" x14ac:dyDescent="0.25">
      <c r="A765" s="35"/>
      <c r="B765" s="51" t="s">
        <v>70</v>
      </c>
      <c r="C765" s="35">
        <v>4</v>
      </c>
      <c r="D765" s="55">
        <v>61.625299999999996</v>
      </c>
      <c r="E765" s="181">
        <v>4015</v>
      </c>
      <c r="F765" s="168">
        <v>1792940.3</v>
      </c>
      <c r="G765" s="41">
        <v>100</v>
      </c>
      <c r="H765" s="50">
        <f t="shared" si="131"/>
        <v>1792940.3</v>
      </c>
      <c r="I765" s="50">
        <f t="shared" si="123"/>
        <v>0</v>
      </c>
      <c r="J765" s="50">
        <f t="shared" si="128"/>
        <v>446.56047322540473</v>
      </c>
      <c r="K765" s="50">
        <f t="shared" si="129"/>
        <v>882.60547441839037</v>
      </c>
      <c r="L765" s="50">
        <f t="shared" si="130"/>
        <v>1957300.3200183148</v>
      </c>
      <c r="M765" s="50"/>
      <c r="N765" s="97">
        <f t="shared" si="122"/>
        <v>1957300.3200183148</v>
      </c>
      <c r="O765" s="62"/>
      <c r="P765" s="62"/>
      <c r="Q765" s="99"/>
    </row>
    <row r="766" spans="1:17" s="31" customFormat="1" x14ac:dyDescent="0.25">
      <c r="A766" s="35"/>
      <c r="B766" s="51" t="s">
        <v>526</v>
      </c>
      <c r="C766" s="35">
        <v>4</v>
      </c>
      <c r="D766" s="55">
        <v>43.096600000000002</v>
      </c>
      <c r="E766" s="181">
        <v>2921</v>
      </c>
      <c r="F766" s="168">
        <v>1047374.9</v>
      </c>
      <c r="G766" s="41">
        <v>100</v>
      </c>
      <c r="H766" s="50">
        <f t="shared" si="131"/>
        <v>1047374.9</v>
      </c>
      <c r="I766" s="50">
        <f t="shared" si="123"/>
        <v>0</v>
      </c>
      <c r="J766" s="50">
        <f t="shared" si="128"/>
        <v>358.56723724751799</v>
      </c>
      <c r="K766" s="50">
        <f t="shared" si="129"/>
        <v>970.59871039627706</v>
      </c>
      <c r="L766" s="50">
        <f t="shared" si="130"/>
        <v>1783365.1232435917</v>
      </c>
      <c r="M766" s="50"/>
      <c r="N766" s="97">
        <f t="shared" si="122"/>
        <v>1783365.1232435917</v>
      </c>
      <c r="O766" s="62"/>
      <c r="P766" s="62"/>
      <c r="Q766" s="99"/>
    </row>
    <row r="767" spans="1:17" s="31" customFormat="1" x14ac:dyDescent="0.25">
      <c r="A767" s="35"/>
      <c r="B767" s="51" t="s">
        <v>527</v>
      </c>
      <c r="C767" s="35">
        <v>4</v>
      </c>
      <c r="D767" s="55">
        <v>19.396799999999999</v>
      </c>
      <c r="E767" s="181">
        <v>985</v>
      </c>
      <c r="F767" s="168">
        <v>394757.6</v>
      </c>
      <c r="G767" s="41">
        <v>100</v>
      </c>
      <c r="H767" s="50">
        <f t="shared" si="131"/>
        <v>394757.6</v>
      </c>
      <c r="I767" s="50">
        <f t="shared" si="123"/>
        <v>0</v>
      </c>
      <c r="J767" s="50">
        <f t="shared" si="128"/>
        <v>400.76913705583752</v>
      </c>
      <c r="K767" s="50">
        <f t="shared" si="129"/>
        <v>928.39681058795759</v>
      </c>
      <c r="L767" s="50">
        <f t="shared" si="130"/>
        <v>1296532.934269547</v>
      </c>
      <c r="M767" s="50"/>
      <c r="N767" s="97">
        <f t="shared" si="122"/>
        <v>1296532.934269547</v>
      </c>
      <c r="O767" s="62"/>
      <c r="P767" s="62"/>
      <c r="Q767" s="99"/>
    </row>
    <row r="768" spans="1:17" s="31" customFormat="1" x14ac:dyDescent="0.25">
      <c r="A768" s="35"/>
      <c r="B768" s="51" t="s">
        <v>528</v>
      </c>
      <c r="C768" s="35">
        <v>4</v>
      </c>
      <c r="D768" s="55">
        <v>14.632000000000001</v>
      </c>
      <c r="E768" s="181">
        <v>558</v>
      </c>
      <c r="F768" s="168">
        <v>321374.5</v>
      </c>
      <c r="G768" s="41">
        <v>100</v>
      </c>
      <c r="H768" s="50">
        <f t="shared" si="131"/>
        <v>321374.5</v>
      </c>
      <c r="I768" s="50">
        <f t="shared" si="123"/>
        <v>0</v>
      </c>
      <c r="J768" s="50">
        <f t="shared" si="128"/>
        <v>575.93996415770607</v>
      </c>
      <c r="K768" s="50">
        <f t="shared" si="129"/>
        <v>753.22598348608904</v>
      </c>
      <c r="L768" s="50">
        <f t="shared" si="130"/>
        <v>1005757.2173675613</v>
      </c>
      <c r="M768" s="50"/>
      <c r="N768" s="97">
        <f t="shared" si="122"/>
        <v>1005757.2173675613</v>
      </c>
      <c r="O768" s="62"/>
      <c r="P768" s="62"/>
      <c r="Q768" s="99"/>
    </row>
    <row r="769" spans="1:17" s="31" customFormat="1" x14ac:dyDescent="0.25">
      <c r="A769" s="35"/>
      <c r="B769" s="51" t="s">
        <v>529</v>
      </c>
      <c r="C769" s="35">
        <v>4</v>
      </c>
      <c r="D769" s="55">
        <v>26.194400000000002</v>
      </c>
      <c r="E769" s="181">
        <v>1089</v>
      </c>
      <c r="F769" s="168">
        <v>579165.5</v>
      </c>
      <c r="G769" s="41">
        <v>100</v>
      </c>
      <c r="H769" s="50">
        <f t="shared" si="131"/>
        <v>579165.5</v>
      </c>
      <c r="I769" s="50">
        <f t="shared" si="123"/>
        <v>0</v>
      </c>
      <c r="J769" s="50">
        <f t="shared" si="128"/>
        <v>531.83241505968783</v>
      </c>
      <c r="K769" s="50">
        <f t="shared" si="129"/>
        <v>797.33353258410727</v>
      </c>
      <c r="L769" s="50">
        <f t="shared" si="130"/>
        <v>1199288.7929746136</v>
      </c>
      <c r="M769" s="50"/>
      <c r="N769" s="97">
        <f t="shared" si="122"/>
        <v>1199288.7929746136</v>
      </c>
      <c r="O769" s="62"/>
      <c r="P769" s="62"/>
      <c r="Q769" s="99"/>
    </row>
    <row r="770" spans="1:17" s="31" customFormat="1" x14ac:dyDescent="0.25">
      <c r="A770" s="35"/>
      <c r="B770" s="51" t="s">
        <v>530</v>
      </c>
      <c r="C770" s="35">
        <v>4</v>
      </c>
      <c r="D770" s="55">
        <v>27.970300000000002</v>
      </c>
      <c r="E770" s="181">
        <v>1458</v>
      </c>
      <c r="F770" s="168">
        <v>668816.5</v>
      </c>
      <c r="G770" s="41">
        <v>100</v>
      </c>
      <c r="H770" s="50">
        <f t="shared" si="131"/>
        <v>668816.5</v>
      </c>
      <c r="I770" s="50">
        <f t="shared" si="123"/>
        <v>0</v>
      </c>
      <c r="J770" s="50">
        <f t="shared" si="128"/>
        <v>458.7218792866941</v>
      </c>
      <c r="K770" s="50">
        <f t="shared" si="129"/>
        <v>870.44406835710106</v>
      </c>
      <c r="L770" s="50">
        <f t="shared" si="130"/>
        <v>1352086.5109805397</v>
      </c>
      <c r="M770" s="50"/>
      <c r="N770" s="97">
        <f t="shared" ref="N770:N833" si="132">L770+M770</f>
        <v>1352086.5109805397</v>
      </c>
      <c r="O770" s="62"/>
      <c r="P770" s="62"/>
      <c r="Q770" s="99"/>
    </row>
    <row r="771" spans="1:17" s="31" customFormat="1" x14ac:dyDescent="0.25">
      <c r="A771" s="35"/>
      <c r="B771" s="51" t="s">
        <v>531</v>
      </c>
      <c r="C771" s="35">
        <v>4</v>
      </c>
      <c r="D771" s="55">
        <v>32.350300000000004</v>
      </c>
      <c r="E771" s="181">
        <v>1507</v>
      </c>
      <c r="F771" s="168">
        <v>629514.80000000005</v>
      </c>
      <c r="G771" s="41">
        <v>100</v>
      </c>
      <c r="H771" s="50">
        <f t="shared" si="131"/>
        <v>629514.80000000005</v>
      </c>
      <c r="I771" s="50">
        <f t="shared" si="123"/>
        <v>0</v>
      </c>
      <c r="J771" s="50">
        <f t="shared" si="128"/>
        <v>417.72714001327142</v>
      </c>
      <c r="K771" s="50">
        <f t="shared" si="129"/>
        <v>911.43880763052368</v>
      </c>
      <c r="L771" s="50">
        <f t="shared" si="130"/>
        <v>1426706.1538664673</v>
      </c>
      <c r="M771" s="50"/>
      <c r="N771" s="97">
        <f t="shared" si="132"/>
        <v>1426706.1538664673</v>
      </c>
      <c r="O771" s="62"/>
      <c r="P771" s="62"/>
      <c r="Q771" s="99"/>
    </row>
    <row r="772" spans="1:17" s="31" customFormat="1" x14ac:dyDescent="0.25">
      <c r="A772" s="35"/>
      <c r="B772" s="51" t="s">
        <v>532</v>
      </c>
      <c r="C772" s="35">
        <v>4</v>
      </c>
      <c r="D772" s="55">
        <v>49.196099999999994</v>
      </c>
      <c r="E772" s="181">
        <v>2857</v>
      </c>
      <c r="F772" s="168">
        <v>2362764</v>
      </c>
      <c r="G772" s="41">
        <v>100</v>
      </c>
      <c r="H772" s="50">
        <f t="shared" si="131"/>
        <v>2362764</v>
      </c>
      <c r="I772" s="50">
        <f t="shared" ref="I772:I835" si="133">F772-H772</f>
        <v>0</v>
      </c>
      <c r="J772" s="50">
        <f t="shared" si="128"/>
        <v>827.00875043752183</v>
      </c>
      <c r="K772" s="50">
        <f t="shared" si="129"/>
        <v>502.15719720627328</v>
      </c>
      <c r="L772" s="50">
        <f t="shared" si="130"/>
        <v>1276869.3509398936</v>
      </c>
      <c r="M772" s="50"/>
      <c r="N772" s="97">
        <f t="shared" si="132"/>
        <v>1276869.3509398936</v>
      </c>
      <c r="O772" s="62"/>
      <c r="P772" s="62"/>
      <c r="Q772" s="99"/>
    </row>
    <row r="773" spans="1:17" s="31" customFormat="1" x14ac:dyDescent="0.25">
      <c r="A773" s="35"/>
      <c r="B773" s="51" t="s">
        <v>866</v>
      </c>
      <c r="C773" s="35">
        <v>3</v>
      </c>
      <c r="D773" s="55">
        <v>52.1601</v>
      </c>
      <c r="E773" s="181">
        <v>10894</v>
      </c>
      <c r="F773" s="168">
        <v>27474654.600000001</v>
      </c>
      <c r="G773" s="41">
        <v>50</v>
      </c>
      <c r="H773" s="50">
        <f t="shared" si="131"/>
        <v>13737327.300000001</v>
      </c>
      <c r="I773" s="50">
        <f t="shared" si="133"/>
        <v>13737327.300000001</v>
      </c>
      <c r="J773" s="50">
        <f t="shared" si="128"/>
        <v>2521.9987699651188</v>
      </c>
      <c r="K773" s="50">
        <f t="shared" si="129"/>
        <v>-1192.8328223213236</v>
      </c>
      <c r="L773" s="50">
        <f t="shared" si="130"/>
        <v>2095053.4554130267</v>
      </c>
      <c r="M773" s="50"/>
      <c r="N773" s="97">
        <f t="shared" si="132"/>
        <v>2095053.4554130267</v>
      </c>
      <c r="O773" s="62"/>
      <c r="P773" s="62"/>
      <c r="Q773" s="99"/>
    </row>
    <row r="774" spans="1:17" s="31" customFormat="1" x14ac:dyDescent="0.25">
      <c r="A774" s="35"/>
      <c r="B774" s="51" t="s">
        <v>533</v>
      </c>
      <c r="C774" s="35">
        <v>4</v>
      </c>
      <c r="D774" s="55">
        <v>25.946999999999999</v>
      </c>
      <c r="E774" s="181">
        <v>1776</v>
      </c>
      <c r="F774" s="168">
        <v>906641.9</v>
      </c>
      <c r="G774" s="41">
        <v>100</v>
      </c>
      <c r="H774" s="50">
        <f t="shared" si="131"/>
        <v>906641.9</v>
      </c>
      <c r="I774" s="50">
        <f t="shared" si="133"/>
        <v>0</v>
      </c>
      <c r="J774" s="50">
        <f t="shared" si="128"/>
        <v>510.49656531531531</v>
      </c>
      <c r="K774" s="50">
        <f t="shared" si="129"/>
        <v>818.66938232847974</v>
      </c>
      <c r="L774" s="50">
        <f t="shared" si="130"/>
        <v>1338781.733693152</v>
      </c>
      <c r="M774" s="50"/>
      <c r="N774" s="97">
        <f t="shared" si="132"/>
        <v>1338781.733693152</v>
      </c>
      <c r="O774" s="62"/>
      <c r="P774" s="62"/>
      <c r="Q774" s="99"/>
    </row>
    <row r="775" spans="1:17" s="31" customFormat="1" x14ac:dyDescent="0.25">
      <c r="A775" s="35"/>
      <c r="B775" s="51" t="s">
        <v>534</v>
      </c>
      <c r="C775" s="35">
        <v>4</v>
      </c>
      <c r="D775" s="55">
        <v>24.24</v>
      </c>
      <c r="E775" s="181">
        <v>1017</v>
      </c>
      <c r="F775" s="168">
        <v>577207.9</v>
      </c>
      <c r="G775" s="41">
        <v>100</v>
      </c>
      <c r="H775" s="50">
        <f t="shared" si="131"/>
        <v>577207.9</v>
      </c>
      <c r="I775" s="50">
        <f t="shared" si="133"/>
        <v>0</v>
      </c>
      <c r="J775" s="50">
        <f t="shared" si="128"/>
        <v>567.55939036381517</v>
      </c>
      <c r="K775" s="50">
        <f t="shared" si="129"/>
        <v>761.60655727997994</v>
      </c>
      <c r="L775" s="50">
        <f t="shared" si="130"/>
        <v>1137965.6776548377</v>
      </c>
      <c r="M775" s="50"/>
      <c r="N775" s="97">
        <f t="shared" si="132"/>
        <v>1137965.6776548377</v>
      </c>
      <c r="O775" s="62"/>
      <c r="P775" s="62"/>
      <c r="Q775" s="99"/>
    </row>
    <row r="776" spans="1:17" s="31" customFormat="1" x14ac:dyDescent="0.25">
      <c r="A776" s="35"/>
      <c r="B776" s="51" t="s">
        <v>824</v>
      </c>
      <c r="C776" s="35">
        <v>4</v>
      </c>
      <c r="D776" s="55">
        <v>16.225899999999999</v>
      </c>
      <c r="E776" s="181">
        <v>445</v>
      </c>
      <c r="F776" s="168">
        <v>94276.1</v>
      </c>
      <c r="G776" s="41">
        <v>100</v>
      </c>
      <c r="H776" s="50">
        <f t="shared" si="131"/>
        <v>94276.1</v>
      </c>
      <c r="I776" s="50">
        <f t="shared" si="133"/>
        <v>0</v>
      </c>
      <c r="J776" s="50">
        <f t="shared" si="128"/>
        <v>211.85640449438205</v>
      </c>
      <c r="K776" s="50">
        <f t="shared" si="129"/>
        <v>1117.309543149413</v>
      </c>
      <c r="L776" s="50">
        <f t="shared" si="130"/>
        <v>1401298.2464180971</v>
      </c>
      <c r="M776" s="50"/>
      <c r="N776" s="97">
        <f t="shared" si="132"/>
        <v>1401298.2464180971</v>
      </c>
      <c r="O776" s="62"/>
      <c r="P776" s="62"/>
      <c r="Q776" s="99"/>
    </row>
    <row r="777" spans="1:17" s="31" customFormat="1" x14ac:dyDescent="0.25">
      <c r="A777" s="35"/>
      <c r="B777" s="51" t="s">
        <v>535</v>
      </c>
      <c r="C777" s="35">
        <v>4</v>
      </c>
      <c r="D777" s="55">
        <v>31.949000000000002</v>
      </c>
      <c r="E777" s="181">
        <v>1434</v>
      </c>
      <c r="F777" s="168">
        <v>1231794.2</v>
      </c>
      <c r="G777" s="41">
        <v>100</v>
      </c>
      <c r="H777" s="50">
        <f t="shared" si="131"/>
        <v>1231794.2</v>
      </c>
      <c r="I777" s="50">
        <f t="shared" si="133"/>
        <v>0</v>
      </c>
      <c r="J777" s="50">
        <f t="shared" si="128"/>
        <v>858.99177126917709</v>
      </c>
      <c r="K777" s="50">
        <f t="shared" si="129"/>
        <v>470.17417637461801</v>
      </c>
      <c r="L777" s="50">
        <f t="shared" si="130"/>
        <v>918765.10529024876</v>
      </c>
      <c r="M777" s="50"/>
      <c r="N777" s="97">
        <f t="shared" si="132"/>
        <v>918765.10529024876</v>
      </c>
      <c r="O777" s="62"/>
      <c r="P777" s="62"/>
      <c r="Q777" s="99"/>
    </row>
    <row r="778" spans="1:17" s="31" customFormat="1" x14ac:dyDescent="0.25">
      <c r="A778" s="35"/>
      <c r="B778" s="51" t="s">
        <v>536</v>
      </c>
      <c r="C778" s="35">
        <v>4</v>
      </c>
      <c r="D778" s="55">
        <v>48.289499999999997</v>
      </c>
      <c r="E778" s="181">
        <v>2739</v>
      </c>
      <c r="F778" s="168">
        <v>1038044.6</v>
      </c>
      <c r="G778" s="41">
        <v>100</v>
      </c>
      <c r="H778" s="50">
        <f t="shared" si="131"/>
        <v>1038044.6</v>
      </c>
      <c r="I778" s="50">
        <f t="shared" si="133"/>
        <v>0</v>
      </c>
      <c r="J778" s="50">
        <f t="shared" si="128"/>
        <v>378.98671047827673</v>
      </c>
      <c r="K778" s="50">
        <f t="shared" si="129"/>
        <v>950.17923716551832</v>
      </c>
      <c r="L778" s="50">
        <f t="shared" si="130"/>
        <v>1753803.6955677089</v>
      </c>
      <c r="M778" s="50"/>
      <c r="N778" s="97">
        <f t="shared" si="132"/>
        <v>1753803.6955677089</v>
      </c>
      <c r="O778" s="62"/>
      <c r="P778" s="62"/>
      <c r="Q778" s="99"/>
    </row>
    <row r="779" spans="1:17" s="31" customFormat="1" x14ac:dyDescent="0.25">
      <c r="A779" s="35"/>
      <c r="B779" s="51" t="s">
        <v>414</v>
      </c>
      <c r="C779" s="35">
        <v>4</v>
      </c>
      <c r="D779" s="55">
        <v>24.758200000000002</v>
      </c>
      <c r="E779" s="181">
        <v>2004</v>
      </c>
      <c r="F779" s="168">
        <v>979361</v>
      </c>
      <c r="G779" s="41">
        <v>100</v>
      </c>
      <c r="H779" s="50">
        <f t="shared" si="131"/>
        <v>979361</v>
      </c>
      <c r="I779" s="50">
        <f t="shared" si="133"/>
        <v>0</v>
      </c>
      <c r="J779" s="50">
        <f t="shared" si="128"/>
        <v>488.70309381237524</v>
      </c>
      <c r="K779" s="50">
        <f t="shared" si="129"/>
        <v>840.46285383141981</v>
      </c>
      <c r="L779" s="50">
        <f t="shared" si="130"/>
        <v>1396374.3459762237</v>
      </c>
      <c r="M779" s="50"/>
      <c r="N779" s="97">
        <f t="shared" si="132"/>
        <v>1396374.3459762237</v>
      </c>
      <c r="O779" s="62"/>
      <c r="P779" s="62"/>
      <c r="Q779" s="99"/>
    </row>
    <row r="780" spans="1:17" s="31" customFormat="1" x14ac:dyDescent="0.25">
      <c r="A780" s="35"/>
      <c r="B780" s="51" t="s">
        <v>537</v>
      </c>
      <c r="C780" s="35">
        <v>4</v>
      </c>
      <c r="D780" s="55">
        <v>45.129399999999997</v>
      </c>
      <c r="E780" s="181">
        <v>2615</v>
      </c>
      <c r="F780" s="168">
        <v>1436213.7</v>
      </c>
      <c r="G780" s="41">
        <v>100</v>
      </c>
      <c r="H780" s="50">
        <f t="shared" si="131"/>
        <v>1436213.7</v>
      </c>
      <c r="I780" s="50">
        <f t="shared" si="133"/>
        <v>0</v>
      </c>
      <c r="J780" s="50">
        <f t="shared" si="128"/>
        <v>549.22130019120459</v>
      </c>
      <c r="K780" s="50">
        <f t="shared" si="129"/>
        <v>779.94464745259052</v>
      </c>
      <c r="L780" s="50">
        <f t="shared" si="130"/>
        <v>1527539.0624387637</v>
      </c>
      <c r="M780" s="50"/>
      <c r="N780" s="97">
        <f t="shared" si="132"/>
        <v>1527539.0624387637</v>
      </c>
      <c r="O780" s="62"/>
      <c r="P780" s="62"/>
      <c r="Q780" s="99"/>
    </row>
    <row r="781" spans="1:17" s="31" customFormat="1" x14ac:dyDescent="0.25">
      <c r="A781" s="35"/>
      <c r="B781" s="4"/>
      <c r="C781" s="4"/>
      <c r="D781" s="55">
        <v>0</v>
      </c>
      <c r="E781" s="183"/>
      <c r="F781" s="32"/>
      <c r="G781" s="41"/>
      <c r="H781" s="42"/>
      <c r="I781" s="50"/>
      <c r="J781" s="50"/>
      <c r="K781" s="50"/>
      <c r="L781" s="50"/>
      <c r="M781" s="50"/>
      <c r="N781" s="97"/>
      <c r="O781" s="62"/>
      <c r="P781" s="62"/>
      <c r="Q781" s="99"/>
    </row>
    <row r="782" spans="1:17" s="31" customFormat="1" x14ac:dyDescent="0.25">
      <c r="A782" s="30" t="s">
        <v>538</v>
      </c>
      <c r="B782" s="43" t="s">
        <v>2</v>
      </c>
      <c r="C782" s="44"/>
      <c r="D782" s="3">
        <v>1033.7047000000002</v>
      </c>
      <c r="E782" s="184">
        <f>E783</f>
        <v>80542</v>
      </c>
      <c r="F782" s="37"/>
      <c r="G782" s="41"/>
      <c r="H782" s="37">
        <f>H784</f>
        <v>6403734.2000000002</v>
      </c>
      <c r="I782" s="37">
        <f>I784</f>
        <v>-6403734.2000000002</v>
      </c>
      <c r="J782" s="50"/>
      <c r="K782" s="50"/>
      <c r="L782" s="50"/>
      <c r="M782" s="46">
        <f>M784</f>
        <v>22467571.891697787</v>
      </c>
      <c r="N782" s="95">
        <f t="shared" si="132"/>
        <v>22467571.891697787</v>
      </c>
      <c r="O782" s="198"/>
      <c r="P782" s="198"/>
      <c r="Q782" s="99"/>
    </row>
    <row r="783" spans="1:17" s="31" customFormat="1" x14ac:dyDescent="0.25">
      <c r="A783" s="30" t="s">
        <v>538</v>
      </c>
      <c r="B783" s="43" t="s">
        <v>3</v>
      </c>
      <c r="C783" s="44"/>
      <c r="D783" s="3">
        <v>1033.7047000000002</v>
      </c>
      <c r="E783" s="184">
        <f>SUM(E785:E810)</f>
        <v>80542</v>
      </c>
      <c r="F783" s="37">
        <f>SUM(F785:F810)</f>
        <v>53820354.399999999</v>
      </c>
      <c r="G783" s="41"/>
      <c r="H783" s="37">
        <f>SUM(H785:H810)</f>
        <v>41012886</v>
      </c>
      <c r="I783" s="37">
        <f>SUM(I785:I810)</f>
        <v>12807468.4</v>
      </c>
      <c r="J783" s="50"/>
      <c r="K783" s="50"/>
      <c r="L783" s="37">
        <f>SUM(L785:L810)</f>
        <v>44153936.188535795</v>
      </c>
      <c r="M783" s="50"/>
      <c r="N783" s="95">
        <f t="shared" si="132"/>
        <v>44153936.188535795</v>
      </c>
      <c r="O783" s="198"/>
      <c r="P783" s="198"/>
      <c r="Q783" s="99"/>
    </row>
    <row r="784" spans="1:17" s="31" customFormat="1" x14ac:dyDescent="0.25">
      <c r="A784" s="35"/>
      <c r="B784" s="51" t="s">
        <v>26</v>
      </c>
      <c r="C784" s="35">
        <v>2</v>
      </c>
      <c r="D784" s="55">
        <v>0</v>
      </c>
      <c r="E784" s="187"/>
      <c r="F784" s="50"/>
      <c r="G784" s="41">
        <v>25</v>
      </c>
      <c r="H784" s="50">
        <f>F807*G784/100</f>
        <v>6403734.2000000002</v>
      </c>
      <c r="I784" s="50">
        <f t="shared" si="133"/>
        <v>-6403734.2000000002</v>
      </c>
      <c r="J784" s="50"/>
      <c r="K784" s="50"/>
      <c r="L784" s="50"/>
      <c r="M784" s="50">
        <f>($L$7*$L$8*E782/$L$10)+($L$7*$L$9*D782/$L$11)</f>
        <v>22467571.891697787</v>
      </c>
      <c r="N784" s="97">
        <f t="shared" si="132"/>
        <v>22467571.891697787</v>
      </c>
      <c r="O784" s="62"/>
      <c r="P784" s="62"/>
      <c r="Q784" s="99"/>
    </row>
    <row r="785" spans="1:17" s="31" customFormat="1" x14ac:dyDescent="0.25">
      <c r="A785" s="35"/>
      <c r="B785" s="51" t="s">
        <v>539</v>
      </c>
      <c r="C785" s="35">
        <v>4</v>
      </c>
      <c r="D785" s="55">
        <v>68.235900000000001</v>
      </c>
      <c r="E785" s="181">
        <v>5510</v>
      </c>
      <c r="F785" s="169">
        <v>2486404.7999999998</v>
      </c>
      <c r="G785" s="41">
        <v>100</v>
      </c>
      <c r="H785" s="50">
        <f>F785*G785/100</f>
        <v>2486404.7999999998</v>
      </c>
      <c r="I785" s="50">
        <f t="shared" si="133"/>
        <v>0</v>
      </c>
      <c r="J785" s="50">
        <f t="shared" ref="J785:J810" si="134">F785/E785</f>
        <v>451.25313974591649</v>
      </c>
      <c r="K785" s="50">
        <f t="shared" ref="K785:K810" si="135">$J$11*$J$19-J785</f>
        <v>877.91280789787857</v>
      </c>
      <c r="L785" s="50">
        <f t="shared" ref="L785:L810" si="136">IF(K785&gt;0,$J$7*$J$8*(K785/$K$19),0)+$J$7*$J$9*(E785/$E$19)+$J$7*$J$10*(D785/$D$19)</f>
        <v>2237004.6971739717</v>
      </c>
      <c r="M785" s="50"/>
      <c r="N785" s="97">
        <f t="shared" si="132"/>
        <v>2237004.6971739717</v>
      </c>
      <c r="O785" s="62"/>
      <c r="P785" s="62"/>
      <c r="Q785" s="99"/>
    </row>
    <row r="786" spans="1:17" s="31" customFormat="1" x14ac:dyDescent="0.25">
      <c r="A786" s="35"/>
      <c r="B786" s="51" t="s">
        <v>540</v>
      </c>
      <c r="C786" s="35">
        <v>4</v>
      </c>
      <c r="D786" s="55">
        <v>23.710999999999999</v>
      </c>
      <c r="E786" s="181">
        <v>2299</v>
      </c>
      <c r="F786" s="169">
        <v>705805.7</v>
      </c>
      <c r="G786" s="41">
        <v>100</v>
      </c>
      <c r="H786" s="50">
        <f t="shared" ref="H786:H810" si="137">F786*G786/100</f>
        <v>705805.7</v>
      </c>
      <c r="I786" s="50">
        <f t="shared" si="133"/>
        <v>0</v>
      </c>
      <c r="J786" s="50">
        <f t="shared" si="134"/>
        <v>307.00552414093085</v>
      </c>
      <c r="K786" s="50">
        <f t="shared" si="135"/>
        <v>1022.1604235028642</v>
      </c>
      <c r="L786" s="50">
        <f t="shared" si="136"/>
        <v>1644907.3894014088</v>
      </c>
      <c r="M786" s="50"/>
      <c r="N786" s="97">
        <f t="shared" si="132"/>
        <v>1644907.3894014088</v>
      </c>
      <c r="O786" s="62"/>
      <c r="P786" s="62"/>
      <c r="Q786" s="99"/>
    </row>
    <row r="787" spans="1:17" s="31" customFormat="1" x14ac:dyDescent="0.25">
      <c r="A787" s="35"/>
      <c r="B787" s="51" t="s">
        <v>541</v>
      </c>
      <c r="C787" s="35">
        <v>4</v>
      </c>
      <c r="D787" s="55">
        <v>30.564899999999998</v>
      </c>
      <c r="E787" s="181">
        <v>1733</v>
      </c>
      <c r="F787" s="169">
        <v>690442.2</v>
      </c>
      <c r="G787" s="41">
        <v>100</v>
      </c>
      <c r="H787" s="50">
        <f t="shared" si="137"/>
        <v>690442.2</v>
      </c>
      <c r="I787" s="50">
        <f t="shared" si="133"/>
        <v>0</v>
      </c>
      <c r="J787" s="50">
        <f t="shared" si="134"/>
        <v>398.40865551067509</v>
      </c>
      <c r="K787" s="50">
        <f t="shared" si="135"/>
        <v>930.75729213312002</v>
      </c>
      <c r="L787" s="50">
        <f t="shared" si="136"/>
        <v>1478407.4284109315</v>
      </c>
      <c r="M787" s="50"/>
      <c r="N787" s="97">
        <f t="shared" si="132"/>
        <v>1478407.4284109315</v>
      </c>
      <c r="O787" s="62"/>
      <c r="P787" s="62"/>
      <c r="Q787" s="99"/>
    </row>
    <row r="788" spans="1:17" s="31" customFormat="1" x14ac:dyDescent="0.25">
      <c r="A788" s="35"/>
      <c r="B788" s="51" t="s">
        <v>542</v>
      </c>
      <c r="C788" s="35">
        <v>4</v>
      </c>
      <c r="D788" s="55">
        <v>44.598300000000002</v>
      </c>
      <c r="E788" s="181">
        <v>3178</v>
      </c>
      <c r="F788" s="169">
        <v>1378136.9</v>
      </c>
      <c r="G788" s="41">
        <v>100</v>
      </c>
      <c r="H788" s="50">
        <f t="shared" si="137"/>
        <v>1378136.9</v>
      </c>
      <c r="I788" s="50">
        <f t="shared" si="133"/>
        <v>0</v>
      </c>
      <c r="J788" s="50">
        <f t="shared" si="134"/>
        <v>433.64911894273126</v>
      </c>
      <c r="K788" s="50">
        <f t="shared" si="135"/>
        <v>895.51682870106379</v>
      </c>
      <c r="L788" s="50">
        <f t="shared" si="136"/>
        <v>1750057.1246381423</v>
      </c>
      <c r="M788" s="50"/>
      <c r="N788" s="97">
        <f t="shared" si="132"/>
        <v>1750057.1246381423</v>
      </c>
      <c r="O788" s="62"/>
      <c r="P788" s="62"/>
      <c r="Q788" s="99"/>
    </row>
    <row r="789" spans="1:17" s="31" customFormat="1" x14ac:dyDescent="0.25">
      <c r="A789" s="35"/>
      <c r="B789" s="51" t="s">
        <v>543</v>
      </c>
      <c r="C789" s="35">
        <v>4</v>
      </c>
      <c r="D789" s="55">
        <v>2.4043999999999999</v>
      </c>
      <c r="E789" s="181">
        <v>3010</v>
      </c>
      <c r="F789" s="169">
        <v>3079491.3</v>
      </c>
      <c r="G789" s="41">
        <v>100</v>
      </c>
      <c r="H789" s="50">
        <f t="shared" si="137"/>
        <v>3079491.3</v>
      </c>
      <c r="I789" s="50">
        <f t="shared" si="133"/>
        <v>0</v>
      </c>
      <c r="J789" s="50">
        <f t="shared" si="134"/>
        <v>1023.0868106312291</v>
      </c>
      <c r="K789" s="50">
        <f t="shared" si="135"/>
        <v>306.07913701256598</v>
      </c>
      <c r="L789" s="50">
        <f t="shared" si="136"/>
        <v>865282.476861045</v>
      </c>
      <c r="M789" s="50"/>
      <c r="N789" s="97">
        <f t="shared" si="132"/>
        <v>865282.476861045</v>
      </c>
      <c r="O789" s="62"/>
      <c r="P789" s="62"/>
      <c r="Q789" s="99"/>
    </row>
    <row r="790" spans="1:17" s="31" customFormat="1" x14ac:dyDescent="0.25">
      <c r="A790" s="35"/>
      <c r="B790" s="51" t="s">
        <v>544</v>
      </c>
      <c r="C790" s="35">
        <v>4</v>
      </c>
      <c r="D790" s="55">
        <v>28.414400000000001</v>
      </c>
      <c r="E790" s="181">
        <v>1259</v>
      </c>
      <c r="F790" s="169">
        <v>300160.90000000002</v>
      </c>
      <c r="G790" s="41">
        <v>100</v>
      </c>
      <c r="H790" s="50">
        <f t="shared" si="137"/>
        <v>300160.90000000002</v>
      </c>
      <c r="I790" s="50">
        <f t="shared" si="133"/>
        <v>0</v>
      </c>
      <c r="J790" s="50">
        <f t="shared" si="134"/>
        <v>238.41215250198573</v>
      </c>
      <c r="K790" s="50">
        <f t="shared" si="135"/>
        <v>1090.7537951418094</v>
      </c>
      <c r="L790" s="50">
        <f t="shared" si="136"/>
        <v>1566800.8578223302</v>
      </c>
      <c r="M790" s="50"/>
      <c r="N790" s="97">
        <f t="shared" si="132"/>
        <v>1566800.8578223302</v>
      </c>
      <c r="O790" s="62"/>
      <c r="P790" s="62"/>
      <c r="Q790" s="99"/>
    </row>
    <row r="791" spans="1:17" s="31" customFormat="1" x14ac:dyDescent="0.25">
      <c r="A791" s="35"/>
      <c r="B791" s="51" t="s">
        <v>545</v>
      </c>
      <c r="C791" s="35">
        <v>4</v>
      </c>
      <c r="D791" s="55">
        <v>84.373400000000004</v>
      </c>
      <c r="E791" s="181">
        <v>5134</v>
      </c>
      <c r="F791" s="169">
        <v>2590102.7999999998</v>
      </c>
      <c r="G791" s="41">
        <v>100</v>
      </c>
      <c r="H791" s="50">
        <f t="shared" si="137"/>
        <v>2590102.7999999998</v>
      </c>
      <c r="I791" s="50">
        <f t="shared" si="133"/>
        <v>0</v>
      </c>
      <c r="J791" s="50">
        <f t="shared" si="134"/>
        <v>504.49996104402021</v>
      </c>
      <c r="K791" s="50">
        <f t="shared" si="135"/>
        <v>824.6659865997749</v>
      </c>
      <c r="L791" s="50">
        <f t="shared" si="136"/>
        <v>2188786.4345743894</v>
      </c>
      <c r="M791" s="50"/>
      <c r="N791" s="97">
        <f t="shared" si="132"/>
        <v>2188786.4345743894</v>
      </c>
      <c r="O791" s="62"/>
      <c r="P791" s="62"/>
      <c r="Q791" s="99"/>
    </row>
    <row r="792" spans="1:17" s="31" customFormat="1" x14ac:dyDescent="0.25">
      <c r="A792" s="35"/>
      <c r="B792" s="51" t="s">
        <v>546</v>
      </c>
      <c r="C792" s="35">
        <v>4</v>
      </c>
      <c r="D792" s="55">
        <v>23.024000000000001</v>
      </c>
      <c r="E792" s="181">
        <v>1164</v>
      </c>
      <c r="F792" s="169">
        <v>397562.4</v>
      </c>
      <c r="G792" s="41">
        <v>100</v>
      </c>
      <c r="H792" s="50">
        <f t="shared" si="137"/>
        <v>397562.4</v>
      </c>
      <c r="I792" s="50">
        <f t="shared" si="133"/>
        <v>0</v>
      </c>
      <c r="J792" s="50">
        <f t="shared" si="134"/>
        <v>341.54845360824743</v>
      </c>
      <c r="K792" s="50">
        <f t="shared" si="135"/>
        <v>987.61749403554768</v>
      </c>
      <c r="L792" s="50">
        <f t="shared" si="136"/>
        <v>1410129.3091095528</v>
      </c>
      <c r="M792" s="50"/>
      <c r="N792" s="97">
        <f t="shared" si="132"/>
        <v>1410129.3091095528</v>
      </c>
      <c r="O792" s="62"/>
      <c r="P792" s="62"/>
      <c r="Q792" s="99"/>
    </row>
    <row r="793" spans="1:17" s="31" customFormat="1" x14ac:dyDescent="0.25">
      <c r="A793" s="35"/>
      <c r="B793" s="51" t="s">
        <v>547</v>
      </c>
      <c r="C793" s="35">
        <v>4</v>
      </c>
      <c r="D793" s="55">
        <v>45.585900000000009</v>
      </c>
      <c r="E793" s="181">
        <v>2726</v>
      </c>
      <c r="F793" s="169">
        <v>1251691.3</v>
      </c>
      <c r="G793" s="41">
        <v>100</v>
      </c>
      <c r="H793" s="50">
        <f t="shared" si="137"/>
        <v>1251691.3</v>
      </c>
      <c r="I793" s="50">
        <f t="shared" si="133"/>
        <v>0</v>
      </c>
      <c r="J793" s="50">
        <f t="shared" si="134"/>
        <v>459.1677549523111</v>
      </c>
      <c r="K793" s="50">
        <f t="shared" si="135"/>
        <v>869.99819269148406</v>
      </c>
      <c r="L793" s="50">
        <f t="shared" si="136"/>
        <v>1649282.7058703282</v>
      </c>
      <c r="M793" s="50"/>
      <c r="N793" s="97">
        <f t="shared" si="132"/>
        <v>1649282.7058703282</v>
      </c>
      <c r="O793" s="62"/>
      <c r="P793" s="62"/>
      <c r="Q793" s="99"/>
    </row>
    <row r="794" spans="1:17" s="31" customFormat="1" x14ac:dyDescent="0.25">
      <c r="A794" s="35"/>
      <c r="B794" s="51" t="s">
        <v>548</v>
      </c>
      <c r="C794" s="35">
        <v>4</v>
      </c>
      <c r="D794" s="55">
        <v>48.709899999999998</v>
      </c>
      <c r="E794" s="181">
        <v>2506</v>
      </c>
      <c r="F794" s="169">
        <v>1027111.5</v>
      </c>
      <c r="G794" s="41">
        <v>100</v>
      </c>
      <c r="H794" s="50">
        <f t="shared" si="137"/>
        <v>1027111.5</v>
      </c>
      <c r="I794" s="50">
        <f t="shared" si="133"/>
        <v>0</v>
      </c>
      <c r="J794" s="50">
        <f t="shared" si="134"/>
        <v>409.86093375897843</v>
      </c>
      <c r="K794" s="50">
        <f t="shared" si="135"/>
        <v>919.30501388481662</v>
      </c>
      <c r="L794" s="50">
        <f t="shared" si="136"/>
        <v>1681618.39715128</v>
      </c>
      <c r="M794" s="50"/>
      <c r="N794" s="97">
        <f t="shared" si="132"/>
        <v>1681618.39715128</v>
      </c>
      <c r="O794" s="62"/>
      <c r="P794" s="62"/>
      <c r="Q794" s="99"/>
    </row>
    <row r="795" spans="1:17" s="31" customFormat="1" x14ac:dyDescent="0.25">
      <c r="A795" s="35"/>
      <c r="B795" s="51" t="s">
        <v>549</v>
      </c>
      <c r="C795" s="35">
        <v>4</v>
      </c>
      <c r="D795" s="55">
        <v>26.36</v>
      </c>
      <c r="E795" s="181">
        <v>1633</v>
      </c>
      <c r="F795" s="169">
        <v>588724.80000000005</v>
      </c>
      <c r="G795" s="41">
        <v>100</v>
      </c>
      <c r="H795" s="50">
        <f t="shared" si="137"/>
        <v>588724.80000000005</v>
      </c>
      <c r="I795" s="50">
        <f t="shared" si="133"/>
        <v>0</v>
      </c>
      <c r="J795" s="50">
        <f t="shared" si="134"/>
        <v>360.51733006736072</v>
      </c>
      <c r="K795" s="50">
        <f t="shared" si="135"/>
        <v>968.64861757643439</v>
      </c>
      <c r="L795" s="50">
        <f t="shared" si="136"/>
        <v>1484188.4254041745</v>
      </c>
      <c r="M795" s="50"/>
      <c r="N795" s="97">
        <f t="shared" si="132"/>
        <v>1484188.4254041745</v>
      </c>
      <c r="O795" s="62"/>
      <c r="P795" s="62"/>
      <c r="Q795" s="99"/>
    </row>
    <row r="796" spans="1:17" s="31" customFormat="1" x14ac:dyDescent="0.25">
      <c r="A796" s="35"/>
      <c r="B796" s="51" t="s">
        <v>550</v>
      </c>
      <c r="C796" s="35">
        <v>4</v>
      </c>
      <c r="D796" s="55">
        <v>39.213899999999995</v>
      </c>
      <c r="E796" s="181">
        <v>1758</v>
      </c>
      <c r="F796" s="169">
        <v>867763.7</v>
      </c>
      <c r="G796" s="41">
        <v>100</v>
      </c>
      <c r="H796" s="50">
        <f t="shared" si="137"/>
        <v>867763.7</v>
      </c>
      <c r="I796" s="50">
        <f t="shared" si="133"/>
        <v>0</v>
      </c>
      <c r="J796" s="50">
        <f t="shared" si="134"/>
        <v>493.60847554038679</v>
      </c>
      <c r="K796" s="50">
        <f t="shared" si="135"/>
        <v>835.55747210340837</v>
      </c>
      <c r="L796" s="50">
        <f t="shared" si="136"/>
        <v>1416491.450019116</v>
      </c>
      <c r="M796" s="50"/>
      <c r="N796" s="97">
        <f t="shared" si="132"/>
        <v>1416491.450019116</v>
      </c>
      <c r="O796" s="62"/>
      <c r="P796" s="62"/>
      <c r="Q796" s="99"/>
    </row>
    <row r="797" spans="1:17" s="31" customFormat="1" x14ac:dyDescent="0.25">
      <c r="A797" s="35"/>
      <c r="B797" s="51" t="s">
        <v>551</v>
      </c>
      <c r="C797" s="35">
        <v>4</v>
      </c>
      <c r="D797" s="55">
        <v>36.037700000000001</v>
      </c>
      <c r="E797" s="181">
        <v>1600</v>
      </c>
      <c r="F797" s="169">
        <v>790877.5</v>
      </c>
      <c r="G797" s="41">
        <v>100</v>
      </c>
      <c r="H797" s="50">
        <f t="shared" si="137"/>
        <v>790877.5</v>
      </c>
      <c r="I797" s="50">
        <f t="shared" si="133"/>
        <v>0</v>
      </c>
      <c r="J797" s="50">
        <f t="shared" si="134"/>
        <v>494.29843749999998</v>
      </c>
      <c r="K797" s="50">
        <f t="shared" si="135"/>
        <v>834.86751014379513</v>
      </c>
      <c r="L797" s="50">
        <f t="shared" si="136"/>
        <v>1374048.8343192486</v>
      </c>
      <c r="M797" s="50"/>
      <c r="N797" s="97">
        <f t="shared" si="132"/>
        <v>1374048.8343192486</v>
      </c>
      <c r="O797" s="62"/>
      <c r="P797" s="62"/>
      <c r="Q797" s="99"/>
    </row>
    <row r="798" spans="1:17" s="31" customFormat="1" x14ac:dyDescent="0.25">
      <c r="A798" s="35"/>
      <c r="B798" s="51" t="s">
        <v>552</v>
      </c>
      <c r="C798" s="35">
        <v>4</v>
      </c>
      <c r="D798" s="55">
        <v>42.591999999999999</v>
      </c>
      <c r="E798" s="181">
        <v>2859</v>
      </c>
      <c r="F798" s="169">
        <v>1530718.8</v>
      </c>
      <c r="G798" s="41">
        <v>100</v>
      </c>
      <c r="H798" s="50">
        <f t="shared" si="137"/>
        <v>1530718.8</v>
      </c>
      <c r="I798" s="50">
        <f t="shared" si="133"/>
        <v>0</v>
      </c>
      <c r="J798" s="50">
        <f t="shared" si="134"/>
        <v>535.40356768100742</v>
      </c>
      <c r="K798" s="50">
        <f t="shared" si="135"/>
        <v>793.76237996278769</v>
      </c>
      <c r="L798" s="50">
        <f t="shared" si="136"/>
        <v>1572638.813148695</v>
      </c>
      <c r="M798" s="50"/>
      <c r="N798" s="97">
        <f t="shared" si="132"/>
        <v>1572638.813148695</v>
      </c>
      <c r="O798" s="62"/>
      <c r="P798" s="62"/>
      <c r="Q798" s="99"/>
    </row>
    <row r="799" spans="1:17" s="31" customFormat="1" x14ac:dyDescent="0.25">
      <c r="A799" s="35"/>
      <c r="B799" s="51" t="s">
        <v>553</v>
      </c>
      <c r="C799" s="35">
        <v>4</v>
      </c>
      <c r="D799" s="55">
        <v>34.957999999999998</v>
      </c>
      <c r="E799" s="181">
        <v>2218</v>
      </c>
      <c r="F799" s="169">
        <v>525954.19999999995</v>
      </c>
      <c r="G799" s="41">
        <v>100</v>
      </c>
      <c r="H799" s="50">
        <f t="shared" si="137"/>
        <v>525954.19999999995</v>
      </c>
      <c r="I799" s="50">
        <f t="shared" si="133"/>
        <v>0</v>
      </c>
      <c r="J799" s="50">
        <f t="shared" si="134"/>
        <v>237.12993688007211</v>
      </c>
      <c r="K799" s="50">
        <f t="shared" si="135"/>
        <v>1092.036010763723</v>
      </c>
      <c r="L799" s="50">
        <f t="shared" si="136"/>
        <v>1761766.837284911</v>
      </c>
      <c r="M799" s="50"/>
      <c r="N799" s="97">
        <f t="shared" si="132"/>
        <v>1761766.837284911</v>
      </c>
      <c r="O799" s="62"/>
      <c r="P799" s="62"/>
      <c r="Q799" s="99"/>
    </row>
    <row r="800" spans="1:17" s="31" customFormat="1" x14ac:dyDescent="0.25">
      <c r="A800" s="35"/>
      <c r="B800" s="51" t="s">
        <v>825</v>
      </c>
      <c r="C800" s="35">
        <v>4</v>
      </c>
      <c r="D800" s="55">
        <v>35.174499999999995</v>
      </c>
      <c r="E800" s="181">
        <v>2359</v>
      </c>
      <c r="F800" s="169">
        <v>900608.7</v>
      </c>
      <c r="G800" s="41">
        <v>100</v>
      </c>
      <c r="H800" s="50">
        <f t="shared" si="137"/>
        <v>900608.7</v>
      </c>
      <c r="I800" s="50">
        <f t="shared" si="133"/>
        <v>0</v>
      </c>
      <c r="J800" s="50">
        <f t="shared" si="134"/>
        <v>381.77562526494273</v>
      </c>
      <c r="K800" s="50">
        <f t="shared" si="135"/>
        <v>947.39032237885237</v>
      </c>
      <c r="L800" s="50">
        <f t="shared" si="136"/>
        <v>1624922.9870482911</v>
      </c>
      <c r="M800" s="50"/>
      <c r="N800" s="97">
        <f t="shared" si="132"/>
        <v>1624922.9870482911</v>
      </c>
      <c r="O800" s="62"/>
      <c r="P800" s="62"/>
      <c r="Q800" s="99"/>
    </row>
    <row r="801" spans="1:17" s="31" customFormat="1" x14ac:dyDescent="0.25">
      <c r="A801" s="35"/>
      <c r="B801" s="51" t="s">
        <v>554</v>
      </c>
      <c r="C801" s="35">
        <v>4</v>
      </c>
      <c r="D801" s="55">
        <v>48.100899999999996</v>
      </c>
      <c r="E801" s="181">
        <v>2497</v>
      </c>
      <c r="F801" s="169">
        <v>750350.8</v>
      </c>
      <c r="G801" s="41">
        <v>100</v>
      </c>
      <c r="H801" s="50">
        <f t="shared" si="137"/>
        <v>750350.8</v>
      </c>
      <c r="I801" s="50">
        <f t="shared" si="133"/>
        <v>0</v>
      </c>
      <c r="J801" s="50">
        <f t="shared" si="134"/>
        <v>300.50092110532643</v>
      </c>
      <c r="K801" s="50">
        <f t="shared" si="135"/>
        <v>1028.6650265384687</v>
      </c>
      <c r="L801" s="50">
        <f t="shared" si="136"/>
        <v>1799593.7284075331</v>
      </c>
      <c r="M801" s="50"/>
      <c r="N801" s="97">
        <f t="shared" si="132"/>
        <v>1799593.7284075331</v>
      </c>
      <c r="O801" s="62"/>
      <c r="P801" s="62"/>
      <c r="Q801" s="99"/>
    </row>
    <row r="802" spans="1:17" s="31" customFormat="1" x14ac:dyDescent="0.25">
      <c r="A802" s="35"/>
      <c r="B802" s="51" t="s">
        <v>555</v>
      </c>
      <c r="C802" s="35">
        <v>4</v>
      </c>
      <c r="D802" s="55">
        <v>32.626199999999997</v>
      </c>
      <c r="E802" s="181">
        <v>1753</v>
      </c>
      <c r="F802" s="169">
        <v>427247.6</v>
      </c>
      <c r="G802" s="41">
        <v>100</v>
      </c>
      <c r="H802" s="50">
        <f t="shared" si="137"/>
        <v>427247.6</v>
      </c>
      <c r="I802" s="50">
        <f t="shared" si="133"/>
        <v>0</v>
      </c>
      <c r="J802" s="50">
        <f t="shared" si="134"/>
        <v>243.72367370222474</v>
      </c>
      <c r="K802" s="50">
        <f t="shared" si="135"/>
        <v>1085.4422739415704</v>
      </c>
      <c r="L802" s="50">
        <f t="shared" si="136"/>
        <v>1664473.2365954835</v>
      </c>
      <c r="M802" s="50"/>
      <c r="N802" s="97">
        <f t="shared" si="132"/>
        <v>1664473.2365954835</v>
      </c>
      <c r="O802" s="62"/>
      <c r="P802" s="62"/>
      <c r="Q802" s="99"/>
    </row>
    <row r="803" spans="1:17" s="31" customFormat="1" x14ac:dyDescent="0.25">
      <c r="A803" s="35"/>
      <c r="B803" s="51" t="s">
        <v>301</v>
      </c>
      <c r="C803" s="35">
        <v>4</v>
      </c>
      <c r="D803" s="55">
        <v>23.6755</v>
      </c>
      <c r="E803" s="181">
        <v>707</v>
      </c>
      <c r="F803" s="169">
        <v>442176.1</v>
      </c>
      <c r="G803" s="41">
        <v>100</v>
      </c>
      <c r="H803" s="50">
        <f t="shared" si="137"/>
        <v>442176.1</v>
      </c>
      <c r="I803" s="50">
        <f t="shared" si="133"/>
        <v>0</v>
      </c>
      <c r="J803" s="50">
        <f t="shared" si="134"/>
        <v>625.4258840169731</v>
      </c>
      <c r="K803" s="50">
        <f t="shared" si="135"/>
        <v>703.74006362682201</v>
      </c>
      <c r="L803" s="50">
        <f t="shared" si="136"/>
        <v>1017900.9129468212</v>
      </c>
      <c r="M803" s="50"/>
      <c r="N803" s="97">
        <f t="shared" si="132"/>
        <v>1017900.9129468212</v>
      </c>
      <c r="O803" s="62"/>
      <c r="P803" s="62"/>
      <c r="Q803" s="99"/>
    </row>
    <row r="804" spans="1:17" s="31" customFormat="1" x14ac:dyDescent="0.25">
      <c r="A804" s="35"/>
      <c r="B804" s="51" t="s">
        <v>556</v>
      </c>
      <c r="C804" s="35">
        <v>4</v>
      </c>
      <c r="D804" s="55">
        <v>47.437800000000003</v>
      </c>
      <c r="E804" s="181">
        <v>5660</v>
      </c>
      <c r="F804" s="169">
        <v>1999454.7</v>
      </c>
      <c r="G804" s="41">
        <v>100</v>
      </c>
      <c r="H804" s="50">
        <f t="shared" si="137"/>
        <v>1999454.7</v>
      </c>
      <c r="I804" s="50">
        <f t="shared" si="133"/>
        <v>0</v>
      </c>
      <c r="J804" s="50">
        <f t="shared" si="134"/>
        <v>353.26054770318018</v>
      </c>
      <c r="K804" s="50">
        <f t="shared" si="135"/>
        <v>975.90539994061487</v>
      </c>
      <c r="L804" s="50">
        <f t="shared" si="136"/>
        <v>2275129.2379082781</v>
      </c>
      <c r="M804" s="50"/>
      <c r="N804" s="97">
        <f t="shared" si="132"/>
        <v>2275129.2379082781</v>
      </c>
      <c r="O804" s="62"/>
      <c r="P804" s="62"/>
      <c r="Q804" s="99"/>
    </row>
    <row r="805" spans="1:17" s="31" customFormat="1" x14ac:dyDescent="0.25">
      <c r="A805" s="35"/>
      <c r="B805" s="51" t="s">
        <v>557</v>
      </c>
      <c r="C805" s="35">
        <v>4</v>
      </c>
      <c r="D805" s="55">
        <v>51.628</v>
      </c>
      <c r="E805" s="181">
        <v>3313</v>
      </c>
      <c r="F805" s="169">
        <v>1021914</v>
      </c>
      <c r="G805" s="41">
        <v>100</v>
      </c>
      <c r="H805" s="50">
        <f t="shared" si="137"/>
        <v>1021914</v>
      </c>
      <c r="I805" s="50">
        <f t="shared" si="133"/>
        <v>0</v>
      </c>
      <c r="J805" s="50">
        <f t="shared" si="134"/>
        <v>308.45578025958343</v>
      </c>
      <c r="K805" s="50">
        <f t="shared" si="135"/>
        <v>1020.7101673842117</v>
      </c>
      <c r="L805" s="50">
        <f t="shared" si="136"/>
        <v>1945849.6467400207</v>
      </c>
      <c r="M805" s="50"/>
      <c r="N805" s="97">
        <f t="shared" si="132"/>
        <v>1945849.6467400207</v>
      </c>
      <c r="O805" s="62"/>
      <c r="P805" s="62"/>
      <c r="Q805" s="99"/>
    </row>
    <row r="806" spans="1:17" s="31" customFormat="1" x14ac:dyDescent="0.25">
      <c r="A806" s="35"/>
      <c r="B806" s="51" t="s">
        <v>558</v>
      </c>
      <c r="C806" s="35">
        <v>4</v>
      </c>
      <c r="D806" s="55">
        <v>40.825899999999997</v>
      </c>
      <c r="E806" s="181">
        <v>5310</v>
      </c>
      <c r="F806" s="169">
        <v>1688566.8</v>
      </c>
      <c r="G806" s="41">
        <v>100</v>
      </c>
      <c r="H806" s="50">
        <f t="shared" si="137"/>
        <v>1688566.8</v>
      </c>
      <c r="I806" s="50">
        <f t="shared" si="133"/>
        <v>0</v>
      </c>
      <c r="J806" s="50">
        <f t="shared" si="134"/>
        <v>317.99751412429379</v>
      </c>
      <c r="K806" s="50">
        <f t="shared" si="135"/>
        <v>1011.1684335195014</v>
      </c>
      <c r="L806" s="50">
        <f t="shared" si="136"/>
        <v>2224248.3034435441</v>
      </c>
      <c r="M806" s="50"/>
      <c r="N806" s="97">
        <f t="shared" si="132"/>
        <v>2224248.3034435441</v>
      </c>
      <c r="O806" s="62"/>
      <c r="P806" s="62"/>
      <c r="Q806" s="99"/>
    </row>
    <row r="807" spans="1:17" s="31" customFormat="1" x14ac:dyDescent="0.25">
      <c r="A807" s="35"/>
      <c r="B807" s="51" t="s">
        <v>865</v>
      </c>
      <c r="C807" s="35">
        <v>3</v>
      </c>
      <c r="D807" s="55">
        <v>82.852499999999992</v>
      </c>
      <c r="E807" s="181">
        <v>13114</v>
      </c>
      <c r="F807" s="169">
        <v>25614936.800000001</v>
      </c>
      <c r="G807" s="41">
        <v>50</v>
      </c>
      <c r="H807" s="50">
        <f t="shared" si="137"/>
        <v>12807468.4</v>
      </c>
      <c r="I807" s="50">
        <f t="shared" si="133"/>
        <v>12807468.4</v>
      </c>
      <c r="J807" s="50">
        <f t="shared" si="134"/>
        <v>1953.2512429464696</v>
      </c>
      <c r="K807" s="50">
        <f t="shared" si="135"/>
        <v>-624.08529530267447</v>
      </c>
      <c r="L807" s="50">
        <f t="shared" si="136"/>
        <v>2615560.5468618525</v>
      </c>
      <c r="M807" s="50"/>
      <c r="N807" s="97">
        <f t="shared" si="132"/>
        <v>2615560.5468618525</v>
      </c>
      <c r="O807" s="62"/>
      <c r="P807" s="62"/>
      <c r="Q807" s="99"/>
    </row>
    <row r="808" spans="1:17" s="31" customFormat="1" x14ac:dyDescent="0.25">
      <c r="A808" s="35"/>
      <c r="B808" s="51" t="s">
        <v>559</v>
      </c>
      <c r="C808" s="35">
        <v>4</v>
      </c>
      <c r="D808" s="55">
        <v>39.7181</v>
      </c>
      <c r="E808" s="181">
        <v>5139</v>
      </c>
      <c r="F808" s="169">
        <v>1824754.9</v>
      </c>
      <c r="G808" s="41">
        <v>100</v>
      </c>
      <c r="H808" s="50">
        <f t="shared" si="137"/>
        <v>1824754.9</v>
      </c>
      <c r="I808" s="50">
        <f t="shared" si="133"/>
        <v>0</v>
      </c>
      <c r="J808" s="50">
        <f t="shared" si="134"/>
        <v>355.07976259972753</v>
      </c>
      <c r="K808" s="50">
        <f t="shared" si="135"/>
        <v>974.08618504406763</v>
      </c>
      <c r="L808" s="50">
        <f t="shared" si="136"/>
        <v>2148529.2777095651</v>
      </c>
      <c r="M808" s="50"/>
      <c r="N808" s="97">
        <f t="shared" si="132"/>
        <v>2148529.2777095651</v>
      </c>
      <c r="O808" s="62"/>
      <c r="P808" s="62"/>
      <c r="Q808" s="99"/>
    </row>
    <row r="809" spans="1:17" s="31" customFormat="1" x14ac:dyDescent="0.25">
      <c r="A809" s="35"/>
      <c r="B809" s="51" t="s">
        <v>826</v>
      </c>
      <c r="C809" s="35">
        <v>4</v>
      </c>
      <c r="D809" s="55">
        <v>28.17</v>
      </c>
      <c r="E809" s="181">
        <v>1502</v>
      </c>
      <c r="F809" s="169">
        <v>830064.7</v>
      </c>
      <c r="G809" s="41">
        <v>100</v>
      </c>
      <c r="H809" s="50">
        <f t="shared" si="137"/>
        <v>830064.7</v>
      </c>
      <c r="I809" s="50">
        <f t="shared" si="133"/>
        <v>0</v>
      </c>
      <c r="J809" s="50">
        <f t="shared" si="134"/>
        <v>552.63961384820232</v>
      </c>
      <c r="K809" s="50">
        <f t="shared" si="135"/>
        <v>776.52633379559279</v>
      </c>
      <c r="L809" s="50">
        <f t="shared" si="136"/>
        <v>1255427.5001327205</v>
      </c>
      <c r="M809" s="50"/>
      <c r="N809" s="97">
        <f t="shared" si="132"/>
        <v>1255427.5001327205</v>
      </c>
      <c r="O809" s="62"/>
      <c r="P809" s="62"/>
      <c r="Q809" s="99"/>
    </row>
    <row r="810" spans="1:17" s="31" customFormat="1" x14ac:dyDescent="0.25">
      <c r="A810" s="35"/>
      <c r="B810" s="51" t="s">
        <v>827</v>
      </c>
      <c r="C810" s="35">
        <v>4</v>
      </c>
      <c r="D810" s="55">
        <v>24.711599999999997</v>
      </c>
      <c r="E810" s="181">
        <v>601</v>
      </c>
      <c r="F810" s="169">
        <v>109330.5</v>
      </c>
      <c r="G810" s="41">
        <v>100</v>
      </c>
      <c r="H810" s="50">
        <f t="shared" si="137"/>
        <v>109330.5</v>
      </c>
      <c r="I810" s="50">
        <f t="shared" si="133"/>
        <v>0</v>
      </c>
      <c r="J810" s="50">
        <f t="shared" si="134"/>
        <v>181.91430948419301</v>
      </c>
      <c r="K810" s="50">
        <f t="shared" si="135"/>
        <v>1147.2516381596022</v>
      </c>
      <c r="L810" s="50">
        <f t="shared" si="136"/>
        <v>1500889.629552165</v>
      </c>
      <c r="M810" s="50"/>
      <c r="N810" s="97">
        <f t="shared" si="132"/>
        <v>1500889.629552165</v>
      </c>
      <c r="O810" s="62"/>
      <c r="P810" s="62"/>
      <c r="Q810" s="99"/>
    </row>
    <row r="811" spans="1:17" s="31" customFormat="1" x14ac:dyDescent="0.25">
      <c r="A811" s="35"/>
      <c r="B811" s="4"/>
      <c r="C811" s="4"/>
      <c r="D811" s="55">
        <v>0</v>
      </c>
      <c r="E811" s="183"/>
      <c r="F811" s="32"/>
      <c r="G811" s="41"/>
      <c r="H811" s="42"/>
      <c r="I811" s="50"/>
      <c r="J811" s="50"/>
      <c r="K811" s="50"/>
      <c r="L811" s="50"/>
      <c r="M811" s="50"/>
      <c r="N811" s="97"/>
      <c r="O811" s="62"/>
      <c r="P811" s="62"/>
      <c r="Q811" s="99"/>
    </row>
    <row r="812" spans="1:17" s="31" customFormat="1" x14ac:dyDescent="0.25">
      <c r="A812" s="30" t="s">
        <v>560</v>
      </c>
      <c r="B812" s="43" t="s">
        <v>2</v>
      </c>
      <c r="C812" s="44"/>
      <c r="D812" s="3">
        <v>1042.992</v>
      </c>
      <c r="E812" s="184">
        <f>E813</f>
        <v>89225</v>
      </c>
      <c r="F812" s="37"/>
      <c r="G812" s="41"/>
      <c r="H812" s="37">
        <f>H814</f>
        <v>16338924.074999999</v>
      </c>
      <c r="I812" s="37">
        <f>I814</f>
        <v>-16338924.074999999</v>
      </c>
      <c r="J812" s="50"/>
      <c r="K812" s="50"/>
      <c r="L812" s="50"/>
      <c r="M812" s="46">
        <f>M814</f>
        <v>23998096.154355016</v>
      </c>
      <c r="N812" s="95">
        <f t="shared" si="132"/>
        <v>23998096.154355016</v>
      </c>
      <c r="O812" s="198"/>
      <c r="P812" s="198"/>
      <c r="Q812" s="99"/>
    </row>
    <row r="813" spans="1:17" s="31" customFormat="1" x14ac:dyDescent="0.25">
      <c r="A813" s="30" t="s">
        <v>560</v>
      </c>
      <c r="B813" s="43" t="s">
        <v>3</v>
      </c>
      <c r="C813" s="44"/>
      <c r="D813" s="3">
        <v>1042.992</v>
      </c>
      <c r="E813" s="184">
        <f>SUM(E815:E849)</f>
        <v>89225</v>
      </c>
      <c r="F813" s="37">
        <f>SUM(F815:F849)</f>
        <v>91303272.700000003</v>
      </c>
      <c r="G813" s="41"/>
      <c r="H813" s="37">
        <f>SUM(H815:H849)</f>
        <v>58625424.549999997</v>
      </c>
      <c r="I813" s="37">
        <f>SUM(I815:I849)</f>
        <v>32677848.149999999</v>
      </c>
      <c r="J813" s="50"/>
      <c r="K813" s="50"/>
      <c r="L813" s="37">
        <f>SUM(L815:L849)</f>
        <v>53111003.887352131</v>
      </c>
      <c r="M813" s="50"/>
      <c r="N813" s="95">
        <f t="shared" si="132"/>
        <v>53111003.887352131</v>
      </c>
      <c r="O813" s="198"/>
      <c r="P813" s="198"/>
      <c r="Q813" s="99"/>
    </row>
    <row r="814" spans="1:17" s="31" customFormat="1" x14ac:dyDescent="0.25">
      <c r="A814" s="35"/>
      <c r="B814" s="51" t="s">
        <v>26</v>
      </c>
      <c r="C814" s="35">
        <v>2</v>
      </c>
      <c r="D814" s="55">
        <v>0</v>
      </c>
      <c r="E814" s="187"/>
      <c r="F814" s="50"/>
      <c r="G814" s="41">
        <v>25</v>
      </c>
      <c r="H814" s="50">
        <f>F839*G814/100</f>
        <v>16338924.074999999</v>
      </c>
      <c r="I814" s="50">
        <f t="shared" si="133"/>
        <v>-16338924.074999999</v>
      </c>
      <c r="J814" s="50"/>
      <c r="K814" s="50"/>
      <c r="L814" s="50"/>
      <c r="M814" s="50">
        <f>($L$7*$L$8*E812/$L$10)+($L$7*$L$9*D812/$L$11)</f>
        <v>23998096.154355016</v>
      </c>
      <c r="N814" s="97">
        <f t="shared" si="132"/>
        <v>23998096.154355016</v>
      </c>
      <c r="O814" s="62"/>
      <c r="P814" s="62"/>
      <c r="Q814" s="99"/>
    </row>
    <row r="815" spans="1:17" s="31" customFormat="1" x14ac:dyDescent="0.25">
      <c r="A815" s="35"/>
      <c r="B815" s="51" t="s">
        <v>828</v>
      </c>
      <c r="C815" s="35">
        <v>4</v>
      </c>
      <c r="D815" s="55">
        <v>25.906500000000001</v>
      </c>
      <c r="E815" s="181">
        <v>726</v>
      </c>
      <c r="F815" s="170">
        <v>302450.59999999998</v>
      </c>
      <c r="G815" s="41">
        <v>100</v>
      </c>
      <c r="H815" s="50">
        <f>F815*G815/100</f>
        <v>302450.59999999998</v>
      </c>
      <c r="I815" s="50">
        <f t="shared" si="133"/>
        <v>0</v>
      </c>
      <c r="J815" s="50">
        <f t="shared" ref="J815:J849" si="138">F815/E815</f>
        <v>416.59862258953166</v>
      </c>
      <c r="K815" s="50">
        <f t="shared" ref="K815:K849" si="139">$J$11*$J$19-J815</f>
        <v>912.56732505426339</v>
      </c>
      <c r="L815" s="50">
        <f t="shared" ref="L815:L849" si="140">IF(K815&gt;0,$J$7*$J$8*(K815/$K$19),0)+$J$7*$J$9*(E815/$E$19)+$J$7*$J$10*(D815/$D$19)</f>
        <v>1265159.38558678</v>
      </c>
      <c r="M815" s="50"/>
      <c r="N815" s="97">
        <f t="shared" si="132"/>
        <v>1265159.38558678</v>
      </c>
      <c r="O815" s="62"/>
      <c r="P815" s="62"/>
      <c r="Q815" s="99"/>
    </row>
    <row r="816" spans="1:17" s="31" customFormat="1" x14ac:dyDescent="0.25">
      <c r="A816" s="35"/>
      <c r="B816" s="51" t="s">
        <v>561</v>
      </c>
      <c r="C816" s="35">
        <v>4</v>
      </c>
      <c r="D816" s="55">
        <v>48.301099999999991</v>
      </c>
      <c r="E816" s="181">
        <v>2795</v>
      </c>
      <c r="F816" s="170">
        <v>2640715.4</v>
      </c>
      <c r="G816" s="41">
        <v>100</v>
      </c>
      <c r="H816" s="50">
        <f t="shared" ref="H816:H849" si="141">F816*G816/100</f>
        <v>2640715.4</v>
      </c>
      <c r="I816" s="50">
        <f t="shared" si="133"/>
        <v>0</v>
      </c>
      <c r="J816" s="50">
        <f t="shared" si="138"/>
        <v>944.79978533094811</v>
      </c>
      <c r="K816" s="50">
        <f t="shared" si="139"/>
        <v>384.366162312847</v>
      </c>
      <c r="L816" s="50">
        <f t="shared" si="140"/>
        <v>1130378.6194944207</v>
      </c>
      <c r="M816" s="50"/>
      <c r="N816" s="97">
        <f t="shared" si="132"/>
        <v>1130378.6194944207</v>
      </c>
      <c r="O816" s="62"/>
      <c r="P816" s="62"/>
      <c r="Q816" s="99"/>
    </row>
    <row r="817" spans="1:17" s="31" customFormat="1" x14ac:dyDescent="0.25">
      <c r="A817" s="35"/>
      <c r="B817" s="51" t="s">
        <v>562</v>
      </c>
      <c r="C817" s="35">
        <v>4</v>
      </c>
      <c r="D817" s="55">
        <v>31.988000000000003</v>
      </c>
      <c r="E817" s="181">
        <v>1895</v>
      </c>
      <c r="F817" s="170">
        <v>340744.9</v>
      </c>
      <c r="G817" s="41">
        <v>100</v>
      </c>
      <c r="H817" s="50">
        <f t="shared" si="141"/>
        <v>340744.9</v>
      </c>
      <c r="I817" s="50">
        <f t="shared" si="133"/>
        <v>0</v>
      </c>
      <c r="J817" s="50">
        <f t="shared" si="138"/>
        <v>179.81261213720319</v>
      </c>
      <c r="K817" s="50">
        <f t="shared" si="139"/>
        <v>1149.353335506592</v>
      </c>
      <c r="L817" s="50">
        <f t="shared" si="140"/>
        <v>1757134.0415079759</v>
      </c>
      <c r="M817" s="50"/>
      <c r="N817" s="97">
        <f t="shared" si="132"/>
        <v>1757134.0415079759</v>
      </c>
      <c r="O817" s="62"/>
      <c r="P817" s="62"/>
      <c r="Q817" s="99"/>
    </row>
    <row r="818" spans="1:17" s="31" customFormat="1" x14ac:dyDescent="0.25">
      <c r="A818" s="35"/>
      <c r="B818" s="51" t="s">
        <v>563</v>
      </c>
      <c r="C818" s="35">
        <v>4</v>
      </c>
      <c r="D818" s="55">
        <v>65.251899999999992</v>
      </c>
      <c r="E818" s="181">
        <v>2582</v>
      </c>
      <c r="F818" s="170">
        <v>1193419.8</v>
      </c>
      <c r="G818" s="41">
        <v>100</v>
      </c>
      <c r="H818" s="50">
        <f t="shared" si="141"/>
        <v>1193419.8</v>
      </c>
      <c r="I818" s="50">
        <f t="shared" si="133"/>
        <v>0</v>
      </c>
      <c r="J818" s="50">
        <f t="shared" si="138"/>
        <v>462.20751355538346</v>
      </c>
      <c r="K818" s="50">
        <f t="shared" si="139"/>
        <v>866.95843408841165</v>
      </c>
      <c r="L818" s="50">
        <f t="shared" si="140"/>
        <v>1713125.6190869217</v>
      </c>
      <c r="M818" s="50"/>
      <c r="N818" s="97">
        <f t="shared" si="132"/>
        <v>1713125.6190869217</v>
      </c>
      <c r="O818" s="62"/>
      <c r="P818" s="62"/>
      <c r="Q818" s="99"/>
    </row>
    <row r="819" spans="1:17" s="31" customFormat="1" x14ac:dyDescent="0.25">
      <c r="A819" s="35"/>
      <c r="B819" s="51" t="s">
        <v>829</v>
      </c>
      <c r="C819" s="35">
        <v>4</v>
      </c>
      <c r="D819" s="55">
        <v>54.275099999999995</v>
      </c>
      <c r="E819" s="181">
        <v>3131</v>
      </c>
      <c r="F819" s="170">
        <v>2223175.9</v>
      </c>
      <c r="G819" s="41">
        <v>100</v>
      </c>
      <c r="H819" s="50">
        <f t="shared" si="141"/>
        <v>2223175.9</v>
      </c>
      <c r="I819" s="50">
        <f t="shared" si="133"/>
        <v>0</v>
      </c>
      <c r="J819" s="50">
        <f t="shared" si="138"/>
        <v>710.05298626636852</v>
      </c>
      <c r="K819" s="50">
        <f t="shared" si="139"/>
        <v>619.11296137742659</v>
      </c>
      <c r="L819" s="50">
        <f t="shared" si="140"/>
        <v>1477975.6930023921</v>
      </c>
      <c r="M819" s="50"/>
      <c r="N819" s="97">
        <f t="shared" si="132"/>
        <v>1477975.6930023921</v>
      </c>
      <c r="O819" s="62"/>
      <c r="P819" s="62"/>
      <c r="Q819" s="99"/>
    </row>
    <row r="820" spans="1:17" s="31" customFormat="1" x14ac:dyDescent="0.25">
      <c r="A820" s="35"/>
      <c r="B820" s="51" t="s">
        <v>564</v>
      </c>
      <c r="C820" s="35">
        <v>4</v>
      </c>
      <c r="D820" s="55">
        <v>29.217499999999998</v>
      </c>
      <c r="E820" s="181">
        <v>836</v>
      </c>
      <c r="F820" s="170">
        <v>396875.5</v>
      </c>
      <c r="G820" s="41">
        <v>100</v>
      </c>
      <c r="H820" s="50">
        <f t="shared" si="141"/>
        <v>396875.5</v>
      </c>
      <c r="I820" s="50">
        <f t="shared" si="133"/>
        <v>0</v>
      </c>
      <c r="J820" s="50">
        <f t="shared" si="138"/>
        <v>474.73145933014354</v>
      </c>
      <c r="K820" s="50">
        <f t="shared" si="139"/>
        <v>854.43448831365163</v>
      </c>
      <c r="L820" s="50">
        <f t="shared" si="140"/>
        <v>1234264.1088631821</v>
      </c>
      <c r="M820" s="50"/>
      <c r="N820" s="97">
        <f t="shared" si="132"/>
        <v>1234264.1088631821</v>
      </c>
      <c r="O820" s="62"/>
      <c r="P820" s="62"/>
      <c r="Q820" s="99"/>
    </row>
    <row r="821" spans="1:17" s="31" customFormat="1" x14ac:dyDescent="0.25">
      <c r="A821" s="35"/>
      <c r="B821" s="51" t="s">
        <v>565</v>
      </c>
      <c r="C821" s="35">
        <v>4</v>
      </c>
      <c r="D821" s="55">
        <v>30.398</v>
      </c>
      <c r="E821" s="181">
        <v>1203</v>
      </c>
      <c r="F821" s="170">
        <v>340138.1</v>
      </c>
      <c r="G821" s="41">
        <v>100</v>
      </c>
      <c r="H821" s="50">
        <f t="shared" si="141"/>
        <v>340138.1</v>
      </c>
      <c r="I821" s="50">
        <f t="shared" si="133"/>
        <v>0</v>
      </c>
      <c r="J821" s="50">
        <f t="shared" si="138"/>
        <v>282.74156275976725</v>
      </c>
      <c r="K821" s="50">
        <f t="shared" si="139"/>
        <v>1046.4243848840279</v>
      </c>
      <c r="L821" s="50">
        <f t="shared" si="140"/>
        <v>1516940.1434069083</v>
      </c>
      <c r="M821" s="50"/>
      <c r="N821" s="97">
        <f t="shared" si="132"/>
        <v>1516940.1434069083</v>
      </c>
      <c r="O821" s="62"/>
      <c r="P821" s="62"/>
      <c r="Q821" s="99"/>
    </row>
    <row r="822" spans="1:17" s="31" customFormat="1" x14ac:dyDescent="0.25">
      <c r="A822" s="35"/>
      <c r="B822" s="51" t="s">
        <v>566</v>
      </c>
      <c r="C822" s="35">
        <v>4</v>
      </c>
      <c r="D822" s="55">
        <v>20.7653</v>
      </c>
      <c r="E822" s="181">
        <v>664</v>
      </c>
      <c r="F822" s="170">
        <v>420767.9</v>
      </c>
      <c r="G822" s="41">
        <v>100</v>
      </c>
      <c r="H822" s="50">
        <f t="shared" si="141"/>
        <v>420767.9</v>
      </c>
      <c r="I822" s="50">
        <f t="shared" si="133"/>
        <v>0</v>
      </c>
      <c r="J822" s="50">
        <f t="shared" si="138"/>
        <v>633.6865963855422</v>
      </c>
      <c r="K822" s="50">
        <f t="shared" si="139"/>
        <v>695.4793512582529</v>
      </c>
      <c r="L822" s="50">
        <f t="shared" si="140"/>
        <v>987777.10732410604</v>
      </c>
      <c r="M822" s="50"/>
      <c r="N822" s="97">
        <f t="shared" si="132"/>
        <v>987777.10732410604</v>
      </c>
      <c r="O822" s="62"/>
      <c r="P822" s="62"/>
      <c r="Q822" s="99"/>
    </row>
    <row r="823" spans="1:17" s="31" customFormat="1" x14ac:dyDescent="0.25">
      <c r="A823" s="35"/>
      <c r="B823" s="51" t="s">
        <v>567</v>
      </c>
      <c r="C823" s="35">
        <v>4</v>
      </c>
      <c r="D823" s="55">
        <v>20.0947</v>
      </c>
      <c r="E823" s="181">
        <v>918</v>
      </c>
      <c r="F823" s="170">
        <v>366182.8</v>
      </c>
      <c r="G823" s="41">
        <v>100</v>
      </c>
      <c r="H823" s="50">
        <f t="shared" si="141"/>
        <v>366182.8</v>
      </c>
      <c r="I823" s="50">
        <f t="shared" si="133"/>
        <v>0</v>
      </c>
      <c r="J823" s="50">
        <f t="shared" si="138"/>
        <v>398.89193899782134</v>
      </c>
      <c r="K823" s="50">
        <f t="shared" si="139"/>
        <v>930.27400864597371</v>
      </c>
      <c r="L823" s="50">
        <f t="shared" si="140"/>
        <v>1290499.2121045063</v>
      </c>
      <c r="M823" s="50"/>
      <c r="N823" s="97">
        <f t="shared" si="132"/>
        <v>1290499.2121045063</v>
      </c>
      <c r="O823" s="62"/>
      <c r="P823" s="62"/>
      <c r="Q823" s="99"/>
    </row>
    <row r="824" spans="1:17" s="31" customFormat="1" x14ac:dyDescent="0.25">
      <c r="A824" s="35"/>
      <c r="B824" s="51" t="s">
        <v>568</v>
      </c>
      <c r="C824" s="35">
        <v>4</v>
      </c>
      <c r="D824" s="55">
        <v>32.6556</v>
      </c>
      <c r="E824" s="181">
        <v>1202</v>
      </c>
      <c r="F824" s="170">
        <v>378466.7</v>
      </c>
      <c r="G824" s="41">
        <v>100</v>
      </c>
      <c r="H824" s="50">
        <f t="shared" si="141"/>
        <v>378466.7</v>
      </c>
      <c r="I824" s="50">
        <f t="shared" si="133"/>
        <v>0</v>
      </c>
      <c r="J824" s="50">
        <f t="shared" si="138"/>
        <v>314.86414309484195</v>
      </c>
      <c r="K824" s="50">
        <f t="shared" si="139"/>
        <v>1014.3018045489532</v>
      </c>
      <c r="L824" s="50">
        <f t="shared" si="140"/>
        <v>1491362.626693767</v>
      </c>
      <c r="M824" s="50"/>
      <c r="N824" s="97">
        <f t="shared" si="132"/>
        <v>1491362.626693767</v>
      </c>
      <c r="O824" s="62"/>
      <c r="P824" s="62"/>
      <c r="Q824" s="99"/>
    </row>
    <row r="825" spans="1:17" s="31" customFormat="1" x14ac:dyDescent="0.25">
      <c r="A825" s="35"/>
      <c r="B825" s="51" t="s">
        <v>569</v>
      </c>
      <c r="C825" s="35">
        <v>4</v>
      </c>
      <c r="D825" s="55">
        <v>20.333000000000002</v>
      </c>
      <c r="E825" s="181">
        <v>1067</v>
      </c>
      <c r="F825" s="170">
        <v>239084.6</v>
      </c>
      <c r="G825" s="41">
        <v>100</v>
      </c>
      <c r="H825" s="50">
        <f t="shared" si="141"/>
        <v>239084.6</v>
      </c>
      <c r="I825" s="50">
        <f t="shared" si="133"/>
        <v>0</v>
      </c>
      <c r="J825" s="50">
        <f t="shared" si="138"/>
        <v>224.07179006560452</v>
      </c>
      <c r="K825" s="50">
        <f t="shared" si="139"/>
        <v>1105.0941575781906</v>
      </c>
      <c r="L825" s="50">
        <f t="shared" si="140"/>
        <v>1512516.3499095449</v>
      </c>
      <c r="M825" s="50"/>
      <c r="N825" s="97">
        <f t="shared" si="132"/>
        <v>1512516.3499095449</v>
      </c>
      <c r="O825" s="62"/>
      <c r="P825" s="62"/>
      <c r="Q825" s="99"/>
    </row>
    <row r="826" spans="1:17" s="31" customFormat="1" x14ac:dyDescent="0.25">
      <c r="A826" s="35"/>
      <c r="B826" s="51" t="s">
        <v>570</v>
      </c>
      <c r="C826" s="35">
        <v>4</v>
      </c>
      <c r="D826" s="55">
        <v>26.998699999999999</v>
      </c>
      <c r="E826" s="181">
        <v>745</v>
      </c>
      <c r="F826" s="170">
        <v>214035.9</v>
      </c>
      <c r="G826" s="41">
        <v>100</v>
      </c>
      <c r="H826" s="50">
        <f t="shared" si="141"/>
        <v>214035.9</v>
      </c>
      <c r="I826" s="50">
        <f t="shared" si="133"/>
        <v>0</v>
      </c>
      <c r="J826" s="50">
        <f t="shared" si="138"/>
        <v>287.29651006711407</v>
      </c>
      <c r="K826" s="50">
        <f t="shared" si="139"/>
        <v>1041.8694375766811</v>
      </c>
      <c r="L826" s="50">
        <f t="shared" si="140"/>
        <v>1418138.5390151702</v>
      </c>
      <c r="M826" s="50"/>
      <c r="N826" s="97">
        <f t="shared" si="132"/>
        <v>1418138.5390151702</v>
      </c>
      <c r="O826" s="62"/>
      <c r="P826" s="62"/>
      <c r="Q826" s="99"/>
    </row>
    <row r="827" spans="1:17" s="31" customFormat="1" x14ac:dyDescent="0.25">
      <c r="A827" s="35"/>
      <c r="B827" s="51" t="s">
        <v>571</v>
      </c>
      <c r="C827" s="35">
        <v>4</v>
      </c>
      <c r="D827" s="55">
        <v>43.112399999999994</v>
      </c>
      <c r="E827" s="181">
        <v>3077</v>
      </c>
      <c r="F827" s="170">
        <v>881490.1</v>
      </c>
      <c r="G827" s="41">
        <v>100</v>
      </c>
      <c r="H827" s="50">
        <f t="shared" si="141"/>
        <v>881490.1</v>
      </c>
      <c r="I827" s="50">
        <f t="shared" si="133"/>
        <v>0</v>
      </c>
      <c r="J827" s="50">
        <f t="shared" si="138"/>
        <v>286.47712057198567</v>
      </c>
      <c r="K827" s="50">
        <f t="shared" si="139"/>
        <v>1042.6888270718096</v>
      </c>
      <c r="L827" s="50">
        <f t="shared" si="140"/>
        <v>1890606.1314146128</v>
      </c>
      <c r="M827" s="50"/>
      <c r="N827" s="97">
        <f t="shared" si="132"/>
        <v>1890606.1314146128</v>
      </c>
      <c r="O827" s="62"/>
      <c r="P827" s="62"/>
      <c r="Q827" s="99"/>
    </row>
    <row r="828" spans="1:17" s="31" customFormat="1" x14ac:dyDescent="0.25">
      <c r="A828" s="35"/>
      <c r="B828" s="51" t="s">
        <v>572</v>
      </c>
      <c r="C828" s="35">
        <v>4</v>
      </c>
      <c r="D828" s="55">
        <v>13.8256</v>
      </c>
      <c r="E828" s="181">
        <v>496</v>
      </c>
      <c r="F828" s="170">
        <v>280069.3</v>
      </c>
      <c r="G828" s="41">
        <v>100</v>
      </c>
      <c r="H828" s="50">
        <f t="shared" si="141"/>
        <v>280069.3</v>
      </c>
      <c r="I828" s="50">
        <f t="shared" si="133"/>
        <v>0</v>
      </c>
      <c r="J828" s="50">
        <f t="shared" si="138"/>
        <v>564.65584677419349</v>
      </c>
      <c r="K828" s="50">
        <f t="shared" si="139"/>
        <v>764.51010086960162</v>
      </c>
      <c r="L828" s="50">
        <f t="shared" si="140"/>
        <v>1004081.3471646049</v>
      </c>
      <c r="M828" s="50"/>
      <c r="N828" s="97">
        <f t="shared" si="132"/>
        <v>1004081.3471646049</v>
      </c>
      <c r="O828" s="62"/>
      <c r="P828" s="62"/>
      <c r="Q828" s="99"/>
    </row>
    <row r="829" spans="1:17" s="31" customFormat="1" x14ac:dyDescent="0.25">
      <c r="A829" s="35"/>
      <c r="B829" s="51" t="s">
        <v>573</v>
      </c>
      <c r="C829" s="35">
        <v>4</v>
      </c>
      <c r="D829" s="55">
        <v>29.2425</v>
      </c>
      <c r="E829" s="181">
        <v>1597</v>
      </c>
      <c r="F829" s="170">
        <v>310956.59999999998</v>
      </c>
      <c r="G829" s="41">
        <v>100</v>
      </c>
      <c r="H829" s="50">
        <f t="shared" si="141"/>
        <v>310956.59999999998</v>
      </c>
      <c r="I829" s="50">
        <f t="shared" si="133"/>
        <v>0</v>
      </c>
      <c r="J829" s="50">
        <f t="shared" si="138"/>
        <v>194.71296180338132</v>
      </c>
      <c r="K829" s="50">
        <f t="shared" si="139"/>
        <v>1134.4529858404137</v>
      </c>
      <c r="L829" s="50">
        <f t="shared" si="140"/>
        <v>1677004.988055422</v>
      </c>
      <c r="M829" s="50"/>
      <c r="N829" s="97">
        <f t="shared" si="132"/>
        <v>1677004.988055422</v>
      </c>
      <c r="O829" s="62"/>
      <c r="P829" s="62"/>
      <c r="Q829" s="99"/>
    </row>
    <row r="830" spans="1:17" s="31" customFormat="1" x14ac:dyDescent="0.25">
      <c r="A830" s="35"/>
      <c r="B830" s="51" t="s">
        <v>574</v>
      </c>
      <c r="C830" s="35">
        <v>4</v>
      </c>
      <c r="D830" s="55">
        <v>34.03</v>
      </c>
      <c r="E830" s="181">
        <v>1645</v>
      </c>
      <c r="F830" s="170">
        <v>455513.3</v>
      </c>
      <c r="G830" s="41">
        <v>100</v>
      </c>
      <c r="H830" s="50">
        <f t="shared" si="141"/>
        <v>455513.3</v>
      </c>
      <c r="I830" s="50">
        <f t="shared" si="133"/>
        <v>0</v>
      </c>
      <c r="J830" s="50">
        <f t="shared" si="138"/>
        <v>276.90778115501519</v>
      </c>
      <c r="K830" s="50">
        <f t="shared" si="139"/>
        <v>1052.2581664887798</v>
      </c>
      <c r="L830" s="50">
        <f t="shared" si="140"/>
        <v>1615538.0209694244</v>
      </c>
      <c r="M830" s="50"/>
      <c r="N830" s="97">
        <f t="shared" si="132"/>
        <v>1615538.0209694244</v>
      </c>
      <c r="O830" s="62"/>
      <c r="P830" s="62"/>
      <c r="Q830" s="99"/>
    </row>
    <row r="831" spans="1:17" s="31" customFormat="1" x14ac:dyDescent="0.25">
      <c r="A831" s="35"/>
      <c r="B831" s="51" t="s">
        <v>830</v>
      </c>
      <c r="C831" s="35">
        <v>4</v>
      </c>
      <c r="D831" s="55">
        <v>19.790199999999999</v>
      </c>
      <c r="E831" s="181">
        <v>659</v>
      </c>
      <c r="F831" s="170">
        <v>402427.9</v>
      </c>
      <c r="G831" s="41">
        <v>100</v>
      </c>
      <c r="H831" s="50">
        <f t="shared" si="141"/>
        <v>402427.9</v>
      </c>
      <c r="I831" s="50">
        <f t="shared" si="133"/>
        <v>0</v>
      </c>
      <c r="J831" s="50">
        <f t="shared" si="138"/>
        <v>610.66449165402128</v>
      </c>
      <c r="K831" s="50">
        <f t="shared" si="139"/>
        <v>718.50145598977383</v>
      </c>
      <c r="L831" s="50">
        <f t="shared" si="140"/>
        <v>1008135.1599665348</v>
      </c>
      <c r="M831" s="50"/>
      <c r="N831" s="97">
        <f t="shared" si="132"/>
        <v>1008135.1599665348</v>
      </c>
      <c r="O831" s="62"/>
      <c r="P831" s="62"/>
      <c r="Q831" s="99"/>
    </row>
    <row r="832" spans="1:17" s="31" customFormat="1" x14ac:dyDescent="0.25">
      <c r="A832" s="35"/>
      <c r="B832" s="51" t="s">
        <v>575</v>
      </c>
      <c r="C832" s="35">
        <v>4</v>
      </c>
      <c r="D832" s="55">
        <v>35.491299999999995</v>
      </c>
      <c r="E832" s="181">
        <v>3246</v>
      </c>
      <c r="F832" s="170">
        <v>845577.1</v>
      </c>
      <c r="G832" s="41">
        <v>100</v>
      </c>
      <c r="H832" s="50">
        <f t="shared" si="141"/>
        <v>845577.1</v>
      </c>
      <c r="I832" s="50">
        <f t="shared" si="133"/>
        <v>0</v>
      </c>
      <c r="J832" s="50">
        <f t="shared" si="138"/>
        <v>260.49818237831175</v>
      </c>
      <c r="K832" s="50">
        <f t="shared" si="139"/>
        <v>1068.6677652654835</v>
      </c>
      <c r="L832" s="50">
        <f t="shared" si="140"/>
        <v>1912852.4221149555</v>
      </c>
      <c r="M832" s="50"/>
      <c r="N832" s="97">
        <f t="shared" si="132"/>
        <v>1912852.4221149555</v>
      </c>
      <c r="O832" s="62"/>
      <c r="P832" s="62"/>
      <c r="Q832" s="99"/>
    </row>
    <row r="833" spans="1:17" s="31" customFormat="1" x14ac:dyDescent="0.25">
      <c r="A833" s="35"/>
      <c r="B833" s="51" t="s">
        <v>576</v>
      </c>
      <c r="C833" s="35">
        <v>4</v>
      </c>
      <c r="D833" s="55">
        <v>14.1394</v>
      </c>
      <c r="E833" s="181">
        <v>651</v>
      </c>
      <c r="F833" s="170">
        <v>455753.7</v>
      </c>
      <c r="G833" s="41">
        <v>100</v>
      </c>
      <c r="H833" s="50">
        <f t="shared" si="141"/>
        <v>455753.7</v>
      </c>
      <c r="I833" s="50">
        <f t="shared" si="133"/>
        <v>0</v>
      </c>
      <c r="J833" s="50">
        <f t="shared" si="138"/>
        <v>700.08248847926268</v>
      </c>
      <c r="K833" s="50">
        <f t="shared" si="139"/>
        <v>629.08345916453243</v>
      </c>
      <c r="L833" s="50">
        <f t="shared" si="140"/>
        <v>880384.76707224571</v>
      </c>
      <c r="M833" s="50"/>
      <c r="N833" s="97">
        <f t="shared" si="132"/>
        <v>880384.76707224571</v>
      </c>
      <c r="O833" s="62"/>
      <c r="P833" s="62"/>
      <c r="Q833" s="99"/>
    </row>
    <row r="834" spans="1:17" s="31" customFormat="1" x14ac:dyDescent="0.25">
      <c r="A834" s="35"/>
      <c r="B834" s="51" t="s">
        <v>831</v>
      </c>
      <c r="C834" s="35">
        <v>4</v>
      </c>
      <c r="D834" s="55">
        <v>16.197300000000002</v>
      </c>
      <c r="E834" s="181">
        <v>773</v>
      </c>
      <c r="F834" s="170">
        <v>200859</v>
      </c>
      <c r="G834" s="41">
        <v>100</v>
      </c>
      <c r="H834" s="50">
        <f t="shared" si="141"/>
        <v>200859</v>
      </c>
      <c r="I834" s="50">
        <f t="shared" si="133"/>
        <v>0</v>
      </c>
      <c r="J834" s="50">
        <f t="shared" si="138"/>
        <v>259.84346701164293</v>
      </c>
      <c r="K834" s="50">
        <f t="shared" si="139"/>
        <v>1069.3224806321523</v>
      </c>
      <c r="L834" s="50">
        <f t="shared" si="140"/>
        <v>1403233.8126962306</v>
      </c>
      <c r="M834" s="50"/>
      <c r="N834" s="97">
        <f t="shared" ref="N834:N897" si="142">L834+M834</f>
        <v>1403233.8126962306</v>
      </c>
      <c r="O834" s="62"/>
      <c r="P834" s="62"/>
      <c r="Q834" s="99"/>
    </row>
    <row r="835" spans="1:17" s="31" customFormat="1" x14ac:dyDescent="0.25">
      <c r="A835" s="35"/>
      <c r="B835" s="51" t="s">
        <v>577</v>
      </c>
      <c r="C835" s="35">
        <v>4</v>
      </c>
      <c r="D835" s="55">
        <v>31.064299999999999</v>
      </c>
      <c r="E835" s="181">
        <v>3489</v>
      </c>
      <c r="F835" s="170">
        <v>1870845.4</v>
      </c>
      <c r="G835" s="41">
        <v>100</v>
      </c>
      <c r="H835" s="50">
        <f t="shared" si="141"/>
        <v>1870845.4</v>
      </c>
      <c r="I835" s="50">
        <f t="shared" si="133"/>
        <v>0</v>
      </c>
      <c r="J835" s="50">
        <f t="shared" si="138"/>
        <v>536.21249641731151</v>
      </c>
      <c r="K835" s="50">
        <f t="shared" si="139"/>
        <v>792.95345122648359</v>
      </c>
      <c r="L835" s="50">
        <f t="shared" si="140"/>
        <v>1625057.9071990498</v>
      </c>
      <c r="M835" s="50"/>
      <c r="N835" s="97">
        <f t="shared" si="142"/>
        <v>1625057.9071990498</v>
      </c>
      <c r="O835" s="62"/>
      <c r="P835" s="62"/>
      <c r="Q835" s="99"/>
    </row>
    <row r="836" spans="1:17" s="31" customFormat="1" x14ac:dyDescent="0.25">
      <c r="A836" s="35"/>
      <c r="B836" s="51" t="s">
        <v>578</v>
      </c>
      <c r="C836" s="35">
        <v>4</v>
      </c>
      <c r="D836" s="55">
        <v>30.640700000000002</v>
      </c>
      <c r="E836" s="181">
        <v>956</v>
      </c>
      <c r="F836" s="170">
        <v>449983.8</v>
      </c>
      <c r="G836" s="41">
        <v>100</v>
      </c>
      <c r="H836" s="50">
        <f t="shared" si="141"/>
        <v>449983.8</v>
      </c>
      <c r="I836" s="50">
        <f t="shared" ref="I836:I899" si="143">F836-H836</f>
        <v>0</v>
      </c>
      <c r="J836" s="50">
        <f t="shared" si="138"/>
        <v>470.69435146443516</v>
      </c>
      <c r="K836" s="50">
        <f t="shared" si="139"/>
        <v>858.47159617935995</v>
      </c>
      <c r="L836" s="50">
        <f t="shared" si="140"/>
        <v>1265816.1211239474</v>
      </c>
      <c r="M836" s="50"/>
      <c r="N836" s="97">
        <f t="shared" si="142"/>
        <v>1265816.1211239474</v>
      </c>
      <c r="O836" s="62"/>
      <c r="P836" s="62"/>
      <c r="Q836" s="99"/>
    </row>
    <row r="837" spans="1:17" s="31" customFormat="1" x14ac:dyDescent="0.25">
      <c r="A837" s="35"/>
      <c r="B837" s="51" t="s">
        <v>579</v>
      </c>
      <c r="C837" s="35">
        <v>4</v>
      </c>
      <c r="D837" s="55">
        <v>22.068200000000001</v>
      </c>
      <c r="E837" s="181">
        <v>1384</v>
      </c>
      <c r="F837" s="170">
        <v>397905.8</v>
      </c>
      <c r="G837" s="41">
        <v>100</v>
      </c>
      <c r="H837" s="50">
        <f t="shared" si="141"/>
        <v>397905.8</v>
      </c>
      <c r="I837" s="50">
        <f t="shared" si="143"/>
        <v>0</v>
      </c>
      <c r="J837" s="50">
        <f t="shared" si="138"/>
        <v>287.50419075144509</v>
      </c>
      <c r="K837" s="50">
        <f t="shared" si="139"/>
        <v>1041.66175689235</v>
      </c>
      <c r="L837" s="50">
        <f t="shared" si="140"/>
        <v>1503529.0396987926</v>
      </c>
      <c r="M837" s="50"/>
      <c r="N837" s="97">
        <f t="shared" si="142"/>
        <v>1503529.0396987926</v>
      </c>
      <c r="O837" s="62"/>
      <c r="P837" s="62"/>
      <c r="Q837" s="99"/>
    </row>
    <row r="838" spans="1:17" s="31" customFormat="1" x14ac:dyDescent="0.25">
      <c r="A838" s="35"/>
      <c r="B838" s="51" t="s">
        <v>832</v>
      </c>
      <c r="C838" s="35">
        <v>4</v>
      </c>
      <c r="D838" s="55">
        <v>28.941500000000001</v>
      </c>
      <c r="E838" s="181">
        <v>1164</v>
      </c>
      <c r="F838" s="170">
        <v>734071.4</v>
      </c>
      <c r="G838" s="41">
        <v>100</v>
      </c>
      <c r="H838" s="50">
        <f t="shared" si="141"/>
        <v>734071.4</v>
      </c>
      <c r="I838" s="50">
        <f t="shared" si="143"/>
        <v>0</v>
      </c>
      <c r="J838" s="50">
        <f t="shared" si="138"/>
        <v>630.64553264604808</v>
      </c>
      <c r="K838" s="50">
        <f t="shared" si="139"/>
        <v>698.52041499774703</v>
      </c>
      <c r="L838" s="50">
        <f t="shared" si="140"/>
        <v>1114303.4688642747</v>
      </c>
      <c r="M838" s="50"/>
      <c r="N838" s="97">
        <f t="shared" si="142"/>
        <v>1114303.4688642747</v>
      </c>
      <c r="O838" s="62"/>
      <c r="P838" s="62"/>
      <c r="Q838" s="99"/>
    </row>
    <row r="839" spans="1:17" s="31" customFormat="1" x14ac:dyDescent="0.25">
      <c r="A839" s="35"/>
      <c r="B839" s="51" t="s">
        <v>883</v>
      </c>
      <c r="C839" s="35">
        <v>3</v>
      </c>
      <c r="D839" s="55">
        <v>13.119700000000002</v>
      </c>
      <c r="E839" s="181">
        <v>34275</v>
      </c>
      <c r="F839" s="170">
        <v>65355696.299999997</v>
      </c>
      <c r="G839" s="41">
        <v>50</v>
      </c>
      <c r="H839" s="50">
        <f t="shared" si="141"/>
        <v>32677848.149999999</v>
      </c>
      <c r="I839" s="50">
        <f t="shared" si="143"/>
        <v>32677848.149999999</v>
      </c>
      <c r="J839" s="50">
        <f t="shared" si="138"/>
        <v>1906.8036849015316</v>
      </c>
      <c r="K839" s="50">
        <f t="shared" si="139"/>
        <v>-577.63773725773649</v>
      </c>
      <c r="L839" s="50">
        <f t="shared" si="140"/>
        <v>5887316.5128513388</v>
      </c>
      <c r="M839" s="50"/>
      <c r="N839" s="97">
        <f t="shared" si="142"/>
        <v>5887316.5128513388</v>
      </c>
      <c r="O839" s="62"/>
      <c r="P839" s="62"/>
      <c r="Q839" s="99"/>
    </row>
    <row r="840" spans="1:17" s="31" customFormat="1" x14ac:dyDescent="0.25">
      <c r="A840" s="35"/>
      <c r="B840" s="51" t="s">
        <v>833</v>
      </c>
      <c r="C840" s="35">
        <v>4</v>
      </c>
      <c r="D840" s="55">
        <v>19.7392</v>
      </c>
      <c r="E840" s="181">
        <v>1362</v>
      </c>
      <c r="F840" s="170">
        <v>767889.4</v>
      </c>
      <c r="G840" s="41">
        <v>100</v>
      </c>
      <c r="H840" s="50">
        <f t="shared" si="141"/>
        <v>767889.4</v>
      </c>
      <c r="I840" s="50">
        <f t="shared" si="143"/>
        <v>0</v>
      </c>
      <c r="J840" s="50">
        <f t="shared" si="138"/>
        <v>563.79544787077828</v>
      </c>
      <c r="K840" s="50">
        <f t="shared" si="139"/>
        <v>765.37049977301683</v>
      </c>
      <c r="L840" s="50">
        <f t="shared" si="140"/>
        <v>1179828.8326207525</v>
      </c>
      <c r="M840" s="50"/>
      <c r="N840" s="97">
        <f t="shared" si="142"/>
        <v>1179828.8326207525</v>
      </c>
      <c r="O840" s="62"/>
      <c r="P840" s="62"/>
      <c r="Q840" s="99"/>
    </row>
    <row r="841" spans="1:17" s="31" customFormat="1" x14ac:dyDescent="0.25">
      <c r="A841" s="35"/>
      <c r="B841" s="51" t="s">
        <v>580</v>
      </c>
      <c r="C841" s="35">
        <v>4</v>
      </c>
      <c r="D841" s="55">
        <v>15.2705</v>
      </c>
      <c r="E841" s="181">
        <v>943</v>
      </c>
      <c r="F841" s="170">
        <v>658112.4</v>
      </c>
      <c r="G841" s="41">
        <v>100</v>
      </c>
      <c r="H841" s="50">
        <f t="shared" si="141"/>
        <v>658112.4</v>
      </c>
      <c r="I841" s="50">
        <f t="shared" si="143"/>
        <v>0</v>
      </c>
      <c r="J841" s="50">
        <f t="shared" si="138"/>
        <v>697.89225874867452</v>
      </c>
      <c r="K841" s="50">
        <f t="shared" si="139"/>
        <v>631.27368889512059</v>
      </c>
      <c r="L841" s="50">
        <f t="shared" si="140"/>
        <v>937745.13915170718</v>
      </c>
      <c r="M841" s="50"/>
      <c r="N841" s="97">
        <f t="shared" si="142"/>
        <v>937745.13915170718</v>
      </c>
      <c r="O841" s="62"/>
      <c r="P841" s="62"/>
      <c r="Q841" s="99"/>
    </row>
    <row r="842" spans="1:17" s="31" customFormat="1" x14ac:dyDescent="0.25">
      <c r="A842" s="35"/>
      <c r="B842" s="51" t="s">
        <v>834</v>
      </c>
      <c r="C842" s="35">
        <v>4</v>
      </c>
      <c r="D842" s="55">
        <v>44.109200000000001</v>
      </c>
      <c r="E842" s="181">
        <v>1673</v>
      </c>
      <c r="F842" s="170">
        <v>566343.5</v>
      </c>
      <c r="G842" s="41">
        <v>100</v>
      </c>
      <c r="H842" s="50">
        <f t="shared" si="141"/>
        <v>566343.5</v>
      </c>
      <c r="I842" s="50">
        <f t="shared" si="143"/>
        <v>0</v>
      </c>
      <c r="J842" s="50">
        <f t="shared" si="138"/>
        <v>338.51972504482967</v>
      </c>
      <c r="K842" s="50">
        <f t="shared" si="139"/>
        <v>990.64622259896544</v>
      </c>
      <c r="L842" s="50">
        <f t="shared" si="140"/>
        <v>1598378.47839295</v>
      </c>
      <c r="M842" s="50"/>
      <c r="N842" s="97">
        <f t="shared" si="142"/>
        <v>1598378.47839295</v>
      </c>
      <c r="O842" s="62"/>
      <c r="P842" s="62"/>
      <c r="Q842" s="99"/>
    </row>
    <row r="843" spans="1:17" s="31" customFormat="1" x14ac:dyDescent="0.25">
      <c r="A843" s="35"/>
      <c r="B843" s="51" t="s">
        <v>581</v>
      </c>
      <c r="C843" s="35">
        <v>4</v>
      </c>
      <c r="D843" s="55">
        <v>12.614799999999999</v>
      </c>
      <c r="E843" s="181">
        <v>887</v>
      </c>
      <c r="F843" s="170">
        <v>372387.7</v>
      </c>
      <c r="G843" s="41">
        <v>100</v>
      </c>
      <c r="H843" s="50">
        <f t="shared" si="141"/>
        <v>372387.7</v>
      </c>
      <c r="I843" s="50">
        <f t="shared" si="143"/>
        <v>0</v>
      </c>
      <c r="J843" s="50">
        <f t="shared" si="138"/>
        <v>419.828297632469</v>
      </c>
      <c r="K843" s="50">
        <f t="shared" si="139"/>
        <v>909.3376500113261</v>
      </c>
      <c r="L843" s="50">
        <f t="shared" si="140"/>
        <v>1226921.6301069555</v>
      </c>
      <c r="M843" s="50"/>
      <c r="N843" s="97">
        <f t="shared" si="142"/>
        <v>1226921.6301069555</v>
      </c>
      <c r="O843" s="62"/>
      <c r="P843" s="62"/>
      <c r="Q843" s="99"/>
    </row>
    <row r="844" spans="1:17" s="31" customFormat="1" x14ac:dyDescent="0.25">
      <c r="A844" s="35"/>
      <c r="B844" s="51" t="s">
        <v>582</v>
      </c>
      <c r="C844" s="35">
        <v>4</v>
      </c>
      <c r="D844" s="55">
        <v>34.076799999999999</v>
      </c>
      <c r="E844" s="181">
        <v>2386</v>
      </c>
      <c r="F844" s="170">
        <v>2294727.2000000002</v>
      </c>
      <c r="G844" s="41">
        <v>100</v>
      </c>
      <c r="H844" s="50">
        <f t="shared" si="141"/>
        <v>2294727.2000000002</v>
      </c>
      <c r="I844" s="50">
        <f t="shared" si="143"/>
        <v>0</v>
      </c>
      <c r="J844" s="50">
        <f t="shared" si="138"/>
        <v>961.7465213746857</v>
      </c>
      <c r="K844" s="50">
        <f t="shared" si="139"/>
        <v>367.41942626910941</v>
      </c>
      <c r="L844" s="50">
        <f t="shared" si="140"/>
        <v>975555.80003381567</v>
      </c>
      <c r="M844" s="50"/>
      <c r="N844" s="97">
        <f t="shared" si="142"/>
        <v>975555.80003381567</v>
      </c>
      <c r="O844" s="62"/>
      <c r="P844" s="62"/>
      <c r="Q844" s="99"/>
    </row>
    <row r="845" spans="1:17" s="31" customFormat="1" x14ac:dyDescent="0.25">
      <c r="A845" s="35"/>
      <c r="B845" s="51" t="s">
        <v>583</v>
      </c>
      <c r="C845" s="35">
        <v>4</v>
      </c>
      <c r="D845" s="55">
        <v>44.233499999999999</v>
      </c>
      <c r="E845" s="181">
        <v>2184</v>
      </c>
      <c r="F845" s="170">
        <v>540493.4</v>
      </c>
      <c r="G845" s="41">
        <v>100</v>
      </c>
      <c r="H845" s="50">
        <f t="shared" si="141"/>
        <v>540493.4</v>
      </c>
      <c r="I845" s="50">
        <f t="shared" si="143"/>
        <v>0</v>
      </c>
      <c r="J845" s="50">
        <f t="shared" si="138"/>
        <v>247.478663003663</v>
      </c>
      <c r="K845" s="50">
        <f t="shared" si="139"/>
        <v>1081.687284640132</v>
      </c>
      <c r="L845" s="50">
        <f t="shared" si="140"/>
        <v>1787670.2670301583</v>
      </c>
      <c r="M845" s="50"/>
      <c r="N845" s="97">
        <f t="shared" si="142"/>
        <v>1787670.2670301583</v>
      </c>
      <c r="O845" s="62"/>
      <c r="P845" s="62"/>
      <c r="Q845" s="99"/>
    </row>
    <row r="846" spans="1:17" s="31" customFormat="1" x14ac:dyDescent="0.25">
      <c r="A846" s="35"/>
      <c r="B846" s="51" t="s">
        <v>584</v>
      </c>
      <c r="C846" s="35">
        <v>4</v>
      </c>
      <c r="D846" s="55">
        <v>59.642499999999998</v>
      </c>
      <c r="E846" s="181">
        <v>3095</v>
      </c>
      <c r="F846" s="170">
        <v>1966209.1</v>
      </c>
      <c r="G846" s="41">
        <v>100</v>
      </c>
      <c r="H846" s="50">
        <f t="shared" si="141"/>
        <v>1966209.1</v>
      </c>
      <c r="I846" s="50">
        <f t="shared" si="143"/>
        <v>0</v>
      </c>
      <c r="J846" s="50">
        <f t="shared" si="138"/>
        <v>635.28565428109857</v>
      </c>
      <c r="K846" s="50">
        <f t="shared" si="139"/>
        <v>693.88029336269653</v>
      </c>
      <c r="L846" s="50">
        <f t="shared" si="140"/>
        <v>1580534.8294765451</v>
      </c>
      <c r="M846" s="50"/>
      <c r="N846" s="97">
        <f t="shared" si="142"/>
        <v>1580534.8294765451</v>
      </c>
      <c r="O846" s="62"/>
      <c r="P846" s="62"/>
      <c r="Q846" s="99"/>
    </row>
    <row r="847" spans="1:17" s="31" customFormat="1" x14ac:dyDescent="0.25">
      <c r="A847" s="35"/>
      <c r="B847" s="51" t="s">
        <v>585</v>
      </c>
      <c r="C847" s="35">
        <v>4</v>
      </c>
      <c r="D847" s="55">
        <v>41.119700000000002</v>
      </c>
      <c r="E847" s="181">
        <v>1700</v>
      </c>
      <c r="F847" s="170">
        <v>936727.8</v>
      </c>
      <c r="G847" s="41">
        <v>100</v>
      </c>
      <c r="H847" s="50">
        <f t="shared" si="141"/>
        <v>936727.8</v>
      </c>
      <c r="I847" s="50">
        <f t="shared" si="143"/>
        <v>0</v>
      </c>
      <c r="J847" s="50">
        <f t="shared" si="138"/>
        <v>551.01635294117648</v>
      </c>
      <c r="K847" s="50">
        <f t="shared" si="139"/>
        <v>778.14959470261863</v>
      </c>
      <c r="L847" s="50">
        <f t="shared" si="140"/>
        <v>1351296.5030887888</v>
      </c>
      <c r="M847" s="50"/>
      <c r="N847" s="97">
        <f t="shared" si="142"/>
        <v>1351296.5030887888</v>
      </c>
      <c r="O847" s="62"/>
      <c r="P847" s="62"/>
      <c r="Q847" s="99"/>
    </row>
    <row r="848" spans="1:17" s="31" customFormat="1" x14ac:dyDescent="0.25">
      <c r="A848" s="35"/>
      <c r="B848" s="51" t="s">
        <v>586</v>
      </c>
      <c r="C848" s="35">
        <v>4</v>
      </c>
      <c r="D848" s="55">
        <v>15.3706</v>
      </c>
      <c r="E848" s="181">
        <v>1812</v>
      </c>
      <c r="F848" s="170">
        <v>924398.1</v>
      </c>
      <c r="G848" s="41">
        <v>100</v>
      </c>
      <c r="H848" s="50">
        <f t="shared" si="141"/>
        <v>924398.1</v>
      </c>
      <c r="I848" s="50">
        <f t="shared" si="143"/>
        <v>0</v>
      </c>
      <c r="J848" s="50">
        <f t="shared" si="138"/>
        <v>510.15347682119204</v>
      </c>
      <c r="K848" s="50">
        <f t="shared" si="139"/>
        <v>819.01247082260306</v>
      </c>
      <c r="L848" s="50">
        <f t="shared" si="140"/>
        <v>1295957.2362701653</v>
      </c>
      <c r="M848" s="50"/>
      <c r="N848" s="97">
        <f t="shared" si="142"/>
        <v>1295957.2362701653</v>
      </c>
      <c r="O848" s="62"/>
      <c r="P848" s="62"/>
      <c r="Q848" s="99"/>
    </row>
    <row r="849" spans="1:17" s="31" customFormat="1" x14ac:dyDescent="0.25">
      <c r="A849" s="35"/>
      <c r="B849" s="51" t="s">
        <v>835</v>
      </c>
      <c r="C849" s="35">
        <v>4</v>
      </c>
      <c r="D849" s="55">
        <v>18.966699999999999</v>
      </c>
      <c r="E849" s="181">
        <v>2007</v>
      </c>
      <c r="F849" s="170">
        <v>578776.30000000005</v>
      </c>
      <c r="G849" s="41">
        <v>100</v>
      </c>
      <c r="H849" s="50">
        <f t="shared" si="141"/>
        <v>578776.30000000005</v>
      </c>
      <c r="I849" s="50">
        <f t="shared" si="143"/>
        <v>0</v>
      </c>
      <c r="J849" s="50">
        <f t="shared" si="138"/>
        <v>288.37882411559542</v>
      </c>
      <c r="K849" s="50">
        <f t="shared" si="139"/>
        <v>1040.7871235281996</v>
      </c>
      <c r="L849" s="50">
        <f t="shared" si="140"/>
        <v>1593984.0259931858</v>
      </c>
      <c r="M849" s="50"/>
      <c r="N849" s="97">
        <f t="shared" si="142"/>
        <v>1593984.0259931858</v>
      </c>
      <c r="O849" s="62"/>
      <c r="P849" s="62"/>
      <c r="Q849" s="99"/>
    </row>
    <row r="850" spans="1:17" s="31" customFormat="1" x14ac:dyDescent="0.25">
      <c r="A850" s="35"/>
      <c r="B850" s="4"/>
      <c r="C850" s="4"/>
      <c r="D850" s="55">
        <v>0</v>
      </c>
      <c r="E850" s="183"/>
      <c r="F850" s="32"/>
      <c r="G850" s="41"/>
      <c r="H850" s="42"/>
      <c r="I850" s="50"/>
      <c r="J850" s="50"/>
      <c r="K850" s="50"/>
      <c r="L850" s="50"/>
      <c r="M850" s="50"/>
      <c r="N850" s="97"/>
      <c r="O850" s="62"/>
      <c r="P850" s="62"/>
      <c r="Q850" s="99"/>
    </row>
    <row r="851" spans="1:17" s="31" customFormat="1" x14ac:dyDescent="0.25">
      <c r="A851" s="30" t="s">
        <v>587</v>
      </c>
      <c r="B851" s="43" t="s">
        <v>2</v>
      </c>
      <c r="C851" s="44"/>
      <c r="D851" s="3">
        <v>729.1185999999999</v>
      </c>
      <c r="E851" s="184">
        <f>E852</f>
        <v>85789</v>
      </c>
      <c r="F851" s="37"/>
      <c r="G851" s="41"/>
      <c r="H851" s="37">
        <f>H853</f>
        <v>10867830.65</v>
      </c>
      <c r="I851" s="37">
        <f>I853</f>
        <v>-10867830.65</v>
      </c>
      <c r="J851" s="50"/>
      <c r="K851" s="50"/>
      <c r="L851" s="50"/>
      <c r="M851" s="46">
        <f>M853</f>
        <v>20684897.430864558</v>
      </c>
      <c r="N851" s="95">
        <f t="shared" si="142"/>
        <v>20684897.430864558</v>
      </c>
      <c r="O851" s="198"/>
      <c r="P851" s="198"/>
      <c r="Q851" s="99"/>
    </row>
    <row r="852" spans="1:17" s="31" customFormat="1" x14ac:dyDescent="0.25">
      <c r="A852" s="30" t="s">
        <v>587</v>
      </c>
      <c r="B852" s="43" t="s">
        <v>3</v>
      </c>
      <c r="C852" s="44"/>
      <c r="D852" s="3">
        <v>729.1185999999999</v>
      </c>
      <c r="E852" s="184">
        <f>SUM(E854:E880)</f>
        <v>85789</v>
      </c>
      <c r="F852" s="37">
        <f>SUM(F854:F880)</f>
        <v>78893229.200000018</v>
      </c>
      <c r="G852" s="41"/>
      <c r="H852" s="37">
        <f>SUM(H854:H880)</f>
        <v>57157567.900000006</v>
      </c>
      <c r="I852" s="37">
        <f>SUM(I854:I880)</f>
        <v>21735661.300000001</v>
      </c>
      <c r="J852" s="50"/>
      <c r="K852" s="50"/>
      <c r="L852" s="37">
        <f>SUM(L854:L880)</f>
        <v>42312190.844004378</v>
      </c>
      <c r="M852" s="50"/>
      <c r="N852" s="95">
        <f t="shared" si="142"/>
        <v>42312190.844004378</v>
      </c>
      <c r="O852" s="198"/>
      <c r="P852" s="198"/>
      <c r="Q852" s="99"/>
    </row>
    <row r="853" spans="1:17" s="31" customFormat="1" x14ac:dyDescent="0.25">
      <c r="A853" s="35"/>
      <c r="B853" s="51" t="s">
        <v>26</v>
      </c>
      <c r="C853" s="35">
        <v>2</v>
      </c>
      <c r="D853" s="55">
        <v>0</v>
      </c>
      <c r="E853" s="187"/>
      <c r="F853" s="50"/>
      <c r="G853" s="41">
        <v>25</v>
      </c>
      <c r="H853" s="50">
        <f>F874*G853/100</f>
        <v>10867830.65</v>
      </c>
      <c r="I853" s="50">
        <f t="shared" si="143"/>
        <v>-10867830.65</v>
      </c>
      <c r="J853" s="50"/>
      <c r="K853" s="50"/>
      <c r="L853" s="50"/>
      <c r="M853" s="50">
        <f>($L$7*$L$8*E851/$L$10)+($L$7*$L$9*D851/$L$11)</f>
        <v>20684897.430864558</v>
      </c>
      <c r="N853" s="97">
        <f t="shared" si="142"/>
        <v>20684897.430864558</v>
      </c>
      <c r="O853" s="62"/>
      <c r="P853" s="62"/>
      <c r="Q853" s="99"/>
    </row>
    <row r="854" spans="1:17" s="31" customFormat="1" x14ac:dyDescent="0.25">
      <c r="A854" s="35"/>
      <c r="B854" s="51" t="s">
        <v>588</v>
      </c>
      <c r="C854" s="35">
        <v>4</v>
      </c>
      <c r="D854" s="55">
        <v>6.8285999999999998</v>
      </c>
      <c r="E854" s="181">
        <v>1811</v>
      </c>
      <c r="F854" s="171">
        <v>1078994.8</v>
      </c>
      <c r="G854" s="41">
        <v>100</v>
      </c>
      <c r="H854" s="50">
        <f>F854*G854/100</f>
        <v>1078994.8</v>
      </c>
      <c r="I854" s="50">
        <f t="shared" si="143"/>
        <v>0</v>
      </c>
      <c r="J854" s="50">
        <f t="shared" ref="J854:J880" si="144">F854/E854</f>
        <v>595.80055218111545</v>
      </c>
      <c r="K854" s="50">
        <f t="shared" ref="K854:K880" si="145">$J$11*$J$19-J854</f>
        <v>733.36539546267966</v>
      </c>
      <c r="L854" s="50">
        <f t="shared" ref="L854:L880" si="146">IF(K854&gt;0,$J$7*$J$8*(K854/$K$19),0)+$J$7*$J$9*(E854/$E$19)+$J$7*$J$10*(D854/$D$19)</f>
        <v>1160131.0232199645</v>
      </c>
      <c r="M854" s="50"/>
      <c r="N854" s="97">
        <f t="shared" si="142"/>
        <v>1160131.0232199645</v>
      </c>
      <c r="O854" s="62"/>
      <c r="P854" s="62"/>
      <c r="Q854" s="99"/>
    </row>
    <row r="855" spans="1:17" s="31" customFormat="1" x14ac:dyDescent="0.25">
      <c r="A855" s="35"/>
      <c r="B855" s="51" t="s">
        <v>589</v>
      </c>
      <c r="C855" s="35">
        <v>4</v>
      </c>
      <c r="D855" s="55">
        <v>62.403199999999998</v>
      </c>
      <c r="E855" s="181">
        <v>2313</v>
      </c>
      <c r="F855" s="171">
        <v>1131484.8999999999</v>
      </c>
      <c r="G855" s="41">
        <v>100</v>
      </c>
      <c r="H855" s="50">
        <f t="shared" ref="H855:H880" si="147">F855*G855/100</f>
        <v>1131484.8999999999</v>
      </c>
      <c r="I855" s="50">
        <f t="shared" si="143"/>
        <v>0</v>
      </c>
      <c r="J855" s="50">
        <f t="shared" si="144"/>
        <v>489.18499783830521</v>
      </c>
      <c r="K855" s="50">
        <f t="shared" si="145"/>
        <v>839.9809498054899</v>
      </c>
      <c r="L855" s="50">
        <f t="shared" si="146"/>
        <v>1623933.5372064926</v>
      </c>
      <c r="M855" s="50"/>
      <c r="N855" s="97">
        <f t="shared" si="142"/>
        <v>1623933.5372064926</v>
      </c>
      <c r="O855" s="62"/>
      <c r="P855" s="62"/>
      <c r="Q855" s="99"/>
    </row>
    <row r="856" spans="1:17" s="31" customFormat="1" x14ac:dyDescent="0.25">
      <c r="A856" s="35"/>
      <c r="B856" s="51" t="s">
        <v>590</v>
      </c>
      <c r="C856" s="35">
        <v>4</v>
      </c>
      <c r="D856" s="55">
        <v>7.9661999999999997</v>
      </c>
      <c r="E856" s="181">
        <v>975</v>
      </c>
      <c r="F856" s="171">
        <v>113749.5</v>
      </c>
      <c r="G856" s="41">
        <v>100</v>
      </c>
      <c r="H856" s="50">
        <f t="shared" si="147"/>
        <v>113749.5</v>
      </c>
      <c r="I856" s="50">
        <f t="shared" si="143"/>
        <v>0</v>
      </c>
      <c r="J856" s="50">
        <f t="shared" si="144"/>
        <v>116.66615384615385</v>
      </c>
      <c r="K856" s="50">
        <f t="shared" si="145"/>
        <v>1212.4997937976414</v>
      </c>
      <c r="L856" s="50">
        <f t="shared" si="146"/>
        <v>1559359.1029262641</v>
      </c>
      <c r="M856" s="50"/>
      <c r="N856" s="97">
        <f t="shared" si="142"/>
        <v>1559359.1029262641</v>
      </c>
      <c r="O856" s="62"/>
      <c r="P856" s="62"/>
      <c r="Q856" s="99"/>
    </row>
    <row r="857" spans="1:17" s="31" customFormat="1" x14ac:dyDescent="0.25">
      <c r="A857" s="35"/>
      <c r="B857" s="51" t="s">
        <v>591</v>
      </c>
      <c r="C857" s="35">
        <v>4</v>
      </c>
      <c r="D857" s="55">
        <v>47.315699999999993</v>
      </c>
      <c r="E857" s="181">
        <v>2246</v>
      </c>
      <c r="F857" s="171">
        <v>784477.9</v>
      </c>
      <c r="G857" s="41">
        <v>100</v>
      </c>
      <c r="H857" s="50">
        <f t="shared" si="147"/>
        <v>784477.9</v>
      </c>
      <c r="I857" s="50">
        <f t="shared" si="143"/>
        <v>0</v>
      </c>
      <c r="J857" s="50">
        <f t="shared" si="144"/>
        <v>349.2777827248442</v>
      </c>
      <c r="K857" s="50">
        <f t="shared" si="145"/>
        <v>979.88816491895091</v>
      </c>
      <c r="L857" s="50">
        <f t="shared" si="146"/>
        <v>1698697.5023501404</v>
      </c>
      <c r="M857" s="50"/>
      <c r="N857" s="97">
        <f t="shared" si="142"/>
        <v>1698697.5023501404</v>
      </c>
      <c r="O857" s="62"/>
      <c r="P857" s="62"/>
      <c r="Q857" s="99"/>
    </row>
    <row r="858" spans="1:17" s="31" customFormat="1" x14ac:dyDescent="0.25">
      <c r="A858" s="35"/>
      <c r="B858" s="51" t="s">
        <v>836</v>
      </c>
      <c r="C858" s="35">
        <v>4</v>
      </c>
      <c r="D858" s="55">
        <v>29.9498</v>
      </c>
      <c r="E858" s="181">
        <v>6427</v>
      </c>
      <c r="F858" s="171">
        <v>8031121.7000000002</v>
      </c>
      <c r="G858" s="41">
        <v>100</v>
      </c>
      <c r="H858" s="50">
        <f t="shared" si="147"/>
        <v>8031121.7000000002</v>
      </c>
      <c r="I858" s="50">
        <f t="shared" si="143"/>
        <v>0</v>
      </c>
      <c r="J858" s="50">
        <f t="shared" si="144"/>
        <v>1249.5910533686013</v>
      </c>
      <c r="K858" s="50">
        <f t="shared" si="145"/>
        <v>79.574894275193856</v>
      </c>
      <c r="L858" s="50">
        <f t="shared" si="146"/>
        <v>1321180.8680765789</v>
      </c>
      <c r="M858" s="50"/>
      <c r="N858" s="97">
        <f t="shared" si="142"/>
        <v>1321180.8680765789</v>
      </c>
      <c r="O858" s="62"/>
      <c r="P858" s="62"/>
      <c r="Q858" s="99"/>
    </row>
    <row r="859" spans="1:17" s="31" customFormat="1" x14ac:dyDescent="0.25">
      <c r="A859" s="35"/>
      <c r="B859" s="51" t="s">
        <v>592</v>
      </c>
      <c r="C859" s="35">
        <v>4</v>
      </c>
      <c r="D859" s="55">
        <v>18.782299999999999</v>
      </c>
      <c r="E859" s="181">
        <v>1038</v>
      </c>
      <c r="F859" s="171">
        <v>470258.6</v>
      </c>
      <c r="G859" s="41">
        <v>100</v>
      </c>
      <c r="H859" s="50">
        <f t="shared" si="147"/>
        <v>470258.6</v>
      </c>
      <c r="I859" s="50">
        <f t="shared" si="143"/>
        <v>0</v>
      </c>
      <c r="J859" s="50">
        <f t="shared" si="144"/>
        <v>453.04296724470134</v>
      </c>
      <c r="K859" s="50">
        <f t="shared" si="145"/>
        <v>876.12298039909376</v>
      </c>
      <c r="L859" s="50">
        <f t="shared" si="146"/>
        <v>1244195.1158129184</v>
      </c>
      <c r="M859" s="50"/>
      <c r="N859" s="97">
        <f t="shared" si="142"/>
        <v>1244195.1158129184</v>
      </c>
      <c r="O859" s="62"/>
      <c r="P859" s="62"/>
      <c r="Q859" s="99"/>
    </row>
    <row r="860" spans="1:17" s="31" customFormat="1" x14ac:dyDescent="0.25">
      <c r="A860" s="35"/>
      <c r="B860" s="51" t="s">
        <v>593</v>
      </c>
      <c r="C860" s="35">
        <v>4</v>
      </c>
      <c r="D860" s="55">
        <v>19.1768</v>
      </c>
      <c r="E860" s="181">
        <v>2770</v>
      </c>
      <c r="F860" s="171">
        <v>624740.9</v>
      </c>
      <c r="G860" s="41">
        <v>100</v>
      </c>
      <c r="H860" s="50">
        <f t="shared" si="147"/>
        <v>624740.9</v>
      </c>
      <c r="I860" s="50">
        <f t="shared" si="143"/>
        <v>0</v>
      </c>
      <c r="J860" s="50">
        <f t="shared" si="144"/>
        <v>225.53823104693143</v>
      </c>
      <c r="K860" s="50">
        <f t="shared" si="145"/>
        <v>1103.6277165968636</v>
      </c>
      <c r="L860" s="50">
        <f t="shared" si="146"/>
        <v>1794962.385750015</v>
      </c>
      <c r="M860" s="50"/>
      <c r="N860" s="97">
        <f t="shared" si="142"/>
        <v>1794962.385750015</v>
      </c>
      <c r="O860" s="62"/>
      <c r="P860" s="62"/>
      <c r="Q860" s="99"/>
    </row>
    <row r="861" spans="1:17" s="31" customFormat="1" x14ac:dyDescent="0.25">
      <c r="A861" s="35"/>
      <c r="B861" s="51" t="s">
        <v>594</v>
      </c>
      <c r="C861" s="35">
        <v>4</v>
      </c>
      <c r="D861" s="55">
        <v>12.482899999999999</v>
      </c>
      <c r="E861" s="181">
        <v>1221</v>
      </c>
      <c r="F861" s="171">
        <v>201649</v>
      </c>
      <c r="G861" s="41">
        <v>100</v>
      </c>
      <c r="H861" s="50">
        <f t="shared" si="147"/>
        <v>201649</v>
      </c>
      <c r="I861" s="50">
        <f t="shared" si="143"/>
        <v>0</v>
      </c>
      <c r="J861" s="50">
        <f t="shared" si="144"/>
        <v>165.15069615069615</v>
      </c>
      <c r="K861" s="50">
        <f t="shared" si="145"/>
        <v>1164.015251493099</v>
      </c>
      <c r="L861" s="50">
        <f t="shared" si="146"/>
        <v>1567998.6044557181</v>
      </c>
      <c r="M861" s="50"/>
      <c r="N861" s="97">
        <f t="shared" si="142"/>
        <v>1567998.6044557181</v>
      </c>
      <c r="O861" s="62"/>
      <c r="P861" s="62"/>
      <c r="Q861" s="99"/>
    </row>
    <row r="862" spans="1:17" s="31" customFormat="1" x14ac:dyDescent="0.25">
      <c r="A862" s="35"/>
      <c r="B862" s="51" t="s">
        <v>595</v>
      </c>
      <c r="C862" s="35">
        <v>4</v>
      </c>
      <c r="D862" s="55">
        <v>7.8385999999999996</v>
      </c>
      <c r="E862" s="181">
        <v>699</v>
      </c>
      <c r="F862" s="171">
        <v>486354.8</v>
      </c>
      <c r="G862" s="41">
        <v>100</v>
      </c>
      <c r="H862" s="50">
        <f t="shared" si="147"/>
        <v>486354.8</v>
      </c>
      <c r="I862" s="50">
        <f t="shared" si="143"/>
        <v>0</v>
      </c>
      <c r="J862" s="50">
        <f t="shared" si="144"/>
        <v>695.7865522174535</v>
      </c>
      <c r="K862" s="50">
        <f t="shared" si="145"/>
        <v>633.3793954263416</v>
      </c>
      <c r="L862" s="50">
        <f t="shared" si="146"/>
        <v>863963.39537422184</v>
      </c>
      <c r="M862" s="50"/>
      <c r="N862" s="97">
        <f t="shared" si="142"/>
        <v>863963.39537422184</v>
      </c>
      <c r="O862" s="62"/>
      <c r="P862" s="62"/>
      <c r="Q862" s="99"/>
    </row>
    <row r="863" spans="1:17" s="31" customFormat="1" x14ac:dyDescent="0.25">
      <c r="A863" s="35"/>
      <c r="B863" s="51" t="s">
        <v>596</v>
      </c>
      <c r="C863" s="35">
        <v>4</v>
      </c>
      <c r="D863" s="55">
        <v>92.682900000000004</v>
      </c>
      <c r="E863" s="181">
        <v>6249</v>
      </c>
      <c r="F863" s="171">
        <v>2981185.5</v>
      </c>
      <c r="G863" s="41">
        <v>100</v>
      </c>
      <c r="H863" s="50">
        <f t="shared" si="147"/>
        <v>2981185.5</v>
      </c>
      <c r="I863" s="50">
        <f t="shared" si="143"/>
        <v>0</v>
      </c>
      <c r="J863" s="50">
        <f t="shared" si="144"/>
        <v>477.06601056168989</v>
      </c>
      <c r="K863" s="50">
        <f t="shared" si="145"/>
        <v>852.09993708210527</v>
      </c>
      <c r="L863" s="50">
        <f t="shared" si="146"/>
        <v>2447762.6384542412</v>
      </c>
      <c r="M863" s="50"/>
      <c r="N863" s="97">
        <f t="shared" si="142"/>
        <v>2447762.6384542412</v>
      </c>
      <c r="O863" s="62"/>
      <c r="P863" s="62"/>
      <c r="Q863" s="99"/>
    </row>
    <row r="864" spans="1:17" s="31" customFormat="1" x14ac:dyDescent="0.25">
      <c r="A864" s="35"/>
      <c r="B864" s="51" t="s">
        <v>597</v>
      </c>
      <c r="C864" s="35">
        <v>4</v>
      </c>
      <c r="D864" s="55">
        <v>22.4682</v>
      </c>
      <c r="E864" s="181">
        <v>2933</v>
      </c>
      <c r="F864" s="171">
        <v>702749.1</v>
      </c>
      <c r="G864" s="41">
        <v>100</v>
      </c>
      <c r="H864" s="50">
        <f t="shared" si="147"/>
        <v>702749.1</v>
      </c>
      <c r="I864" s="50">
        <f t="shared" si="143"/>
        <v>0</v>
      </c>
      <c r="J864" s="50">
        <f t="shared" si="144"/>
        <v>239.60078418002044</v>
      </c>
      <c r="K864" s="50">
        <f t="shared" si="145"/>
        <v>1089.5651634637748</v>
      </c>
      <c r="L864" s="50">
        <f t="shared" si="146"/>
        <v>1822287.9559701469</v>
      </c>
      <c r="M864" s="50"/>
      <c r="N864" s="97">
        <f t="shared" si="142"/>
        <v>1822287.9559701469</v>
      </c>
      <c r="O864" s="62"/>
      <c r="P864" s="62"/>
      <c r="Q864" s="99"/>
    </row>
    <row r="865" spans="1:17" s="31" customFormat="1" x14ac:dyDescent="0.25">
      <c r="A865" s="35"/>
      <c r="B865" s="51" t="s">
        <v>598</v>
      </c>
      <c r="C865" s="35">
        <v>4</v>
      </c>
      <c r="D865" s="55">
        <v>20.2746</v>
      </c>
      <c r="E865" s="181">
        <v>2310</v>
      </c>
      <c r="F865" s="171">
        <v>588930.80000000005</v>
      </c>
      <c r="G865" s="41">
        <v>100</v>
      </c>
      <c r="H865" s="50">
        <f t="shared" si="147"/>
        <v>588930.80000000005</v>
      </c>
      <c r="I865" s="50">
        <f t="shared" si="143"/>
        <v>0</v>
      </c>
      <c r="J865" s="50">
        <f t="shared" si="144"/>
        <v>254.94839826839828</v>
      </c>
      <c r="K865" s="50">
        <f t="shared" si="145"/>
        <v>1074.2175493753969</v>
      </c>
      <c r="L865" s="50">
        <f t="shared" si="146"/>
        <v>1688988.4636539372</v>
      </c>
      <c r="M865" s="50"/>
      <c r="N865" s="97">
        <f t="shared" si="142"/>
        <v>1688988.4636539372</v>
      </c>
      <c r="O865" s="62"/>
      <c r="P865" s="62"/>
      <c r="Q865" s="99"/>
    </row>
    <row r="866" spans="1:17" s="31" customFormat="1" x14ac:dyDescent="0.25">
      <c r="A866" s="35"/>
      <c r="B866" s="51" t="s">
        <v>599</v>
      </c>
      <c r="C866" s="35">
        <v>4</v>
      </c>
      <c r="D866" s="55">
        <v>10.432699999999999</v>
      </c>
      <c r="E866" s="181">
        <v>1320</v>
      </c>
      <c r="F866" s="171">
        <v>1052950.1000000001</v>
      </c>
      <c r="G866" s="41">
        <v>100</v>
      </c>
      <c r="H866" s="50">
        <f t="shared" si="147"/>
        <v>1052950.1000000001</v>
      </c>
      <c r="I866" s="50">
        <f t="shared" si="143"/>
        <v>0</v>
      </c>
      <c r="J866" s="50">
        <f t="shared" si="144"/>
        <v>797.68946969696981</v>
      </c>
      <c r="K866" s="50">
        <f t="shared" si="145"/>
        <v>531.4764779468253</v>
      </c>
      <c r="L866" s="50">
        <f t="shared" si="146"/>
        <v>867617.88008449983</v>
      </c>
      <c r="M866" s="50"/>
      <c r="N866" s="97">
        <f t="shared" si="142"/>
        <v>867617.88008449983</v>
      </c>
      <c r="O866" s="62"/>
      <c r="P866" s="62"/>
      <c r="Q866" s="99"/>
    </row>
    <row r="867" spans="1:17" s="31" customFormat="1" x14ac:dyDescent="0.25">
      <c r="A867" s="35"/>
      <c r="B867" s="51" t="s">
        <v>390</v>
      </c>
      <c r="C867" s="35">
        <v>4</v>
      </c>
      <c r="D867" s="55">
        <v>14.2333</v>
      </c>
      <c r="E867" s="181">
        <v>791</v>
      </c>
      <c r="F867" s="171">
        <v>826321.2</v>
      </c>
      <c r="G867" s="41">
        <v>100</v>
      </c>
      <c r="H867" s="50">
        <f t="shared" si="147"/>
        <v>826321.2</v>
      </c>
      <c r="I867" s="50">
        <f t="shared" si="143"/>
        <v>0</v>
      </c>
      <c r="J867" s="50">
        <f t="shared" si="144"/>
        <v>1044.6538558786347</v>
      </c>
      <c r="K867" s="50">
        <f t="shared" si="145"/>
        <v>284.51209176516045</v>
      </c>
      <c r="L867" s="50">
        <f t="shared" si="146"/>
        <v>519134.12643576099</v>
      </c>
      <c r="M867" s="50"/>
      <c r="N867" s="97">
        <f t="shared" si="142"/>
        <v>519134.12643576099</v>
      </c>
      <c r="O867" s="62"/>
      <c r="P867" s="62"/>
      <c r="Q867" s="99"/>
    </row>
    <row r="868" spans="1:17" s="31" customFormat="1" x14ac:dyDescent="0.25">
      <c r="A868" s="35"/>
      <c r="B868" s="51" t="s">
        <v>600</v>
      </c>
      <c r="C868" s="35">
        <v>4</v>
      </c>
      <c r="D868" s="55">
        <v>18.4329</v>
      </c>
      <c r="E868" s="181">
        <v>3021</v>
      </c>
      <c r="F868" s="171">
        <v>1904709.2</v>
      </c>
      <c r="G868" s="41">
        <v>100</v>
      </c>
      <c r="H868" s="50">
        <f t="shared" si="147"/>
        <v>1904709.2</v>
      </c>
      <c r="I868" s="50">
        <f t="shared" si="143"/>
        <v>0</v>
      </c>
      <c r="J868" s="50">
        <f t="shared" si="144"/>
        <v>630.4896391923204</v>
      </c>
      <c r="K868" s="50">
        <f t="shared" si="145"/>
        <v>698.67630845147471</v>
      </c>
      <c r="L868" s="50">
        <f t="shared" si="146"/>
        <v>1381122.6669146244</v>
      </c>
      <c r="M868" s="50"/>
      <c r="N868" s="97">
        <f t="shared" si="142"/>
        <v>1381122.6669146244</v>
      </c>
      <c r="O868" s="62"/>
      <c r="P868" s="62"/>
      <c r="Q868" s="99"/>
    </row>
    <row r="869" spans="1:17" s="31" customFormat="1" x14ac:dyDescent="0.25">
      <c r="A869" s="35"/>
      <c r="B869" s="51" t="s">
        <v>140</v>
      </c>
      <c r="C869" s="35">
        <v>4</v>
      </c>
      <c r="D869" s="55">
        <v>42.294499999999999</v>
      </c>
      <c r="E869" s="181">
        <v>3126</v>
      </c>
      <c r="F869" s="171">
        <v>1353855.2</v>
      </c>
      <c r="G869" s="41">
        <v>100</v>
      </c>
      <c r="H869" s="50">
        <f t="shared" si="147"/>
        <v>1353855.2</v>
      </c>
      <c r="I869" s="50">
        <f t="shared" si="143"/>
        <v>0</v>
      </c>
      <c r="J869" s="50">
        <f t="shared" si="144"/>
        <v>433.09507357645555</v>
      </c>
      <c r="K869" s="50">
        <f t="shared" si="145"/>
        <v>896.07087406733956</v>
      </c>
      <c r="L869" s="50">
        <f t="shared" si="146"/>
        <v>1731093.1233168072</v>
      </c>
      <c r="M869" s="50"/>
      <c r="N869" s="97">
        <f t="shared" si="142"/>
        <v>1731093.1233168072</v>
      </c>
      <c r="O869" s="62"/>
      <c r="P869" s="62"/>
      <c r="Q869" s="99"/>
    </row>
    <row r="870" spans="1:17" s="31" customFormat="1" x14ac:dyDescent="0.25">
      <c r="A870" s="35"/>
      <c r="B870" s="51" t="s">
        <v>532</v>
      </c>
      <c r="C870" s="35">
        <v>4</v>
      </c>
      <c r="D870" s="55">
        <v>26.699400000000001</v>
      </c>
      <c r="E870" s="181">
        <v>2419</v>
      </c>
      <c r="F870" s="171">
        <v>952812.5</v>
      </c>
      <c r="G870" s="41">
        <v>100</v>
      </c>
      <c r="H870" s="50">
        <f t="shared" si="147"/>
        <v>952812.5</v>
      </c>
      <c r="I870" s="50">
        <f t="shared" si="143"/>
        <v>0</v>
      </c>
      <c r="J870" s="50">
        <f t="shared" si="144"/>
        <v>393.88693675072346</v>
      </c>
      <c r="K870" s="50">
        <f t="shared" si="145"/>
        <v>935.2790108930717</v>
      </c>
      <c r="L870" s="50">
        <f t="shared" si="146"/>
        <v>1582045.1404861133</v>
      </c>
      <c r="M870" s="50"/>
      <c r="N870" s="97">
        <f t="shared" si="142"/>
        <v>1582045.1404861133</v>
      </c>
      <c r="O870" s="62"/>
      <c r="P870" s="62"/>
      <c r="Q870" s="99"/>
    </row>
    <row r="871" spans="1:17" s="31" customFormat="1" x14ac:dyDescent="0.25">
      <c r="A871" s="35"/>
      <c r="B871" s="51" t="s">
        <v>837</v>
      </c>
      <c r="C871" s="35">
        <v>4</v>
      </c>
      <c r="D871" s="55">
        <v>8.2538999999999998</v>
      </c>
      <c r="E871" s="181">
        <v>1286</v>
      </c>
      <c r="F871" s="171">
        <v>1142086</v>
      </c>
      <c r="G871" s="41">
        <v>100</v>
      </c>
      <c r="H871" s="50">
        <f t="shared" si="147"/>
        <v>1142086</v>
      </c>
      <c r="I871" s="50">
        <f t="shared" si="143"/>
        <v>0</v>
      </c>
      <c r="J871" s="50">
        <f t="shared" si="144"/>
        <v>888.0917573872473</v>
      </c>
      <c r="K871" s="50">
        <f t="shared" si="145"/>
        <v>441.07419025654781</v>
      </c>
      <c r="L871" s="50">
        <f t="shared" si="146"/>
        <v>750539.98494959867</v>
      </c>
      <c r="M871" s="50"/>
      <c r="N871" s="97">
        <f t="shared" si="142"/>
        <v>750539.98494959867</v>
      </c>
      <c r="O871" s="62"/>
      <c r="P871" s="62"/>
      <c r="Q871" s="99"/>
    </row>
    <row r="872" spans="1:17" s="31" customFormat="1" x14ac:dyDescent="0.25">
      <c r="A872" s="35"/>
      <c r="B872" s="51" t="s">
        <v>42</v>
      </c>
      <c r="C872" s="35">
        <v>4</v>
      </c>
      <c r="D872" s="55">
        <v>11.6883</v>
      </c>
      <c r="E872" s="181">
        <v>1628</v>
      </c>
      <c r="F872" s="171">
        <v>545393.30000000005</v>
      </c>
      <c r="G872" s="41">
        <v>100</v>
      </c>
      <c r="H872" s="50">
        <f t="shared" si="147"/>
        <v>545393.30000000005</v>
      </c>
      <c r="I872" s="50">
        <f t="shared" si="143"/>
        <v>0</v>
      </c>
      <c r="J872" s="50">
        <f t="shared" si="144"/>
        <v>335.00816953316956</v>
      </c>
      <c r="K872" s="50">
        <f t="shared" si="145"/>
        <v>994.15777811062549</v>
      </c>
      <c r="L872" s="50">
        <f t="shared" si="146"/>
        <v>1443448.7603119283</v>
      </c>
      <c r="M872" s="50"/>
      <c r="N872" s="97">
        <f t="shared" si="142"/>
        <v>1443448.7603119283</v>
      </c>
      <c r="O872" s="62"/>
      <c r="P872" s="62"/>
      <c r="Q872" s="99"/>
    </row>
    <row r="873" spans="1:17" s="31" customFormat="1" x14ac:dyDescent="0.25">
      <c r="A873" s="35"/>
      <c r="B873" s="51" t="s">
        <v>601</v>
      </c>
      <c r="C873" s="35">
        <v>4</v>
      </c>
      <c r="D873" s="55">
        <v>63.86</v>
      </c>
      <c r="E873" s="181">
        <v>3678</v>
      </c>
      <c r="F873" s="171">
        <v>1316121.8</v>
      </c>
      <c r="G873" s="41">
        <v>100</v>
      </c>
      <c r="H873" s="50">
        <f t="shared" si="147"/>
        <v>1316121.8</v>
      </c>
      <c r="I873" s="50">
        <f t="shared" si="143"/>
        <v>0</v>
      </c>
      <c r="J873" s="50">
        <f t="shared" si="144"/>
        <v>357.8362697117999</v>
      </c>
      <c r="K873" s="50">
        <f t="shared" si="145"/>
        <v>971.32967793199521</v>
      </c>
      <c r="L873" s="50">
        <f t="shared" si="146"/>
        <v>2009698.3310148583</v>
      </c>
      <c r="M873" s="50"/>
      <c r="N873" s="97">
        <f t="shared" si="142"/>
        <v>2009698.3310148583</v>
      </c>
      <c r="O873" s="62"/>
      <c r="P873" s="62"/>
      <c r="Q873" s="99"/>
    </row>
    <row r="874" spans="1:17" s="31" customFormat="1" x14ac:dyDescent="0.25">
      <c r="A874" s="35"/>
      <c r="B874" s="51" t="s">
        <v>900</v>
      </c>
      <c r="C874" s="35">
        <v>3</v>
      </c>
      <c r="D874" s="55">
        <v>60.826599999999999</v>
      </c>
      <c r="E874" s="181">
        <v>19738</v>
      </c>
      <c r="F874" s="171">
        <v>43471322.600000001</v>
      </c>
      <c r="G874" s="41">
        <v>50</v>
      </c>
      <c r="H874" s="50">
        <f t="shared" si="147"/>
        <v>21735661.300000001</v>
      </c>
      <c r="I874" s="50">
        <f t="shared" si="143"/>
        <v>21735661.300000001</v>
      </c>
      <c r="J874" s="50">
        <f t="shared" si="144"/>
        <v>2202.4178032222112</v>
      </c>
      <c r="K874" s="50">
        <f t="shared" si="145"/>
        <v>-873.2518555784161</v>
      </c>
      <c r="L874" s="50">
        <f t="shared" si="146"/>
        <v>3638792.7309139059</v>
      </c>
      <c r="M874" s="50"/>
      <c r="N874" s="97">
        <f t="shared" si="142"/>
        <v>3638792.7309139059</v>
      </c>
      <c r="O874" s="62"/>
      <c r="P874" s="62"/>
      <c r="Q874" s="99"/>
    </row>
    <row r="875" spans="1:17" s="31" customFormat="1" x14ac:dyDescent="0.25">
      <c r="A875" s="35"/>
      <c r="B875" s="51" t="s">
        <v>838</v>
      </c>
      <c r="C875" s="35">
        <v>4</v>
      </c>
      <c r="D875" s="55">
        <v>27.288999999999998</v>
      </c>
      <c r="E875" s="181">
        <v>5882</v>
      </c>
      <c r="F875" s="171">
        <v>2969931.9</v>
      </c>
      <c r="G875" s="41">
        <v>100</v>
      </c>
      <c r="H875" s="50">
        <f t="shared" si="147"/>
        <v>2969931.9</v>
      </c>
      <c r="I875" s="50">
        <f t="shared" si="143"/>
        <v>0</v>
      </c>
      <c r="J875" s="50">
        <f t="shared" si="144"/>
        <v>504.91871812308739</v>
      </c>
      <c r="K875" s="50">
        <f t="shared" si="145"/>
        <v>824.24722952070772</v>
      </c>
      <c r="L875" s="50">
        <f t="shared" si="146"/>
        <v>2049226.2763627032</v>
      </c>
      <c r="M875" s="50"/>
      <c r="N875" s="97">
        <f t="shared" si="142"/>
        <v>2049226.2763627032</v>
      </c>
      <c r="O875" s="62"/>
      <c r="P875" s="62"/>
      <c r="Q875" s="99"/>
    </row>
    <row r="876" spans="1:17" s="31" customFormat="1" x14ac:dyDescent="0.25">
      <c r="A876" s="35"/>
      <c r="B876" s="51" t="s">
        <v>100</v>
      </c>
      <c r="C876" s="35">
        <v>4</v>
      </c>
      <c r="D876" s="55">
        <v>14.374500000000001</v>
      </c>
      <c r="E876" s="181">
        <v>1420</v>
      </c>
      <c r="F876" s="171">
        <v>380481.6</v>
      </c>
      <c r="G876" s="41">
        <v>100</v>
      </c>
      <c r="H876" s="50">
        <f t="shared" si="147"/>
        <v>380481.6</v>
      </c>
      <c r="I876" s="50">
        <f t="shared" si="143"/>
        <v>0</v>
      </c>
      <c r="J876" s="50">
        <f t="shared" si="144"/>
        <v>267.94478873239433</v>
      </c>
      <c r="K876" s="50">
        <f t="shared" si="145"/>
        <v>1061.2211589114008</v>
      </c>
      <c r="L876" s="50">
        <f t="shared" si="146"/>
        <v>1495647.3489089194</v>
      </c>
      <c r="M876" s="50"/>
      <c r="N876" s="97">
        <f t="shared" si="142"/>
        <v>1495647.3489089194</v>
      </c>
      <c r="O876" s="62"/>
      <c r="P876" s="62"/>
      <c r="Q876" s="99"/>
    </row>
    <row r="877" spans="1:17" s="31" customFormat="1" x14ac:dyDescent="0.25">
      <c r="A877" s="35"/>
      <c r="B877" s="51" t="s">
        <v>602</v>
      </c>
      <c r="C877" s="35">
        <v>4</v>
      </c>
      <c r="D877" s="55">
        <v>10.2719</v>
      </c>
      <c r="E877" s="181">
        <v>1177</v>
      </c>
      <c r="F877" s="171">
        <v>385335.7</v>
      </c>
      <c r="G877" s="41">
        <v>100</v>
      </c>
      <c r="H877" s="50">
        <f t="shared" si="147"/>
        <v>385335.7</v>
      </c>
      <c r="I877" s="50">
        <f t="shared" si="143"/>
        <v>0</v>
      </c>
      <c r="J877" s="50">
        <f t="shared" si="144"/>
        <v>327.38802039082412</v>
      </c>
      <c r="K877" s="50">
        <f t="shared" si="145"/>
        <v>1001.777927252971</v>
      </c>
      <c r="L877" s="50">
        <f t="shared" si="146"/>
        <v>1368705.9275527229</v>
      </c>
      <c r="M877" s="50"/>
      <c r="N877" s="97">
        <f t="shared" si="142"/>
        <v>1368705.9275527229</v>
      </c>
      <c r="O877" s="62"/>
      <c r="P877" s="62"/>
      <c r="Q877" s="99"/>
    </row>
    <row r="878" spans="1:17" s="31" customFormat="1" x14ac:dyDescent="0.25">
      <c r="A878" s="35"/>
      <c r="B878" s="51" t="s">
        <v>603</v>
      </c>
      <c r="C878" s="35">
        <v>4</v>
      </c>
      <c r="D878" s="55">
        <v>15.514700000000001</v>
      </c>
      <c r="E878" s="181">
        <v>1501</v>
      </c>
      <c r="F878" s="171">
        <v>445519</v>
      </c>
      <c r="G878" s="41">
        <v>100</v>
      </c>
      <c r="H878" s="50">
        <f t="shared" si="147"/>
        <v>445519</v>
      </c>
      <c r="I878" s="50">
        <f t="shared" si="143"/>
        <v>0</v>
      </c>
      <c r="J878" s="50">
        <f t="shared" si="144"/>
        <v>296.81479013990673</v>
      </c>
      <c r="K878" s="50">
        <f t="shared" si="145"/>
        <v>1032.3511575038883</v>
      </c>
      <c r="L878" s="50">
        <f t="shared" si="146"/>
        <v>1482435.6505881881</v>
      </c>
      <c r="M878" s="50"/>
      <c r="N878" s="97">
        <f t="shared" si="142"/>
        <v>1482435.6505881881</v>
      </c>
      <c r="O878" s="62"/>
      <c r="P878" s="62"/>
      <c r="Q878" s="99"/>
    </row>
    <row r="879" spans="1:17" s="31" customFormat="1" x14ac:dyDescent="0.25">
      <c r="A879" s="35"/>
      <c r="B879" s="51" t="s">
        <v>604</v>
      </c>
      <c r="C879" s="35">
        <v>4</v>
      </c>
      <c r="D879" s="55">
        <v>32.592500000000001</v>
      </c>
      <c r="E879" s="181">
        <v>4904</v>
      </c>
      <c r="F879" s="171">
        <v>3435004.4</v>
      </c>
      <c r="G879" s="41">
        <v>100</v>
      </c>
      <c r="H879" s="50">
        <f t="shared" si="147"/>
        <v>3435004.4</v>
      </c>
      <c r="I879" s="50">
        <f t="shared" si="143"/>
        <v>0</v>
      </c>
      <c r="J879" s="50">
        <f t="shared" si="144"/>
        <v>700.44951060358892</v>
      </c>
      <c r="K879" s="50">
        <f t="shared" si="145"/>
        <v>628.71643704020619</v>
      </c>
      <c r="L879" s="50">
        <f t="shared" si="146"/>
        <v>1688970.9738820274</v>
      </c>
      <c r="M879" s="50"/>
      <c r="N879" s="97">
        <f t="shared" si="142"/>
        <v>1688970.9738820274</v>
      </c>
      <c r="O879" s="62"/>
      <c r="P879" s="62"/>
      <c r="Q879" s="99"/>
    </row>
    <row r="880" spans="1:17" s="31" customFormat="1" x14ac:dyDescent="0.25">
      <c r="A880" s="35"/>
      <c r="B880" s="51" t="s">
        <v>605</v>
      </c>
      <c r="C880" s="35">
        <v>4</v>
      </c>
      <c r="D880" s="55">
        <v>24.1846</v>
      </c>
      <c r="E880" s="181">
        <v>2906</v>
      </c>
      <c r="F880" s="171">
        <v>1515687.2</v>
      </c>
      <c r="G880" s="41">
        <v>100</v>
      </c>
      <c r="H880" s="50">
        <f t="shared" si="147"/>
        <v>1515687.2</v>
      </c>
      <c r="I880" s="50">
        <f t="shared" si="143"/>
        <v>0</v>
      </c>
      <c r="J880" s="50">
        <f t="shared" si="144"/>
        <v>521.57164487267721</v>
      </c>
      <c r="K880" s="50">
        <f t="shared" si="145"/>
        <v>807.5943027711179</v>
      </c>
      <c r="L880" s="50">
        <f t="shared" si="146"/>
        <v>1510251.3290310872</v>
      </c>
      <c r="M880" s="50"/>
      <c r="N880" s="97">
        <f t="shared" si="142"/>
        <v>1510251.3290310872</v>
      </c>
      <c r="O880" s="62"/>
      <c r="P880" s="62"/>
      <c r="Q880" s="99"/>
    </row>
    <row r="881" spans="1:17" s="31" customFormat="1" x14ac:dyDescent="0.25">
      <c r="A881" s="35"/>
      <c r="B881" s="4"/>
      <c r="C881" s="4"/>
      <c r="D881" s="55">
        <v>0</v>
      </c>
      <c r="E881" s="183"/>
      <c r="F881" s="32"/>
      <c r="G881" s="41"/>
      <c r="H881" s="42"/>
      <c r="I881" s="50"/>
      <c r="J881" s="50"/>
      <c r="K881" s="50"/>
      <c r="L881" s="50"/>
      <c r="M881" s="50"/>
      <c r="N881" s="97"/>
      <c r="O881" s="62"/>
      <c r="P881" s="62"/>
      <c r="Q881" s="99"/>
    </row>
    <row r="882" spans="1:17" s="31" customFormat="1" x14ac:dyDescent="0.25">
      <c r="A882" s="30" t="s">
        <v>606</v>
      </c>
      <c r="B882" s="43" t="s">
        <v>2</v>
      </c>
      <c r="C882" s="44"/>
      <c r="D882" s="3">
        <v>598.36670000000004</v>
      </c>
      <c r="E882" s="184">
        <f>E883</f>
        <v>36415</v>
      </c>
      <c r="F882" s="37"/>
      <c r="G882" s="41"/>
      <c r="H882" s="37">
        <f>H884</f>
        <v>3924364.35</v>
      </c>
      <c r="I882" s="37">
        <f>I884</f>
        <v>-3924364.35</v>
      </c>
      <c r="J882" s="50"/>
      <c r="K882" s="50"/>
      <c r="L882" s="50"/>
      <c r="M882" s="46">
        <f>M884</f>
        <v>11301593.447533201</v>
      </c>
      <c r="N882" s="95">
        <f t="shared" si="142"/>
        <v>11301593.447533201</v>
      </c>
      <c r="O882" s="198"/>
      <c r="P882" s="198"/>
      <c r="Q882" s="99"/>
    </row>
    <row r="883" spans="1:17" s="31" customFormat="1" x14ac:dyDescent="0.25">
      <c r="A883" s="30" t="s">
        <v>606</v>
      </c>
      <c r="B883" s="43" t="s">
        <v>3</v>
      </c>
      <c r="C883" s="44"/>
      <c r="D883" s="3">
        <v>598.36670000000004</v>
      </c>
      <c r="E883" s="184">
        <f>SUM(E885:E907)</f>
        <v>36415</v>
      </c>
      <c r="F883" s="37">
        <f>SUM(F885:F907)</f>
        <v>28541239.799999997</v>
      </c>
      <c r="G883" s="41"/>
      <c r="H883" s="37">
        <f>SUM(H885:H907)</f>
        <v>20692511.099999998</v>
      </c>
      <c r="I883" s="37">
        <f>SUM(I885:I907)</f>
        <v>7848728.7000000002</v>
      </c>
      <c r="J883" s="50"/>
      <c r="K883" s="50"/>
      <c r="L883" s="37">
        <f>SUM(L885:L907)</f>
        <v>31172784.277144682</v>
      </c>
      <c r="M883" s="50"/>
      <c r="N883" s="95">
        <f t="shared" si="142"/>
        <v>31172784.277144682</v>
      </c>
      <c r="O883" s="198"/>
      <c r="P883" s="198"/>
      <c r="Q883" s="99"/>
    </row>
    <row r="884" spans="1:17" s="31" customFormat="1" x14ac:dyDescent="0.25">
      <c r="A884" s="35"/>
      <c r="B884" s="51" t="s">
        <v>26</v>
      </c>
      <c r="C884" s="35">
        <v>2</v>
      </c>
      <c r="D884" s="55">
        <v>0</v>
      </c>
      <c r="E884" s="187"/>
      <c r="F884" s="50"/>
      <c r="G884" s="41">
        <v>25</v>
      </c>
      <c r="H884" s="50">
        <f>F906*G884/100</f>
        <v>3924364.35</v>
      </c>
      <c r="I884" s="50">
        <f t="shared" si="143"/>
        <v>-3924364.35</v>
      </c>
      <c r="J884" s="50"/>
      <c r="K884" s="50"/>
      <c r="L884" s="50"/>
      <c r="M884" s="50">
        <f>($L$7*$L$8*E882/$L$10)+($L$7*$L$9*D882/$L$11)</f>
        <v>11301593.447533201</v>
      </c>
      <c r="N884" s="97">
        <f t="shared" si="142"/>
        <v>11301593.447533201</v>
      </c>
      <c r="O884" s="62"/>
      <c r="P884" s="62"/>
      <c r="Q884" s="99"/>
    </row>
    <row r="885" spans="1:17" s="31" customFormat="1" x14ac:dyDescent="0.25">
      <c r="A885" s="35"/>
      <c r="B885" s="51" t="s">
        <v>607</v>
      </c>
      <c r="C885" s="35">
        <v>4</v>
      </c>
      <c r="D885" s="55">
        <v>26.591699999999999</v>
      </c>
      <c r="E885" s="181">
        <v>1224</v>
      </c>
      <c r="F885" s="172">
        <v>771919.2</v>
      </c>
      <c r="G885" s="41">
        <v>100</v>
      </c>
      <c r="H885" s="50">
        <f>F885*G885/100</f>
        <v>771919.2</v>
      </c>
      <c r="I885" s="50">
        <f t="shared" si="143"/>
        <v>0</v>
      </c>
      <c r="J885" s="50">
        <f t="shared" ref="J885:J907" si="148">F885/E885</f>
        <v>630.65294117647056</v>
      </c>
      <c r="K885" s="50">
        <f t="shared" ref="K885:K907" si="149">$J$11*$J$19-J885</f>
        <v>698.51300646732454</v>
      </c>
      <c r="L885" s="50">
        <f t="shared" ref="L885:L907" si="150">IF(K885&gt;0,$J$7*$J$8*(K885/$K$19),0)+$J$7*$J$9*(E885/$E$19)+$J$7*$J$10*(D885/$D$19)</f>
        <v>1113534.7694351312</v>
      </c>
      <c r="M885" s="50"/>
      <c r="N885" s="97">
        <f t="shared" si="142"/>
        <v>1113534.7694351312</v>
      </c>
      <c r="O885" s="62"/>
      <c r="P885" s="62"/>
      <c r="Q885" s="99"/>
    </row>
    <row r="886" spans="1:17" s="31" customFormat="1" x14ac:dyDescent="0.25">
      <c r="A886" s="35"/>
      <c r="B886" s="51" t="s">
        <v>608</v>
      </c>
      <c r="C886" s="35">
        <v>4</v>
      </c>
      <c r="D886" s="55">
        <v>21.4466</v>
      </c>
      <c r="E886" s="181">
        <v>1198</v>
      </c>
      <c r="F886" s="172">
        <v>433933.4</v>
      </c>
      <c r="G886" s="41">
        <v>100</v>
      </c>
      <c r="H886" s="50">
        <f t="shared" ref="H886:H907" si="151">F886*G886/100</f>
        <v>433933.4</v>
      </c>
      <c r="I886" s="50">
        <f t="shared" si="143"/>
        <v>0</v>
      </c>
      <c r="J886" s="50">
        <f t="shared" si="148"/>
        <v>362.21485809682804</v>
      </c>
      <c r="K886" s="50">
        <f t="shared" si="149"/>
        <v>966.95108954696707</v>
      </c>
      <c r="L886" s="50">
        <f t="shared" si="150"/>
        <v>1385431.4464512989</v>
      </c>
      <c r="M886" s="50"/>
      <c r="N886" s="97">
        <f t="shared" si="142"/>
        <v>1385431.4464512989</v>
      </c>
      <c r="O886" s="62"/>
      <c r="P886" s="62"/>
      <c r="Q886" s="99"/>
    </row>
    <row r="887" spans="1:17" s="31" customFormat="1" x14ac:dyDescent="0.25">
      <c r="A887" s="35"/>
      <c r="B887" s="51" t="s">
        <v>839</v>
      </c>
      <c r="C887" s="35">
        <v>4</v>
      </c>
      <c r="D887" s="55">
        <v>20.6798</v>
      </c>
      <c r="E887" s="181">
        <v>1390</v>
      </c>
      <c r="F887" s="172">
        <v>1184799.3</v>
      </c>
      <c r="G887" s="41">
        <v>100</v>
      </c>
      <c r="H887" s="50">
        <f t="shared" si="151"/>
        <v>1184799.3</v>
      </c>
      <c r="I887" s="50">
        <f t="shared" si="143"/>
        <v>0</v>
      </c>
      <c r="J887" s="50">
        <f t="shared" si="148"/>
        <v>852.37359712230216</v>
      </c>
      <c r="K887" s="50">
        <f t="shared" si="149"/>
        <v>476.79235052149295</v>
      </c>
      <c r="L887" s="50">
        <f t="shared" si="150"/>
        <v>866131.08007395477</v>
      </c>
      <c r="M887" s="50"/>
      <c r="N887" s="97">
        <f t="shared" si="142"/>
        <v>866131.08007395477</v>
      </c>
      <c r="O887" s="62"/>
      <c r="P887" s="62"/>
      <c r="Q887" s="99"/>
    </row>
    <row r="888" spans="1:17" s="31" customFormat="1" x14ac:dyDescent="0.25">
      <c r="A888" s="35"/>
      <c r="B888" s="51" t="s">
        <v>840</v>
      </c>
      <c r="C888" s="35">
        <v>4</v>
      </c>
      <c r="D888" s="55">
        <v>48.986699999999999</v>
      </c>
      <c r="E888" s="181">
        <v>2397</v>
      </c>
      <c r="F888" s="172">
        <v>615548</v>
      </c>
      <c r="G888" s="41">
        <v>100</v>
      </c>
      <c r="H888" s="50">
        <f t="shared" si="151"/>
        <v>615548</v>
      </c>
      <c r="I888" s="50">
        <f t="shared" si="143"/>
        <v>0</v>
      </c>
      <c r="J888" s="50">
        <f t="shared" si="148"/>
        <v>256.79933249895703</v>
      </c>
      <c r="K888" s="50">
        <f t="shared" si="149"/>
        <v>1072.3666151448381</v>
      </c>
      <c r="L888" s="50">
        <f t="shared" si="150"/>
        <v>1835617.6111544014</v>
      </c>
      <c r="M888" s="50"/>
      <c r="N888" s="97">
        <f t="shared" si="142"/>
        <v>1835617.6111544014</v>
      </c>
      <c r="O888" s="62"/>
      <c r="P888" s="62"/>
      <c r="Q888" s="99"/>
    </row>
    <row r="889" spans="1:17" s="31" customFormat="1" x14ac:dyDescent="0.25">
      <c r="A889" s="35"/>
      <c r="B889" s="51" t="s">
        <v>609</v>
      </c>
      <c r="C889" s="35">
        <v>4</v>
      </c>
      <c r="D889" s="55">
        <v>62.897199999999998</v>
      </c>
      <c r="E889" s="181">
        <v>3103</v>
      </c>
      <c r="F889" s="172">
        <v>1764216.7</v>
      </c>
      <c r="G889" s="41">
        <v>100</v>
      </c>
      <c r="H889" s="50">
        <f t="shared" si="151"/>
        <v>1764216.7</v>
      </c>
      <c r="I889" s="50">
        <f t="shared" si="143"/>
        <v>0</v>
      </c>
      <c r="J889" s="50">
        <f t="shared" si="148"/>
        <v>568.55194972607148</v>
      </c>
      <c r="K889" s="50">
        <f t="shared" si="149"/>
        <v>760.61399791772362</v>
      </c>
      <c r="L889" s="50">
        <f t="shared" si="150"/>
        <v>1671732.1185585065</v>
      </c>
      <c r="M889" s="50"/>
      <c r="N889" s="97">
        <f t="shared" si="142"/>
        <v>1671732.1185585065</v>
      </c>
      <c r="O889" s="62"/>
      <c r="P889" s="62"/>
      <c r="Q889" s="99"/>
    </row>
    <row r="890" spans="1:17" s="31" customFormat="1" x14ac:dyDescent="0.25">
      <c r="A890" s="35"/>
      <c r="B890" s="51" t="s">
        <v>610</v>
      </c>
      <c r="C890" s="35">
        <v>4</v>
      </c>
      <c r="D890" s="55">
        <v>33.687600000000003</v>
      </c>
      <c r="E890" s="181">
        <v>2034</v>
      </c>
      <c r="F890" s="172">
        <v>481706.8</v>
      </c>
      <c r="G890" s="41">
        <v>100</v>
      </c>
      <c r="H890" s="50">
        <f t="shared" si="151"/>
        <v>481706.8</v>
      </c>
      <c r="I890" s="50">
        <f t="shared" si="143"/>
        <v>0</v>
      </c>
      <c r="J890" s="50">
        <f t="shared" si="148"/>
        <v>236.82733529990168</v>
      </c>
      <c r="K890" s="50">
        <f t="shared" si="149"/>
        <v>1092.3386123438934</v>
      </c>
      <c r="L890" s="50">
        <f t="shared" si="150"/>
        <v>1724903.647825981</v>
      </c>
      <c r="M890" s="50"/>
      <c r="N890" s="97">
        <f t="shared" si="142"/>
        <v>1724903.647825981</v>
      </c>
      <c r="O890" s="62"/>
      <c r="P890" s="62"/>
      <c r="Q890" s="99"/>
    </row>
    <row r="891" spans="1:17" s="31" customFormat="1" x14ac:dyDescent="0.25">
      <c r="A891" s="35"/>
      <c r="B891" s="51" t="s">
        <v>611</v>
      </c>
      <c r="C891" s="35">
        <v>4</v>
      </c>
      <c r="D891" s="55">
        <v>36.413200000000003</v>
      </c>
      <c r="E891" s="181">
        <v>1278</v>
      </c>
      <c r="F891" s="172">
        <v>382027.1</v>
      </c>
      <c r="G891" s="41">
        <v>100</v>
      </c>
      <c r="H891" s="50">
        <f t="shared" si="151"/>
        <v>382027.1</v>
      </c>
      <c r="I891" s="50">
        <f t="shared" si="143"/>
        <v>0</v>
      </c>
      <c r="J891" s="50">
        <f t="shared" si="148"/>
        <v>298.92574334898279</v>
      </c>
      <c r="K891" s="50">
        <f t="shared" si="149"/>
        <v>1030.2402042948124</v>
      </c>
      <c r="L891" s="50">
        <f t="shared" si="150"/>
        <v>1539637.3952631059</v>
      </c>
      <c r="M891" s="50"/>
      <c r="N891" s="97">
        <f t="shared" si="142"/>
        <v>1539637.3952631059</v>
      </c>
      <c r="O891" s="62"/>
      <c r="P891" s="62"/>
      <c r="Q891" s="99"/>
    </row>
    <row r="892" spans="1:17" s="31" customFormat="1" x14ac:dyDescent="0.25">
      <c r="A892" s="35"/>
      <c r="B892" s="51" t="s">
        <v>612</v>
      </c>
      <c r="C892" s="35">
        <v>4</v>
      </c>
      <c r="D892" s="55">
        <v>17.424600000000002</v>
      </c>
      <c r="E892" s="181">
        <v>685</v>
      </c>
      <c r="F892" s="172">
        <v>122850.9</v>
      </c>
      <c r="G892" s="41">
        <v>100</v>
      </c>
      <c r="H892" s="50">
        <f t="shared" si="151"/>
        <v>122850.9</v>
      </c>
      <c r="I892" s="50">
        <f t="shared" si="143"/>
        <v>0</v>
      </c>
      <c r="J892" s="50">
        <f t="shared" si="148"/>
        <v>179.3443795620438</v>
      </c>
      <c r="K892" s="50">
        <f t="shared" si="149"/>
        <v>1149.8215680817514</v>
      </c>
      <c r="L892" s="50">
        <f t="shared" si="150"/>
        <v>1484057.0745607764</v>
      </c>
      <c r="M892" s="50"/>
      <c r="N892" s="97">
        <f t="shared" si="142"/>
        <v>1484057.0745607764</v>
      </c>
      <c r="O892" s="62"/>
      <c r="P892" s="62"/>
      <c r="Q892" s="99"/>
    </row>
    <row r="893" spans="1:17" s="31" customFormat="1" x14ac:dyDescent="0.25">
      <c r="A893" s="35"/>
      <c r="B893" s="51" t="s">
        <v>613</v>
      </c>
      <c r="C893" s="35">
        <v>4</v>
      </c>
      <c r="D893" s="55">
        <v>18.459800000000001</v>
      </c>
      <c r="E893" s="181">
        <v>1282</v>
      </c>
      <c r="F893" s="172">
        <v>292891.3</v>
      </c>
      <c r="G893" s="41">
        <v>100</v>
      </c>
      <c r="H893" s="50">
        <f t="shared" si="151"/>
        <v>292891.3</v>
      </c>
      <c r="I893" s="50">
        <f t="shared" si="143"/>
        <v>0</v>
      </c>
      <c r="J893" s="50">
        <f t="shared" si="148"/>
        <v>228.46435257410295</v>
      </c>
      <c r="K893" s="50">
        <f t="shared" si="149"/>
        <v>1100.7015950696921</v>
      </c>
      <c r="L893" s="50">
        <f t="shared" si="150"/>
        <v>1535411.8154570661</v>
      </c>
      <c r="M893" s="50"/>
      <c r="N893" s="97">
        <f t="shared" si="142"/>
        <v>1535411.8154570661</v>
      </c>
      <c r="O893" s="62"/>
      <c r="P893" s="62"/>
      <c r="Q893" s="99"/>
    </row>
    <row r="894" spans="1:17" s="31" customFormat="1" x14ac:dyDescent="0.25">
      <c r="A894" s="35"/>
      <c r="B894" s="51" t="s">
        <v>296</v>
      </c>
      <c r="C894" s="35">
        <v>4</v>
      </c>
      <c r="D894" s="55">
        <v>17.335699999999999</v>
      </c>
      <c r="E894" s="181">
        <v>822</v>
      </c>
      <c r="F894" s="172">
        <v>251277</v>
      </c>
      <c r="G894" s="41">
        <v>100</v>
      </c>
      <c r="H894" s="50">
        <f t="shared" si="151"/>
        <v>251277</v>
      </c>
      <c r="I894" s="50">
        <f t="shared" si="143"/>
        <v>0</v>
      </c>
      <c r="J894" s="50">
        <f t="shared" si="148"/>
        <v>305.68978102189783</v>
      </c>
      <c r="K894" s="50">
        <f t="shared" si="149"/>
        <v>1023.4761666218973</v>
      </c>
      <c r="L894" s="50">
        <f t="shared" si="150"/>
        <v>1365582.2077091895</v>
      </c>
      <c r="M894" s="50"/>
      <c r="N894" s="97">
        <f t="shared" si="142"/>
        <v>1365582.2077091895</v>
      </c>
      <c r="O894" s="62"/>
      <c r="P894" s="62"/>
      <c r="Q894" s="99"/>
    </row>
    <row r="895" spans="1:17" s="31" customFormat="1" x14ac:dyDescent="0.25">
      <c r="A895" s="35"/>
      <c r="B895" s="51" t="s">
        <v>614</v>
      </c>
      <c r="C895" s="35">
        <v>4</v>
      </c>
      <c r="D895" s="55">
        <v>9.4989999999999988</v>
      </c>
      <c r="E895" s="181">
        <v>551</v>
      </c>
      <c r="F895" s="172">
        <v>108849.7</v>
      </c>
      <c r="G895" s="41">
        <v>100</v>
      </c>
      <c r="H895" s="50">
        <f t="shared" si="151"/>
        <v>108849.7</v>
      </c>
      <c r="I895" s="50">
        <f t="shared" si="143"/>
        <v>0</v>
      </c>
      <c r="J895" s="50">
        <f t="shared" si="148"/>
        <v>197.54936479128855</v>
      </c>
      <c r="K895" s="50">
        <f t="shared" si="149"/>
        <v>1131.6165828525066</v>
      </c>
      <c r="L895" s="50">
        <f t="shared" si="150"/>
        <v>1403948.3463916145</v>
      </c>
      <c r="M895" s="50"/>
      <c r="N895" s="97">
        <f t="shared" si="142"/>
        <v>1403948.3463916145</v>
      </c>
      <c r="O895" s="62"/>
      <c r="P895" s="62"/>
      <c r="Q895" s="99"/>
    </row>
    <row r="896" spans="1:17" s="31" customFormat="1" x14ac:dyDescent="0.25">
      <c r="A896" s="35"/>
      <c r="B896" s="51" t="s">
        <v>615</v>
      </c>
      <c r="C896" s="35">
        <v>4</v>
      </c>
      <c r="D896" s="55">
        <v>50.374799999999993</v>
      </c>
      <c r="E896" s="181">
        <v>2581</v>
      </c>
      <c r="F896" s="172">
        <v>1227650</v>
      </c>
      <c r="G896" s="41">
        <v>100</v>
      </c>
      <c r="H896" s="50">
        <f t="shared" si="151"/>
        <v>1227650</v>
      </c>
      <c r="I896" s="50">
        <f t="shared" si="143"/>
        <v>0</v>
      </c>
      <c r="J896" s="50">
        <f t="shared" si="148"/>
        <v>475.64897326617591</v>
      </c>
      <c r="K896" s="50">
        <f t="shared" si="149"/>
        <v>853.51697437761914</v>
      </c>
      <c r="L896" s="50">
        <f t="shared" si="150"/>
        <v>1628532.261277328</v>
      </c>
      <c r="M896" s="50"/>
      <c r="N896" s="97">
        <f t="shared" si="142"/>
        <v>1628532.261277328</v>
      </c>
      <c r="O896" s="62"/>
      <c r="P896" s="62"/>
      <c r="Q896" s="99"/>
    </row>
    <row r="897" spans="1:17" s="31" customFormat="1" x14ac:dyDescent="0.25">
      <c r="A897" s="35"/>
      <c r="B897" s="51" t="s">
        <v>574</v>
      </c>
      <c r="C897" s="35">
        <v>4</v>
      </c>
      <c r="D897" s="55">
        <v>12.6898</v>
      </c>
      <c r="E897" s="181">
        <v>731</v>
      </c>
      <c r="F897" s="172">
        <v>191425.7</v>
      </c>
      <c r="G897" s="41">
        <v>100</v>
      </c>
      <c r="H897" s="50">
        <f t="shared" si="151"/>
        <v>191425.7</v>
      </c>
      <c r="I897" s="50">
        <f t="shared" si="143"/>
        <v>0</v>
      </c>
      <c r="J897" s="50">
        <f t="shared" si="148"/>
        <v>261.8682626538988</v>
      </c>
      <c r="K897" s="50">
        <f t="shared" si="149"/>
        <v>1067.2976849898964</v>
      </c>
      <c r="L897" s="50">
        <f t="shared" si="150"/>
        <v>1377470.5932715377</v>
      </c>
      <c r="M897" s="50"/>
      <c r="N897" s="97">
        <f t="shared" si="142"/>
        <v>1377470.5932715377</v>
      </c>
      <c r="O897" s="62"/>
      <c r="P897" s="62"/>
      <c r="Q897" s="99"/>
    </row>
    <row r="898" spans="1:17" s="31" customFormat="1" x14ac:dyDescent="0.25">
      <c r="A898" s="35"/>
      <c r="B898" s="51" t="s">
        <v>616</v>
      </c>
      <c r="C898" s="35">
        <v>4</v>
      </c>
      <c r="D898" s="55">
        <v>34.032299999999999</v>
      </c>
      <c r="E898" s="181">
        <v>1600</v>
      </c>
      <c r="F898" s="172">
        <v>717402.8</v>
      </c>
      <c r="G898" s="41">
        <v>100</v>
      </c>
      <c r="H898" s="50">
        <f t="shared" si="151"/>
        <v>717402.8</v>
      </c>
      <c r="I898" s="50">
        <f t="shared" si="143"/>
        <v>0</v>
      </c>
      <c r="J898" s="50">
        <f t="shared" si="148"/>
        <v>448.37675000000002</v>
      </c>
      <c r="K898" s="50">
        <f t="shared" si="149"/>
        <v>880.78919764379509</v>
      </c>
      <c r="L898" s="50">
        <f t="shared" si="150"/>
        <v>1416070.2381786876</v>
      </c>
      <c r="M898" s="50"/>
      <c r="N898" s="97">
        <f t="shared" ref="N898:N961" si="152">L898+M898</f>
        <v>1416070.2381786876</v>
      </c>
      <c r="O898" s="62"/>
      <c r="P898" s="62"/>
      <c r="Q898" s="99"/>
    </row>
    <row r="899" spans="1:17" s="31" customFormat="1" x14ac:dyDescent="0.25">
      <c r="A899" s="35"/>
      <c r="B899" s="51" t="s">
        <v>617</v>
      </c>
      <c r="C899" s="35">
        <v>4</v>
      </c>
      <c r="D899" s="55">
        <v>17.230599999999999</v>
      </c>
      <c r="E899" s="181">
        <v>799</v>
      </c>
      <c r="F899" s="172">
        <v>334196.5</v>
      </c>
      <c r="G899" s="41">
        <v>100</v>
      </c>
      <c r="H899" s="50">
        <f t="shared" si="151"/>
        <v>334196.5</v>
      </c>
      <c r="I899" s="50">
        <f t="shared" si="143"/>
        <v>0</v>
      </c>
      <c r="J899" s="50">
        <f t="shared" si="148"/>
        <v>418.26846057571964</v>
      </c>
      <c r="K899" s="50">
        <f t="shared" si="149"/>
        <v>910.89748706807541</v>
      </c>
      <c r="L899" s="50">
        <f t="shared" si="150"/>
        <v>1235236.086261332</v>
      </c>
      <c r="M899" s="50"/>
      <c r="N899" s="97">
        <f t="shared" si="152"/>
        <v>1235236.086261332</v>
      </c>
      <c r="O899" s="62"/>
      <c r="P899" s="62"/>
      <c r="Q899" s="99"/>
    </row>
    <row r="900" spans="1:17" s="31" customFormat="1" x14ac:dyDescent="0.25">
      <c r="A900" s="35"/>
      <c r="B900" s="51" t="s">
        <v>618</v>
      </c>
      <c r="C900" s="35">
        <v>4</v>
      </c>
      <c r="D900" s="55">
        <v>31.044899999999998</v>
      </c>
      <c r="E900" s="181">
        <v>2480</v>
      </c>
      <c r="F900" s="172">
        <v>854151.8</v>
      </c>
      <c r="G900" s="41">
        <v>100</v>
      </c>
      <c r="H900" s="50">
        <f t="shared" si="151"/>
        <v>854151.8</v>
      </c>
      <c r="I900" s="50">
        <f t="shared" ref="I900:I963" si="153">F900-H900</f>
        <v>0</v>
      </c>
      <c r="J900" s="50">
        <f t="shared" si="148"/>
        <v>344.41604838709679</v>
      </c>
      <c r="K900" s="50">
        <f t="shared" si="149"/>
        <v>984.74989925669831</v>
      </c>
      <c r="L900" s="50">
        <f t="shared" si="150"/>
        <v>1668026.2730556701</v>
      </c>
      <c r="M900" s="50"/>
      <c r="N900" s="97">
        <f t="shared" si="152"/>
        <v>1668026.2730556701</v>
      </c>
      <c r="O900" s="62"/>
      <c r="P900" s="62"/>
      <c r="Q900" s="99"/>
    </row>
    <row r="901" spans="1:17" s="31" customFormat="1" x14ac:dyDescent="0.25">
      <c r="A901" s="35"/>
      <c r="B901" s="51" t="s">
        <v>619</v>
      </c>
      <c r="C901" s="35">
        <v>4</v>
      </c>
      <c r="D901" s="55">
        <v>11.1501</v>
      </c>
      <c r="E901" s="181">
        <v>672</v>
      </c>
      <c r="F901" s="172">
        <v>875754.6</v>
      </c>
      <c r="G901" s="41">
        <v>100</v>
      </c>
      <c r="H901" s="50">
        <f t="shared" si="151"/>
        <v>875754.6</v>
      </c>
      <c r="I901" s="50">
        <f t="shared" si="153"/>
        <v>0</v>
      </c>
      <c r="J901" s="50">
        <f t="shared" si="148"/>
        <v>1303.20625</v>
      </c>
      <c r="K901" s="50">
        <f t="shared" si="149"/>
        <v>25.959697643795153</v>
      </c>
      <c r="L901" s="50">
        <f t="shared" si="150"/>
        <v>195273.32996213075</v>
      </c>
      <c r="M901" s="50"/>
      <c r="N901" s="97">
        <f t="shared" si="152"/>
        <v>195273.32996213075</v>
      </c>
      <c r="O901" s="62"/>
      <c r="P901" s="62"/>
      <c r="Q901" s="99"/>
    </row>
    <row r="902" spans="1:17" s="31" customFormat="1" x14ac:dyDescent="0.25">
      <c r="A902" s="35"/>
      <c r="B902" s="51" t="s">
        <v>620</v>
      </c>
      <c r="C902" s="35">
        <v>4</v>
      </c>
      <c r="D902" s="55">
        <v>10.266300000000001</v>
      </c>
      <c r="E902" s="181">
        <v>902</v>
      </c>
      <c r="F902" s="172">
        <v>290372.7</v>
      </c>
      <c r="G902" s="41">
        <v>100</v>
      </c>
      <c r="H902" s="50">
        <f t="shared" si="151"/>
        <v>290372.7</v>
      </c>
      <c r="I902" s="50">
        <f t="shared" si="153"/>
        <v>0</v>
      </c>
      <c r="J902" s="50">
        <f t="shared" si="148"/>
        <v>321.92095343680711</v>
      </c>
      <c r="K902" s="50">
        <f t="shared" si="149"/>
        <v>1007.2449942069879</v>
      </c>
      <c r="L902" s="50">
        <f t="shared" si="150"/>
        <v>1328051.0383830892</v>
      </c>
      <c r="M902" s="50"/>
      <c r="N902" s="97">
        <f t="shared" si="152"/>
        <v>1328051.0383830892</v>
      </c>
      <c r="O902" s="62"/>
      <c r="P902" s="62"/>
      <c r="Q902" s="99"/>
    </row>
    <row r="903" spans="1:17" s="31" customFormat="1" x14ac:dyDescent="0.25">
      <c r="A903" s="35"/>
      <c r="B903" s="51" t="s">
        <v>621</v>
      </c>
      <c r="C903" s="35">
        <v>4</v>
      </c>
      <c r="D903" s="55">
        <v>27.482099999999999</v>
      </c>
      <c r="E903" s="181">
        <v>1279</v>
      </c>
      <c r="F903" s="172">
        <v>382313.3</v>
      </c>
      <c r="G903" s="41">
        <v>100</v>
      </c>
      <c r="H903" s="50">
        <f t="shared" si="151"/>
        <v>382313.3</v>
      </c>
      <c r="I903" s="50">
        <f t="shared" si="153"/>
        <v>0</v>
      </c>
      <c r="J903" s="50">
        <f t="shared" si="148"/>
        <v>298.91579358874117</v>
      </c>
      <c r="K903" s="50">
        <f t="shared" si="149"/>
        <v>1030.2501540550538</v>
      </c>
      <c r="L903" s="50">
        <f t="shared" si="150"/>
        <v>1498164.4147035889</v>
      </c>
      <c r="M903" s="50"/>
      <c r="N903" s="97">
        <f t="shared" si="152"/>
        <v>1498164.4147035889</v>
      </c>
      <c r="O903" s="62"/>
      <c r="P903" s="62"/>
      <c r="Q903" s="99"/>
    </row>
    <row r="904" spans="1:17" s="31" customFormat="1" x14ac:dyDescent="0.25">
      <c r="A904" s="35"/>
      <c r="B904" s="51" t="s">
        <v>841</v>
      </c>
      <c r="C904" s="35">
        <v>4</v>
      </c>
      <c r="D904" s="55">
        <v>24.450700000000005</v>
      </c>
      <c r="E904" s="181">
        <v>1024</v>
      </c>
      <c r="F904" s="172">
        <v>652903.5</v>
      </c>
      <c r="G904" s="41">
        <v>100</v>
      </c>
      <c r="H904" s="50">
        <f t="shared" si="151"/>
        <v>652903.5</v>
      </c>
      <c r="I904" s="50">
        <f t="shared" si="153"/>
        <v>0</v>
      </c>
      <c r="J904" s="50">
        <f t="shared" si="148"/>
        <v>637.60107421875</v>
      </c>
      <c r="K904" s="50">
        <f t="shared" si="149"/>
        <v>691.56487342504511</v>
      </c>
      <c r="L904" s="50">
        <f t="shared" si="150"/>
        <v>1061779.7541574724</v>
      </c>
      <c r="M904" s="50"/>
      <c r="N904" s="97">
        <f t="shared" si="152"/>
        <v>1061779.7541574724</v>
      </c>
      <c r="O904" s="62"/>
      <c r="P904" s="62"/>
      <c r="Q904" s="99"/>
    </row>
    <row r="905" spans="1:17" s="31" customFormat="1" x14ac:dyDescent="0.25">
      <c r="A905" s="35"/>
      <c r="B905" s="51" t="s">
        <v>622</v>
      </c>
      <c r="C905" s="35">
        <v>4</v>
      </c>
      <c r="D905" s="55">
        <v>14.500899999999998</v>
      </c>
      <c r="E905" s="181">
        <v>662</v>
      </c>
      <c r="F905" s="172">
        <v>319107.7</v>
      </c>
      <c r="G905" s="41">
        <v>100</v>
      </c>
      <c r="H905" s="50">
        <f t="shared" si="151"/>
        <v>319107.7</v>
      </c>
      <c r="I905" s="50">
        <f t="shared" si="153"/>
        <v>0</v>
      </c>
      <c r="J905" s="50">
        <f t="shared" si="148"/>
        <v>482.03580060422962</v>
      </c>
      <c r="K905" s="50">
        <f t="shared" si="149"/>
        <v>847.13014703956549</v>
      </c>
      <c r="L905" s="50">
        <f t="shared" si="150"/>
        <v>1127878.3019903151</v>
      </c>
      <c r="M905" s="50"/>
      <c r="N905" s="97">
        <f t="shared" si="152"/>
        <v>1127878.3019903151</v>
      </c>
      <c r="O905" s="62"/>
      <c r="P905" s="62"/>
      <c r="Q905" s="99"/>
    </row>
    <row r="906" spans="1:17" s="31" customFormat="1" x14ac:dyDescent="0.25">
      <c r="A906" s="35"/>
      <c r="B906" s="51" t="s">
        <v>864</v>
      </c>
      <c r="C906" s="35">
        <v>3</v>
      </c>
      <c r="D906" s="55">
        <v>19.206800000000001</v>
      </c>
      <c r="E906" s="181">
        <v>5728</v>
      </c>
      <c r="F906" s="172">
        <v>15697457.4</v>
      </c>
      <c r="G906" s="41">
        <v>50</v>
      </c>
      <c r="H906" s="50">
        <f t="shared" si="151"/>
        <v>7848728.7000000002</v>
      </c>
      <c r="I906" s="50">
        <f t="shared" si="153"/>
        <v>7848728.7000000002</v>
      </c>
      <c r="J906" s="50">
        <f t="shared" si="148"/>
        <v>2740.4778980446927</v>
      </c>
      <c r="K906" s="50">
        <f t="shared" si="149"/>
        <v>-1411.3119504008976</v>
      </c>
      <c r="L906" s="50">
        <f t="shared" si="150"/>
        <v>1063235.2110317093</v>
      </c>
      <c r="M906" s="50"/>
      <c r="N906" s="97">
        <f t="shared" si="152"/>
        <v>1063235.2110317093</v>
      </c>
      <c r="O906" s="62"/>
      <c r="P906" s="62"/>
      <c r="Q906" s="99"/>
    </row>
    <row r="907" spans="1:17" s="31" customFormat="1" x14ac:dyDescent="0.25">
      <c r="A907" s="35"/>
      <c r="B907" s="51" t="s">
        <v>842</v>
      </c>
      <c r="C907" s="35">
        <v>4</v>
      </c>
      <c r="D907" s="55">
        <v>32.515500000000003</v>
      </c>
      <c r="E907" s="181">
        <v>1993</v>
      </c>
      <c r="F907" s="172">
        <v>588484.4</v>
      </c>
      <c r="G907" s="41">
        <v>100</v>
      </c>
      <c r="H907" s="50">
        <f t="shared" si="151"/>
        <v>588484.4</v>
      </c>
      <c r="I907" s="50">
        <f t="shared" si="153"/>
        <v>0</v>
      </c>
      <c r="J907" s="50">
        <f t="shared" si="148"/>
        <v>295.27566482689411</v>
      </c>
      <c r="K907" s="50">
        <f t="shared" si="149"/>
        <v>1033.8902828169009</v>
      </c>
      <c r="L907" s="50">
        <f t="shared" si="150"/>
        <v>1647079.2619907924</v>
      </c>
      <c r="M907" s="50"/>
      <c r="N907" s="97">
        <f t="shared" si="152"/>
        <v>1647079.2619907924</v>
      </c>
      <c r="O907" s="62"/>
      <c r="P907" s="62"/>
      <c r="Q907" s="99"/>
    </row>
    <row r="908" spans="1:17" s="31" customFormat="1" x14ac:dyDescent="0.25">
      <c r="A908" s="35"/>
      <c r="B908" s="4"/>
      <c r="C908" s="4"/>
      <c r="D908" s="55">
        <v>0</v>
      </c>
      <c r="E908" s="183"/>
      <c r="F908" s="32"/>
      <c r="G908" s="41"/>
      <c r="H908" s="42"/>
      <c r="I908" s="50"/>
      <c r="J908" s="50"/>
      <c r="K908" s="50"/>
      <c r="L908" s="50"/>
      <c r="M908" s="50"/>
      <c r="N908" s="97"/>
      <c r="O908" s="62"/>
      <c r="P908" s="62"/>
      <c r="Q908" s="99"/>
    </row>
    <row r="909" spans="1:17" s="31" customFormat="1" x14ac:dyDescent="0.25">
      <c r="A909" s="30" t="s">
        <v>623</v>
      </c>
      <c r="B909" s="43" t="s">
        <v>2</v>
      </c>
      <c r="C909" s="44"/>
      <c r="D909" s="3">
        <v>998.38089999999977</v>
      </c>
      <c r="E909" s="184">
        <f>E910</f>
        <v>62566</v>
      </c>
      <c r="F909" s="37"/>
      <c r="G909" s="41"/>
      <c r="H909" s="37">
        <f>H911</f>
        <v>7056580.4749999996</v>
      </c>
      <c r="I909" s="37">
        <f>I911</f>
        <v>-7056580.4749999996</v>
      </c>
      <c r="J909" s="50"/>
      <c r="K909" s="50"/>
      <c r="L909" s="50"/>
      <c r="M909" s="46">
        <f>M911</f>
        <v>19158501.200460166</v>
      </c>
      <c r="N909" s="95">
        <f t="shared" si="152"/>
        <v>19158501.200460166</v>
      </c>
      <c r="O909" s="198"/>
      <c r="P909" s="198"/>
      <c r="Q909" s="99"/>
    </row>
    <row r="910" spans="1:17" s="31" customFormat="1" x14ac:dyDescent="0.25">
      <c r="A910" s="30" t="s">
        <v>623</v>
      </c>
      <c r="B910" s="43" t="s">
        <v>3</v>
      </c>
      <c r="C910" s="44"/>
      <c r="D910" s="3">
        <v>998.38089999999977</v>
      </c>
      <c r="E910" s="184">
        <f>SUM(E912:E934)</f>
        <v>62566</v>
      </c>
      <c r="F910" s="37">
        <f>SUM(F912:F934)</f>
        <v>61072527.900000006</v>
      </c>
      <c r="G910" s="41"/>
      <c r="H910" s="37">
        <f>SUM(H912:H934)</f>
        <v>46959366.95000001</v>
      </c>
      <c r="I910" s="37">
        <f>SUM(I912:I934)</f>
        <v>14113160.949999999</v>
      </c>
      <c r="J910" s="50"/>
      <c r="K910" s="50"/>
      <c r="L910" s="37">
        <f>SUM(L912:L934)</f>
        <v>33065844.591293518</v>
      </c>
      <c r="M910" s="50"/>
      <c r="N910" s="95">
        <f t="shared" si="152"/>
        <v>33065844.591293518</v>
      </c>
      <c r="O910" s="198"/>
      <c r="P910" s="198"/>
      <c r="Q910" s="99"/>
    </row>
    <row r="911" spans="1:17" s="31" customFormat="1" x14ac:dyDescent="0.25">
      <c r="A911" s="35"/>
      <c r="B911" s="51" t="s">
        <v>26</v>
      </c>
      <c r="C911" s="35">
        <v>2</v>
      </c>
      <c r="D911" s="55">
        <v>0</v>
      </c>
      <c r="E911" s="187"/>
      <c r="F911" s="50"/>
      <c r="G911" s="41">
        <v>25</v>
      </c>
      <c r="H911" s="50">
        <f>F930*G911/100</f>
        <v>7056580.4749999996</v>
      </c>
      <c r="I911" s="50">
        <f t="shared" si="153"/>
        <v>-7056580.4749999996</v>
      </c>
      <c r="J911" s="50"/>
      <c r="K911" s="50"/>
      <c r="L911" s="50"/>
      <c r="M911" s="50">
        <f>($L$7*$L$8*E909/$L$10)+($L$7*$L$9*D909/$L$11)</f>
        <v>19158501.200460166</v>
      </c>
      <c r="N911" s="97">
        <f t="shared" si="152"/>
        <v>19158501.200460166</v>
      </c>
      <c r="O911" s="62"/>
      <c r="P911" s="62"/>
      <c r="Q911" s="99"/>
    </row>
    <row r="912" spans="1:17" s="31" customFormat="1" x14ac:dyDescent="0.25">
      <c r="A912" s="35"/>
      <c r="B912" s="51" t="s">
        <v>624</v>
      </c>
      <c r="C912" s="35">
        <v>4</v>
      </c>
      <c r="D912" s="55">
        <v>17.226600000000001</v>
      </c>
      <c r="E912" s="181">
        <v>413</v>
      </c>
      <c r="F912" s="141">
        <v>298684.09999999998</v>
      </c>
      <c r="G912" s="41">
        <v>100</v>
      </c>
      <c r="H912" s="50">
        <f>F912*G912/100</f>
        <v>298684.09999999998</v>
      </c>
      <c r="I912" s="50">
        <f t="shared" si="153"/>
        <v>0</v>
      </c>
      <c r="J912" s="50">
        <f t="shared" ref="J912:J934" si="154">F912/E912</f>
        <v>723.20605326876512</v>
      </c>
      <c r="K912" s="50">
        <f t="shared" ref="K912:K934" si="155">$J$11*$J$19-J912</f>
        <v>605.95989437502999</v>
      </c>
      <c r="L912" s="50">
        <f t="shared" ref="L912:L934" si="156">IF(K912&gt;0,$J$7*$J$8*(K912/$K$19),0)+$J$7*$J$9*(E912/$E$19)+$J$7*$J$10*(D912/$D$19)</f>
        <v>828458.3261840858</v>
      </c>
      <c r="M912" s="50"/>
      <c r="N912" s="97">
        <f t="shared" si="152"/>
        <v>828458.3261840858</v>
      </c>
      <c r="O912" s="62"/>
      <c r="P912" s="62"/>
      <c r="Q912" s="99"/>
    </row>
    <row r="913" spans="1:17" s="31" customFormat="1" x14ac:dyDescent="0.25">
      <c r="A913" s="35"/>
      <c r="B913" s="51" t="s">
        <v>105</v>
      </c>
      <c r="C913" s="35">
        <v>4</v>
      </c>
      <c r="D913" s="55">
        <v>25.498499999999996</v>
      </c>
      <c r="E913" s="181">
        <v>2482</v>
      </c>
      <c r="F913" s="141">
        <v>746435.5</v>
      </c>
      <c r="G913" s="41">
        <v>100</v>
      </c>
      <c r="H913" s="50">
        <f t="shared" ref="H913:H934" si="157">F913*G913/100</f>
        <v>746435.5</v>
      </c>
      <c r="I913" s="50">
        <f t="shared" si="153"/>
        <v>0</v>
      </c>
      <c r="J913" s="50">
        <f t="shared" si="154"/>
        <v>300.73952457695407</v>
      </c>
      <c r="K913" s="50">
        <f t="shared" si="155"/>
        <v>1028.4264230668409</v>
      </c>
      <c r="L913" s="50">
        <f t="shared" si="156"/>
        <v>1691360.8811554161</v>
      </c>
      <c r="M913" s="50"/>
      <c r="N913" s="97">
        <f t="shared" si="152"/>
        <v>1691360.8811554161</v>
      </c>
      <c r="O913" s="62"/>
      <c r="P913" s="62"/>
      <c r="Q913" s="99"/>
    </row>
    <row r="914" spans="1:17" s="31" customFormat="1" x14ac:dyDescent="0.25">
      <c r="A914" s="35"/>
      <c r="B914" s="51" t="s">
        <v>625</v>
      </c>
      <c r="C914" s="35">
        <v>4</v>
      </c>
      <c r="D914" s="55">
        <v>35.809699999999999</v>
      </c>
      <c r="E914" s="181">
        <v>880</v>
      </c>
      <c r="F914" s="141">
        <v>377321.9</v>
      </c>
      <c r="G914" s="41">
        <v>100</v>
      </c>
      <c r="H914" s="50">
        <f t="shared" si="157"/>
        <v>377321.9</v>
      </c>
      <c r="I914" s="50">
        <f t="shared" si="153"/>
        <v>0</v>
      </c>
      <c r="J914" s="50">
        <f t="shared" si="154"/>
        <v>428.77488636363637</v>
      </c>
      <c r="K914" s="50">
        <f t="shared" si="155"/>
        <v>900.39106128015874</v>
      </c>
      <c r="L914" s="50">
        <f t="shared" si="156"/>
        <v>1323902.411193358</v>
      </c>
      <c r="M914" s="50"/>
      <c r="N914" s="97">
        <f t="shared" si="152"/>
        <v>1323902.411193358</v>
      </c>
      <c r="O914" s="62"/>
      <c r="P914" s="62"/>
      <c r="Q914" s="99"/>
    </row>
    <row r="915" spans="1:17" s="31" customFormat="1" x14ac:dyDescent="0.25">
      <c r="A915" s="35"/>
      <c r="B915" s="51" t="s">
        <v>843</v>
      </c>
      <c r="C915" s="35">
        <v>4</v>
      </c>
      <c r="D915" s="55">
        <v>39.009399999999999</v>
      </c>
      <c r="E915" s="181">
        <v>2545</v>
      </c>
      <c r="F915" s="141">
        <v>997655.2</v>
      </c>
      <c r="G915" s="41">
        <v>100</v>
      </c>
      <c r="H915" s="50">
        <f t="shared" si="157"/>
        <v>997655.2</v>
      </c>
      <c r="I915" s="50">
        <f t="shared" si="153"/>
        <v>0</v>
      </c>
      <c r="J915" s="50">
        <f t="shared" si="154"/>
        <v>392.00597249508837</v>
      </c>
      <c r="K915" s="50">
        <f t="shared" si="155"/>
        <v>937.15997514870674</v>
      </c>
      <c r="L915" s="50">
        <f t="shared" si="156"/>
        <v>1662980.234373356</v>
      </c>
      <c r="M915" s="50"/>
      <c r="N915" s="97">
        <f t="shared" si="152"/>
        <v>1662980.234373356</v>
      </c>
      <c r="O915" s="62"/>
      <c r="P915" s="62"/>
      <c r="Q915" s="99"/>
    </row>
    <row r="916" spans="1:17" s="31" customFormat="1" x14ac:dyDescent="0.25">
      <c r="A916" s="35"/>
      <c r="B916" s="51" t="s">
        <v>626</v>
      </c>
      <c r="C916" s="35">
        <v>4</v>
      </c>
      <c r="D916" s="55">
        <v>53.113700000000001</v>
      </c>
      <c r="E916" s="181">
        <v>3176</v>
      </c>
      <c r="F916" s="141">
        <v>905485.6</v>
      </c>
      <c r="G916" s="41">
        <v>100</v>
      </c>
      <c r="H916" s="50">
        <f t="shared" si="157"/>
        <v>905485.6</v>
      </c>
      <c r="I916" s="50">
        <f t="shared" si="153"/>
        <v>0</v>
      </c>
      <c r="J916" s="50">
        <f t="shared" si="154"/>
        <v>285.10251889168762</v>
      </c>
      <c r="K916" s="50">
        <f t="shared" si="155"/>
        <v>1044.0634287521075</v>
      </c>
      <c r="L916" s="50">
        <f t="shared" si="156"/>
        <v>1955617.5947033316</v>
      </c>
      <c r="M916" s="50"/>
      <c r="N916" s="97">
        <f t="shared" si="152"/>
        <v>1955617.5947033316</v>
      </c>
      <c r="O916" s="62"/>
      <c r="P916" s="62"/>
      <c r="Q916" s="99"/>
    </row>
    <row r="917" spans="1:17" s="31" customFormat="1" x14ac:dyDescent="0.25">
      <c r="A917" s="35"/>
      <c r="B917" s="51" t="s">
        <v>627</v>
      </c>
      <c r="C917" s="35">
        <v>4</v>
      </c>
      <c r="D917" s="55">
        <v>54.958999999999996</v>
      </c>
      <c r="E917" s="181">
        <v>2525</v>
      </c>
      <c r="F917" s="141">
        <v>1290317.6000000001</v>
      </c>
      <c r="G917" s="41">
        <v>100</v>
      </c>
      <c r="H917" s="50">
        <f t="shared" si="157"/>
        <v>1290317.6000000001</v>
      </c>
      <c r="I917" s="50">
        <f t="shared" si="153"/>
        <v>0</v>
      </c>
      <c r="J917" s="50">
        <f t="shared" si="154"/>
        <v>511.01687128712877</v>
      </c>
      <c r="K917" s="50">
        <f t="shared" si="155"/>
        <v>818.14907635666634</v>
      </c>
      <c r="L917" s="50">
        <f t="shared" si="156"/>
        <v>1600826.1923044194</v>
      </c>
      <c r="M917" s="50"/>
      <c r="N917" s="97">
        <f t="shared" si="152"/>
        <v>1600826.1923044194</v>
      </c>
      <c r="O917" s="62"/>
      <c r="P917" s="62"/>
      <c r="Q917" s="99"/>
    </row>
    <row r="918" spans="1:17" s="31" customFormat="1" x14ac:dyDescent="0.25">
      <c r="A918" s="35"/>
      <c r="B918" s="51" t="s">
        <v>171</v>
      </c>
      <c r="C918" s="35">
        <v>4</v>
      </c>
      <c r="D918" s="55">
        <v>50.674500000000002</v>
      </c>
      <c r="E918" s="181">
        <v>2230</v>
      </c>
      <c r="F918" s="141">
        <v>1489837.2</v>
      </c>
      <c r="G918" s="41">
        <v>100</v>
      </c>
      <c r="H918" s="50">
        <f t="shared" si="157"/>
        <v>1489837.2</v>
      </c>
      <c r="I918" s="50">
        <f t="shared" si="153"/>
        <v>0</v>
      </c>
      <c r="J918" s="50">
        <f t="shared" si="154"/>
        <v>668.08843049327356</v>
      </c>
      <c r="K918" s="50">
        <f t="shared" si="155"/>
        <v>661.07751715052154</v>
      </c>
      <c r="L918" s="50">
        <f t="shared" si="156"/>
        <v>1354976.554609901</v>
      </c>
      <c r="M918" s="50"/>
      <c r="N918" s="97">
        <f t="shared" si="152"/>
        <v>1354976.554609901</v>
      </c>
      <c r="O918" s="62"/>
      <c r="P918" s="62"/>
      <c r="Q918" s="99"/>
    </row>
    <row r="919" spans="1:17" s="31" customFormat="1" x14ac:dyDescent="0.25">
      <c r="A919" s="35"/>
      <c r="B919" s="51" t="s">
        <v>628</v>
      </c>
      <c r="C919" s="35">
        <v>4</v>
      </c>
      <c r="D919" s="55">
        <v>47.912499999999994</v>
      </c>
      <c r="E919" s="181">
        <v>2534</v>
      </c>
      <c r="F919" s="141">
        <v>1452733.5</v>
      </c>
      <c r="G919" s="41">
        <v>100</v>
      </c>
      <c r="H919" s="50">
        <f t="shared" si="157"/>
        <v>1452733.5</v>
      </c>
      <c r="I919" s="50">
        <f t="shared" si="153"/>
        <v>0</v>
      </c>
      <c r="J919" s="50">
        <f t="shared" si="154"/>
        <v>573.29656669297549</v>
      </c>
      <c r="K919" s="50">
        <f t="shared" si="155"/>
        <v>755.86938095081962</v>
      </c>
      <c r="L919" s="50">
        <f t="shared" si="156"/>
        <v>1499816.757111619</v>
      </c>
      <c r="M919" s="50"/>
      <c r="N919" s="97">
        <f t="shared" si="152"/>
        <v>1499816.757111619</v>
      </c>
      <c r="O919" s="62"/>
      <c r="P919" s="62"/>
      <c r="Q919" s="99"/>
    </row>
    <row r="920" spans="1:17" s="31" customFormat="1" x14ac:dyDescent="0.25">
      <c r="A920" s="35"/>
      <c r="B920" s="51" t="s">
        <v>629</v>
      </c>
      <c r="C920" s="35">
        <v>4</v>
      </c>
      <c r="D920" s="55">
        <v>55.839199999999998</v>
      </c>
      <c r="E920" s="181">
        <v>3790</v>
      </c>
      <c r="F920" s="141">
        <v>1928326.9</v>
      </c>
      <c r="G920" s="41">
        <v>100</v>
      </c>
      <c r="H920" s="50">
        <f t="shared" si="157"/>
        <v>1928326.9</v>
      </c>
      <c r="I920" s="50">
        <f t="shared" si="153"/>
        <v>0</v>
      </c>
      <c r="J920" s="50">
        <f t="shared" si="154"/>
        <v>508.79337730870708</v>
      </c>
      <c r="K920" s="50">
        <f t="shared" si="155"/>
        <v>820.37257033508808</v>
      </c>
      <c r="L920" s="50">
        <f t="shared" si="156"/>
        <v>1822445.9121687603</v>
      </c>
      <c r="M920" s="50"/>
      <c r="N920" s="97">
        <f t="shared" si="152"/>
        <v>1822445.9121687603</v>
      </c>
      <c r="O920" s="62"/>
      <c r="P920" s="62"/>
      <c r="Q920" s="99"/>
    </row>
    <row r="921" spans="1:17" s="31" customFormat="1" x14ac:dyDescent="0.25">
      <c r="A921" s="35"/>
      <c r="B921" s="51" t="s">
        <v>630</v>
      </c>
      <c r="C921" s="35">
        <v>4</v>
      </c>
      <c r="D921" s="55">
        <v>30.313600000000001</v>
      </c>
      <c r="E921" s="181">
        <v>2834</v>
      </c>
      <c r="F921" s="141">
        <v>848347.5</v>
      </c>
      <c r="G921" s="41">
        <v>100</v>
      </c>
      <c r="H921" s="50">
        <f t="shared" si="157"/>
        <v>848347.5</v>
      </c>
      <c r="I921" s="50">
        <f t="shared" si="153"/>
        <v>0</v>
      </c>
      <c r="J921" s="50">
        <f t="shared" si="154"/>
        <v>299.34633027522938</v>
      </c>
      <c r="K921" s="50">
        <f t="shared" si="155"/>
        <v>1029.8196173685658</v>
      </c>
      <c r="L921" s="50">
        <f t="shared" si="156"/>
        <v>1775210.4330148222</v>
      </c>
      <c r="M921" s="50"/>
      <c r="N921" s="97">
        <f t="shared" si="152"/>
        <v>1775210.4330148222</v>
      </c>
      <c r="O921" s="62"/>
      <c r="P921" s="62"/>
      <c r="Q921" s="99"/>
    </row>
    <row r="922" spans="1:17" s="31" customFormat="1" x14ac:dyDescent="0.25">
      <c r="A922" s="35"/>
      <c r="B922" s="51" t="s">
        <v>631</v>
      </c>
      <c r="C922" s="35">
        <v>4</v>
      </c>
      <c r="D922" s="55">
        <v>12.9727</v>
      </c>
      <c r="E922" s="181">
        <v>526</v>
      </c>
      <c r="F922" s="141">
        <v>343435.2</v>
      </c>
      <c r="G922" s="41">
        <v>100</v>
      </c>
      <c r="H922" s="50">
        <f t="shared" si="157"/>
        <v>343435.2</v>
      </c>
      <c r="I922" s="50">
        <f t="shared" si="153"/>
        <v>0</v>
      </c>
      <c r="J922" s="50">
        <f t="shared" si="154"/>
        <v>652.9186311787073</v>
      </c>
      <c r="K922" s="50">
        <f t="shared" si="155"/>
        <v>676.24731646508781</v>
      </c>
      <c r="L922" s="50">
        <f t="shared" si="156"/>
        <v>906459.7533343425</v>
      </c>
      <c r="M922" s="50"/>
      <c r="N922" s="97">
        <f t="shared" si="152"/>
        <v>906459.7533343425</v>
      </c>
      <c r="O922" s="62"/>
      <c r="P922" s="62"/>
      <c r="Q922" s="99"/>
    </row>
    <row r="923" spans="1:17" s="31" customFormat="1" x14ac:dyDescent="0.25">
      <c r="A923" s="35"/>
      <c r="B923" s="51" t="s">
        <v>632</v>
      </c>
      <c r="C923" s="35">
        <v>4</v>
      </c>
      <c r="D923" s="55">
        <v>53.3904</v>
      </c>
      <c r="E923" s="181">
        <v>4703</v>
      </c>
      <c r="F923" s="141">
        <v>2994156.3</v>
      </c>
      <c r="G923" s="41">
        <v>100</v>
      </c>
      <c r="H923" s="50">
        <f t="shared" si="157"/>
        <v>2994156.3</v>
      </c>
      <c r="I923" s="50">
        <f t="shared" si="153"/>
        <v>0</v>
      </c>
      <c r="J923" s="50">
        <f t="shared" si="154"/>
        <v>636.64816074845839</v>
      </c>
      <c r="K923" s="50">
        <f t="shared" si="155"/>
        <v>692.51778689533671</v>
      </c>
      <c r="L923" s="50">
        <f t="shared" si="156"/>
        <v>1823181.9078322202</v>
      </c>
      <c r="M923" s="50"/>
      <c r="N923" s="97">
        <f t="shared" si="152"/>
        <v>1823181.9078322202</v>
      </c>
      <c r="O923" s="62"/>
      <c r="P923" s="62"/>
      <c r="Q923" s="99"/>
    </row>
    <row r="924" spans="1:17" s="31" customFormat="1" x14ac:dyDescent="0.25">
      <c r="A924" s="35"/>
      <c r="B924" s="51" t="s">
        <v>244</v>
      </c>
      <c r="C924" s="35">
        <v>4</v>
      </c>
      <c r="D924" s="55">
        <v>38.387099999999997</v>
      </c>
      <c r="E924" s="181">
        <v>1671</v>
      </c>
      <c r="F924" s="141">
        <v>3549646.9</v>
      </c>
      <c r="G924" s="41">
        <v>100</v>
      </c>
      <c r="H924" s="50">
        <f t="shared" si="157"/>
        <v>3549646.9</v>
      </c>
      <c r="I924" s="50">
        <f t="shared" si="153"/>
        <v>0</v>
      </c>
      <c r="J924" s="50">
        <f t="shared" si="154"/>
        <v>2124.2650508677439</v>
      </c>
      <c r="K924" s="50">
        <f t="shared" si="155"/>
        <v>-795.09910322394876</v>
      </c>
      <c r="L924" s="50">
        <f t="shared" si="156"/>
        <v>463074.67062462692</v>
      </c>
      <c r="M924" s="50"/>
      <c r="N924" s="97">
        <f t="shared" si="152"/>
        <v>463074.67062462692</v>
      </c>
      <c r="O924" s="62"/>
      <c r="P924" s="62"/>
      <c r="Q924" s="99"/>
    </row>
    <row r="925" spans="1:17" s="31" customFormat="1" x14ac:dyDescent="0.25">
      <c r="A925" s="35"/>
      <c r="B925" s="51" t="s">
        <v>633</v>
      </c>
      <c r="C925" s="35">
        <v>4</v>
      </c>
      <c r="D925" s="55">
        <v>37.928000000000004</v>
      </c>
      <c r="E925" s="181">
        <v>2399</v>
      </c>
      <c r="F925" s="141">
        <v>1560529.9</v>
      </c>
      <c r="G925" s="41">
        <v>100</v>
      </c>
      <c r="H925" s="50">
        <f t="shared" si="157"/>
        <v>1560529.9</v>
      </c>
      <c r="I925" s="50">
        <f t="shared" si="153"/>
        <v>0</v>
      </c>
      <c r="J925" s="50">
        <f t="shared" si="154"/>
        <v>650.49182992913711</v>
      </c>
      <c r="K925" s="50">
        <f t="shared" si="155"/>
        <v>678.674117714658</v>
      </c>
      <c r="L925" s="50">
        <f t="shared" si="156"/>
        <v>1343940.6363285533</v>
      </c>
      <c r="M925" s="50"/>
      <c r="N925" s="97">
        <f t="shared" si="152"/>
        <v>1343940.6363285533</v>
      </c>
      <c r="O925" s="62"/>
      <c r="P925" s="62"/>
      <c r="Q925" s="99"/>
    </row>
    <row r="926" spans="1:17" s="31" customFormat="1" x14ac:dyDescent="0.25">
      <c r="A926" s="35"/>
      <c r="B926" s="51" t="s">
        <v>634</v>
      </c>
      <c r="C926" s="35">
        <v>4</v>
      </c>
      <c r="D926" s="55">
        <v>42.626199999999997</v>
      </c>
      <c r="E926" s="181">
        <v>2398</v>
      </c>
      <c r="F926" s="141">
        <v>3964782.3</v>
      </c>
      <c r="G926" s="41">
        <v>100</v>
      </c>
      <c r="H926" s="50">
        <f t="shared" si="157"/>
        <v>3964782.3</v>
      </c>
      <c r="I926" s="50">
        <f t="shared" si="153"/>
        <v>0</v>
      </c>
      <c r="J926" s="50">
        <f t="shared" si="154"/>
        <v>1653.3704336947455</v>
      </c>
      <c r="K926" s="50">
        <f t="shared" si="155"/>
        <v>-324.20448605095044</v>
      </c>
      <c r="L926" s="50">
        <f t="shared" si="156"/>
        <v>606422.35547155538</v>
      </c>
      <c r="M926" s="50"/>
      <c r="N926" s="97">
        <f t="shared" si="152"/>
        <v>606422.35547155538</v>
      </c>
      <c r="O926" s="62"/>
      <c r="P926" s="62"/>
      <c r="Q926" s="99"/>
    </row>
    <row r="927" spans="1:17" s="31" customFormat="1" x14ac:dyDescent="0.25">
      <c r="A927" s="35"/>
      <c r="B927" s="51" t="s">
        <v>844</v>
      </c>
      <c r="C927" s="35">
        <v>4</v>
      </c>
      <c r="D927" s="55">
        <v>47.831499999999998</v>
      </c>
      <c r="E927" s="181">
        <v>3145</v>
      </c>
      <c r="F927" s="141">
        <v>1681217.1</v>
      </c>
      <c r="G927" s="41">
        <v>100</v>
      </c>
      <c r="H927" s="50">
        <f t="shared" si="157"/>
        <v>1681217.1</v>
      </c>
      <c r="I927" s="50">
        <f t="shared" si="153"/>
        <v>0</v>
      </c>
      <c r="J927" s="50">
        <f t="shared" si="154"/>
        <v>534.5682352941177</v>
      </c>
      <c r="K927" s="50">
        <f t="shared" si="155"/>
        <v>794.59771234967741</v>
      </c>
      <c r="L927" s="50">
        <f t="shared" si="156"/>
        <v>1646624.8368293173</v>
      </c>
      <c r="M927" s="50"/>
      <c r="N927" s="97">
        <f t="shared" si="152"/>
        <v>1646624.8368293173</v>
      </c>
      <c r="O927" s="62"/>
      <c r="P927" s="62"/>
      <c r="Q927" s="99"/>
    </row>
    <row r="928" spans="1:17" s="31" customFormat="1" x14ac:dyDescent="0.25">
      <c r="A928" s="35"/>
      <c r="B928" s="51" t="s">
        <v>635</v>
      </c>
      <c r="C928" s="35">
        <v>4</v>
      </c>
      <c r="D928" s="55">
        <v>31.9847</v>
      </c>
      <c r="E928" s="181">
        <v>666</v>
      </c>
      <c r="F928" s="141">
        <v>776235.2</v>
      </c>
      <c r="G928" s="41">
        <v>100</v>
      </c>
      <c r="H928" s="50">
        <f t="shared" si="157"/>
        <v>776235.2</v>
      </c>
      <c r="I928" s="50">
        <f t="shared" si="153"/>
        <v>0</v>
      </c>
      <c r="J928" s="50">
        <f t="shared" si="154"/>
        <v>1165.5183183183183</v>
      </c>
      <c r="K928" s="50">
        <f t="shared" si="155"/>
        <v>163.64762932547683</v>
      </c>
      <c r="L928" s="50">
        <f t="shared" si="156"/>
        <v>445461.81837511621</v>
      </c>
      <c r="M928" s="50"/>
      <c r="N928" s="97">
        <f t="shared" si="152"/>
        <v>445461.81837511621</v>
      </c>
      <c r="O928" s="62"/>
      <c r="P928" s="62"/>
      <c r="Q928" s="99"/>
    </row>
    <row r="929" spans="1:17" s="31" customFormat="1" x14ac:dyDescent="0.25">
      <c r="A929" s="35"/>
      <c r="B929" s="51" t="s">
        <v>636</v>
      </c>
      <c r="C929" s="35">
        <v>4</v>
      </c>
      <c r="D929" s="55">
        <v>42.980699999999999</v>
      </c>
      <c r="E929" s="181">
        <v>3477</v>
      </c>
      <c r="F929" s="141">
        <v>1327020.6000000001</v>
      </c>
      <c r="G929" s="41">
        <v>100</v>
      </c>
      <c r="H929" s="50">
        <f t="shared" si="157"/>
        <v>1327020.6000000001</v>
      </c>
      <c r="I929" s="50">
        <f t="shared" si="153"/>
        <v>0</v>
      </c>
      <c r="J929" s="50">
        <f t="shared" si="154"/>
        <v>381.65677308024163</v>
      </c>
      <c r="K929" s="50">
        <f t="shared" si="155"/>
        <v>947.50917456355342</v>
      </c>
      <c r="L929" s="50">
        <f t="shared" si="156"/>
        <v>1851503.2622422567</v>
      </c>
      <c r="M929" s="50"/>
      <c r="N929" s="97">
        <f t="shared" si="152"/>
        <v>1851503.2622422567</v>
      </c>
      <c r="O929" s="62"/>
      <c r="P929" s="62"/>
      <c r="Q929" s="99"/>
    </row>
    <row r="930" spans="1:17" s="31" customFormat="1" x14ac:dyDescent="0.25">
      <c r="A930" s="35"/>
      <c r="B930" s="51" t="s">
        <v>901</v>
      </c>
      <c r="C930" s="35">
        <v>3</v>
      </c>
      <c r="D930" s="55">
        <v>22.766300000000001</v>
      </c>
      <c r="E930" s="181">
        <v>7095</v>
      </c>
      <c r="F930" s="141">
        <v>28226321.899999999</v>
      </c>
      <c r="G930" s="41">
        <v>50</v>
      </c>
      <c r="H930" s="50">
        <f t="shared" si="157"/>
        <v>14113160.949999999</v>
      </c>
      <c r="I930" s="50">
        <f t="shared" si="153"/>
        <v>14113160.949999999</v>
      </c>
      <c r="J930" s="50">
        <f t="shared" si="154"/>
        <v>3978.3399436222689</v>
      </c>
      <c r="K930" s="50">
        <f t="shared" si="155"/>
        <v>-2649.1739959784736</v>
      </c>
      <c r="L930" s="50">
        <f t="shared" si="156"/>
        <v>1312201.6518136421</v>
      </c>
      <c r="M930" s="50"/>
      <c r="N930" s="97">
        <f t="shared" si="152"/>
        <v>1312201.6518136421</v>
      </c>
      <c r="O930" s="62"/>
      <c r="P930" s="62"/>
      <c r="Q930" s="99"/>
    </row>
    <row r="931" spans="1:17" s="31" customFormat="1" x14ac:dyDescent="0.25">
      <c r="A931" s="35"/>
      <c r="B931" s="51" t="s">
        <v>344</v>
      </c>
      <c r="C931" s="35">
        <v>4</v>
      </c>
      <c r="D931" s="55">
        <v>24.2531</v>
      </c>
      <c r="E931" s="181">
        <v>1073</v>
      </c>
      <c r="F931" s="141">
        <v>439062.2</v>
      </c>
      <c r="G931" s="41">
        <v>100</v>
      </c>
      <c r="H931" s="50">
        <f t="shared" si="157"/>
        <v>439062.2</v>
      </c>
      <c r="I931" s="50">
        <f t="shared" si="153"/>
        <v>0</v>
      </c>
      <c r="J931" s="50">
        <f t="shared" si="154"/>
        <v>409.19123951537745</v>
      </c>
      <c r="K931" s="50">
        <f t="shared" si="155"/>
        <v>919.97470812841766</v>
      </c>
      <c r="L931" s="50">
        <f t="shared" si="156"/>
        <v>1324718.6658330758</v>
      </c>
      <c r="M931" s="50"/>
      <c r="N931" s="97">
        <f t="shared" si="152"/>
        <v>1324718.6658330758</v>
      </c>
      <c r="O931" s="62"/>
      <c r="P931" s="62"/>
      <c r="Q931" s="99"/>
    </row>
    <row r="932" spans="1:17" s="31" customFormat="1" x14ac:dyDescent="0.25">
      <c r="A932" s="35"/>
      <c r="B932" s="51" t="s">
        <v>637</v>
      </c>
      <c r="C932" s="35">
        <v>4</v>
      </c>
      <c r="D932" s="55">
        <v>111.4866</v>
      </c>
      <c r="E932" s="181">
        <v>6687</v>
      </c>
      <c r="F932" s="141">
        <v>2910962.1</v>
      </c>
      <c r="G932" s="41">
        <v>100</v>
      </c>
      <c r="H932" s="50">
        <f t="shared" si="157"/>
        <v>2910962.1</v>
      </c>
      <c r="I932" s="50">
        <f t="shared" si="153"/>
        <v>0</v>
      </c>
      <c r="J932" s="50">
        <f t="shared" si="154"/>
        <v>435.31659937191569</v>
      </c>
      <c r="K932" s="50">
        <f t="shared" si="155"/>
        <v>893.84934827187942</v>
      </c>
      <c r="L932" s="50">
        <f t="shared" si="156"/>
        <v>2656620.7310399115</v>
      </c>
      <c r="M932" s="50"/>
      <c r="N932" s="97">
        <f t="shared" si="152"/>
        <v>2656620.7310399115</v>
      </c>
      <c r="O932" s="62"/>
      <c r="P932" s="62"/>
      <c r="Q932" s="99"/>
    </row>
    <row r="933" spans="1:17" s="31" customFormat="1" x14ac:dyDescent="0.25">
      <c r="A933" s="35"/>
      <c r="B933" s="51" t="s">
        <v>638</v>
      </c>
      <c r="C933" s="35">
        <v>4</v>
      </c>
      <c r="D933" s="55">
        <v>30.6875</v>
      </c>
      <c r="E933" s="181">
        <v>1833</v>
      </c>
      <c r="F933" s="141">
        <v>1114186.7</v>
      </c>
      <c r="G933" s="41">
        <v>100</v>
      </c>
      <c r="H933" s="50">
        <f t="shared" si="157"/>
        <v>1114186.7</v>
      </c>
      <c r="I933" s="50">
        <f t="shared" si="153"/>
        <v>0</v>
      </c>
      <c r="J933" s="50">
        <f t="shared" si="154"/>
        <v>607.84871794871788</v>
      </c>
      <c r="K933" s="50">
        <f t="shared" si="155"/>
        <v>721.31722969507723</v>
      </c>
      <c r="L933" s="50">
        <f t="shared" si="156"/>
        <v>1261668.2711235655</v>
      </c>
      <c r="M933" s="50"/>
      <c r="N933" s="97">
        <f t="shared" si="152"/>
        <v>1261668.2711235655</v>
      </c>
      <c r="O933" s="62"/>
      <c r="P933" s="62"/>
      <c r="Q933" s="99"/>
    </row>
    <row r="934" spans="1:17" s="31" customFormat="1" x14ac:dyDescent="0.25">
      <c r="A934" s="35"/>
      <c r="B934" s="51" t="s">
        <v>639</v>
      </c>
      <c r="C934" s="35">
        <v>4</v>
      </c>
      <c r="D934" s="55">
        <v>90.729400000000012</v>
      </c>
      <c r="E934" s="181">
        <v>3484</v>
      </c>
      <c r="F934" s="141">
        <v>1849826.5</v>
      </c>
      <c r="G934" s="41">
        <v>100</v>
      </c>
      <c r="H934" s="50">
        <f t="shared" si="157"/>
        <v>1849826.5</v>
      </c>
      <c r="I934" s="50">
        <f t="shared" si="153"/>
        <v>0</v>
      </c>
      <c r="J934" s="50">
        <f t="shared" si="154"/>
        <v>530.94905281285878</v>
      </c>
      <c r="K934" s="50">
        <f t="shared" si="155"/>
        <v>798.21689483093633</v>
      </c>
      <c r="L934" s="50">
        <f t="shared" si="156"/>
        <v>1908370.7336262674</v>
      </c>
      <c r="M934" s="50"/>
      <c r="N934" s="97">
        <f t="shared" si="152"/>
        <v>1908370.7336262674</v>
      </c>
      <c r="O934" s="62"/>
      <c r="P934" s="62"/>
      <c r="Q934" s="99"/>
    </row>
    <row r="935" spans="1:17" s="31" customFormat="1" x14ac:dyDescent="0.25">
      <c r="A935" s="35"/>
      <c r="B935" s="4"/>
      <c r="C935" s="4"/>
      <c r="D935" s="55">
        <v>0</v>
      </c>
      <c r="E935" s="183"/>
      <c r="F935" s="32"/>
      <c r="G935" s="41"/>
      <c r="H935" s="42"/>
      <c r="I935" s="50"/>
      <c r="J935" s="50"/>
      <c r="K935" s="50"/>
      <c r="L935" s="50"/>
      <c r="M935" s="50"/>
      <c r="N935" s="97"/>
      <c r="O935" s="62"/>
      <c r="P935" s="62"/>
      <c r="Q935" s="99"/>
    </row>
    <row r="936" spans="1:17" s="31" customFormat="1" x14ac:dyDescent="0.25">
      <c r="A936" s="30" t="s">
        <v>166</v>
      </c>
      <c r="B936" s="43" t="s">
        <v>2</v>
      </c>
      <c r="C936" s="44"/>
      <c r="D936" s="3">
        <v>673.69040000000018</v>
      </c>
      <c r="E936" s="184">
        <f>E937</f>
        <v>37517</v>
      </c>
      <c r="F936" s="37"/>
      <c r="G936" s="41"/>
      <c r="H936" s="37">
        <f>H938</f>
        <v>7611555.875</v>
      </c>
      <c r="I936" s="37">
        <f>I938</f>
        <v>-7611555.875</v>
      </c>
      <c r="J936" s="50"/>
      <c r="K936" s="50"/>
      <c r="L936" s="50"/>
      <c r="M936" s="46">
        <f>M938</f>
        <v>12143009.446730737</v>
      </c>
      <c r="N936" s="95">
        <f t="shared" si="152"/>
        <v>12143009.446730737</v>
      </c>
      <c r="O936" s="198"/>
      <c r="P936" s="198"/>
      <c r="Q936" s="99"/>
    </row>
    <row r="937" spans="1:17" s="31" customFormat="1" x14ac:dyDescent="0.25">
      <c r="A937" s="30" t="s">
        <v>166</v>
      </c>
      <c r="B937" s="43" t="s">
        <v>3</v>
      </c>
      <c r="C937" s="44"/>
      <c r="D937" s="3">
        <v>673.69040000000018</v>
      </c>
      <c r="E937" s="184">
        <f>SUM(E939:E953)</f>
        <v>37517</v>
      </c>
      <c r="F937" s="37">
        <f>SUM(F939:F953)</f>
        <v>46594248.600000009</v>
      </c>
      <c r="G937" s="41"/>
      <c r="H937" s="37">
        <f>SUM(H939:H953)</f>
        <v>31371136.850000001</v>
      </c>
      <c r="I937" s="37">
        <f>SUM(I939:I953)</f>
        <v>15223111.75</v>
      </c>
      <c r="J937" s="50"/>
      <c r="K937" s="50"/>
      <c r="L937" s="37">
        <f>SUM(L939:L953)</f>
        <v>20799517.444697671</v>
      </c>
      <c r="M937" s="50"/>
      <c r="N937" s="95">
        <f t="shared" si="152"/>
        <v>20799517.444697671</v>
      </c>
      <c r="O937" s="198"/>
      <c r="P937" s="198"/>
      <c r="Q937" s="99"/>
    </row>
    <row r="938" spans="1:17" s="31" customFormat="1" x14ac:dyDescent="0.25">
      <c r="A938" s="35"/>
      <c r="B938" s="51" t="s">
        <v>26</v>
      </c>
      <c r="C938" s="35">
        <v>2</v>
      </c>
      <c r="D938" s="55">
        <v>0</v>
      </c>
      <c r="E938" s="187"/>
      <c r="F938" s="50"/>
      <c r="G938" s="41">
        <v>25</v>
      </c>
      <c r="H938" s="50">
        <f>F950*G938/100</f>
        <v>7611555.875</v>
      </c>
      <c r="I938" s="50">
        <f t="shared" si="153"/>
        <v>-7611555.875</v>
      </c>
      <c r="J938" s="50"/>
      <c r="K938" s="50"/>
      <c r="L938" s="50"/>
      <c r="M938" s="50">
        <f>($L$7*$L$8*E936/$L$10)+($L$7*$L$9*D936/$L$11)</f>
        <v>12143009.446730737</v>
      </c>
      <c r="N938" s="97">
        <f t="shared" si="152"/>
        <v>12143009.446730737</v>
      </c>
      <c r="O938" s="62"/>
      <c r="P938" s="62"/>
      <c r="Q938" s="99"/>
    </row>
    <row r="939" spans="1:17" s="31" customFormat="1" x14ac:dyDescent="0.25">
      <c r="A939" s="35"/>
      <c r="B939" s="51" t="s">
        <v>640</v>
      </c>
      <c r="C939" s="35">
        <v>4</v>
      </c>
      <c r="D939" s="55">
        <v>35.155100000000004</v>
      </c>
      <c r="E939" s="181">
        <v>1464</v>
      </c>
      <c r="F939" s="173">
        <v>820780.2</v>
      </c>
      <c r="G939" s="41">
        <v>100</v>
      </c>
      <c r="H939" s="50">
        <f>F939*G939/100</f>
        <v>820780.2</v>
      </c>
      <c r="I939" s="50">
        <f t="shared" si="153"/>
        <v>0</v>
      </c>
      <c r="J939" s="50">
        <f t="shared" ref="J939:J953" si="158">F939/E939</f>
        <v>560.6422131147541</v>
      </c>
      <c r="K939" s="50">
        <f t="shared" ref="K939:K953" si="159">$J$11*$J$19-J939</f>
        <v>768.52373452904101</v>
      </c>
      <c r="L939" s="50">
        <f t="shared" ref="L939:L953" si="160">IF(K939&gt;0,$J$7*$J$8*(K939/$K$19),0)+$J$7*$J$9*(E939/$E$19)+$J$7*$J$10*(D939/$D$19)</f>
        <v>1272593.4275610165</v>
      </c>
      <c r="M939" s="50"/>
      <c r="N939" s="97">
        <f t="shared" si="152"/>
        <v>1272593.4275610165</v>
      </c>
      <c r="O939" s="62"/>
      <c r="P939" s="62"/>
      <c r="Q939" s="99"/>
    </row>
    <row r="940" spans="1:17" s="31" customFormat="1" x14ac:dyDescent="0.25">
      <c r="A940" s="35"/>
      <c r="B940" s="51" t="s">
        <v>641</v>
      </c>
      <c r="C940" s="35">
        <v>4</v>
      </c>
      <c r="D940" s="55">
        <v>65.399599999999992</v>
      </c>
      <c r="E940" s="181">
        <v>1998</v>
      </c>
      <c r="F940" s="173">
        <v>1616305.7</v>
      </c>
      <c r="G940" s="41">
        <v>100</v>
      </c>
      <c r="H940" s="50">
        <f t="shared" ref="H940:H953" si="161">F940*G940/100</f>
        <v>1616305.7</v>
      </c>
      <c r="I940" s="50">
        <f t="shared" si="153"/>
        <v>0</v>
      </c>
      <c r="J940" s="50">
        <f t="shared" si="158"/>
        <v>808.9618118118118</v>
      </c>
      <c r="K940" s="50">
        <f t="shared" si="159"/>
        <v>520.20413583198331</v>
      </c>
      <c r="L940" s="50">
        <f t="shared" si="160"/>
        <v>1226616.9232689454</v>
      </c>
      <c r="M940" s="50"/>
      <c r="N940" s="97">
        <f t="shared" si="152"/>
        <v>1226616.9232689454</v>
      </c>
      <c r="O940" s="62"/>
      <c r="P940" s="62"/>
      <c r="Q940" s="99"/>
    </row>
    <row r="941" spans="1:17" s="31" customFormat="1" x14ac:dyDescent="0.25">
      <c r="A941" s="35"/>
      <c r="B941" s="51" t="s">
        <v>642</v>
      </c>
      <c r="C941" s="35">
        <v>4</v>
      </c>
      <c r="D941" s="55">
        <v>20.309100000000001</v>
      </c>
      <c r="E941" s="181">
        <v>720</v>
      </c>
      <c r="F941" s="173">
        <v>503973.6</v>
      </c>
      <c r="G941" s="41">
        <v>100</v>
      </c>
      <c r="H941" s="50">
        <f t="shared" si="161"/>
        <v>503973.6</v>
      </c>
      <c r="I941" s="50">
        <f t="shared" si="153"/>
        <v>0</v>
      </c>
      <c r="J941" s="50">
        <f t="shared" si="158"/>
        <v>699.96333333333325</v>
      </c>
      <c r="K941" s="50">
        <f t="shared" si="159"/>
        <v>629.20261431046185</v>
      </c>
      <c r="L941" s="50">
        <f t="shared" si="160"/>
        <v>921021.91286179516</v>
      </c>
      <c r="M941" s="50"/>
      <c r="N941" s="97">
        <f t="shared" si="152"/>
        <v>921021.91286179516</v>
      </c>
      <c r="O941" s="62"/>
      <c r="P941" s="62"/>
      <c r="Q941" s="99"/>
    </row>
    <row r="942" spans="1:17" s="31" customFormat="1" x14ac:dyDescent="0.25">
      <c r="A942" s="35"/>
      <c r="B942" s="51" t="s">
        <v>643</v>
      </c>
      <c r="C942" s="35">
        <v>4</v>
      </c>
      <c r="D942" s="55">
        <v>22.101399999999998</v>
      </c>
      <c r="E942" s="181">
        <v>922</v>
      </c>
      <c r="F942" s="173">
        <v>448335.2</v>
      </c>
      <c r="G942" s="41">
        <v>100</v>
      </c>
      <c r="H942" s="50">
        <f t="shared" si="161"/>
        <v>448335.2</v>
      </c>
      <c r="I942" s="50">
        <f t="shared" si="153"/>
        <v>0</v>
      </c>
      <c r="J942" s="50">
        <f t="shared" si="158"/>
        <v>486.26377440347073</v>
      </c>
      <c r="K942" s="50">
        <f t="shared" si="159"/>
        <v>842.90217324032437</v>
      </c>
      <c r="L942" s="50">
        <f t="shared" si="160"/>
        <v>1202791.8279195044</v>
      </c>
      <c r="M942" s="50"/>
      <c r="N942" s="97">
        <f t="shared" si="152"/>
        <v>1202791.8279195044</v>
      </c>
      <c r="O942" s="62"/>
      <c r="P942" s="62"/>
      <c r="Q942" s="99"/>
    </row>
    <row r="943" spans="1:17" s="31" customFormat="1" x14ac:dyDescent="0.25">
      <c r="A943" s="35"/>
      <c r="B943" s="51" t="s">
        <v>845</v>
      </c>
      <c r="C943" s="35">
        <v>4</v>
      </c>
      <c r="D943" s="55">
        <v>31.037700000000001</v>
      </c>
      <c r="E943" s="181">
        <v>818</v>
      </c>
      <c r="F943" s="173">
        <v>345095.2</v>
      </c>
      <c r="G943" s="41">
        <v>100</v>
      </c>
      <c r="H943" s="50">
        <f t="shared" si="161"/>
        <v>345095.2</v>
      </c>
      <c r="I943" s="50">
        <f t="shared" si="153"/>
        <v>0</v>
      </c>
      <c r="J943" s="50">
        <f t="shared" si="158"/>
        <v>421.87677261613692</v>
      </c>
      <c r="K943" s="50">
        <f t="shared" si="159"/>
        <v>907.28917502765819</v>
      </c>
      <c r="L943" s="50">
        <f t="shared" si="160"/>
        <v>1298824.4287042881</v>
      </c>
      <c r="M943" s="50"/>
      <c r="N943" s="97">
        <f t="shared" si="152"/>
        <v>1298824.4287042881</v>
      </c>
      <c r="O943" s="62"/>
      <c r="P943" s="62"/>
      <c r="Q943" s="99"/>
    </row>
    <row r="944" spans="1:17" s="31" customFormat="1" x14ac:dyDescent="0.25">
      <c r="A944" s="35"/>
      <c r="B944" s="51" t="s">
        <v>644</v>
      </c>
      <c r="C944" s="35">
        <v>4</v>
      </c>
      <c r="D944" s="55">
        <v>41.298199999999994</v>
      </c>
      <c r="E944" s="181">
        <v>1670</v>
      </c>
      <c r="F944" s="173">
        <v>886298.4</v>
      </c>
      <c r="G944" s="41">
        <v>100</v>
      </c>
      <c r="H944" s="50">
        <f t="shared" si="161"/>
        <v>886298.4</v>
      </c>
      <c r="I944" s="50">
        <f t="shared" si="153"/>
        <v>0</v>
      </c>
      <c r="J944" s="50">
        <f t="shared" si="158"/>
        <v>530.71760479041916</v>
      </c>
      <c r="K944" s="50">
        <f t="shared" si="159"/>
        <v>798.44834285337595</v>
      </c>
      <c r="L944" s="50">
        <f t="shared" si="160"/>
        <v>1369738.5985241444</v>
      </c>
      <c r="M944" s="50"/>
      <c r="N944" s="97">
        <f t="shared" si="152"/>
        <v>1369738.5985241444</v>
      </c>
      <c r="O944" s="62"/>
      <c r="P944" s="62"/>
      <c r="Q944" s="99"/>
    </row>
    <row r="945" spans="1:17" s="31" customFormat="1" x14ac:dyDescent="0.25">
      <c r="A945" s="35"/>
      <c r="B945" s="51" t="s">
        <v>846</v>
      </c>
      <c r="C945" s="35">
        <v>4</v>
      </c>
      <c r="D945" s="55">
        <v>13.3012</v>
      </c>
      <c r="E945" s="181">
        <v>874</v>
      </c>
      <c r="F945" s="173">
        <v>433154.9</v>
      </c>
      <c r="G945" s="41">
        <v>100</v>
      </c>
      <c r="H945" s="50">
        <f t="shared" si="161"/>
        <v>433154.9</v>
      </c>
      <c r="I945" s="50">
        <f t="shared" si="153"/>
        <v>0</v>
      </c>
      <c r="J945" s="50">
        <f t="shared" si="158"/>
        <v>495.60057208237987</v>
      </c>
      <c r="K945" s="50">
        <f t="shared" si="159"/>
        <v>833.56537556141529</v>
      </c>
      <c r="L945" s="50">
        <f t="shared" si="160"/>
        <v>1143143.6598684646</v>
      </c>
      <c r="M945" s="50"/>
      <c r="N945" s="97">
        <f t="shared" si="152"/>
        <v>1143143.6598684646</v>
      </c>
      <c r="O945" s="62"/>
      <c r="P945" s="62"/>
      <c r="Q945" s="99"/>
    </row>
    <row r="946" spans="1:17" s="31" customFormat="1" x14ac:dyDescent="0.25">
      <c r="A946" s="35"/>
      <c r="B946" s="51" t="s">
        <v>645</v>
      </c>
      <c r="C946" s="35">
        <v>4</v>
      </c>
      <c r="D946" s="55">
        <v>56.828500000000005</v>
      </c>
      <c r="E946" s="181">
        <v>2670</v>
      </c>
      <c r="F946" s="173">
        <v>1590604.4</v>
      </c>
      <c r="G946" s="41">
        <v>100</v>
      </c>
      <c r="H946" s="50">
        <f t="shared" si="161"/>
        <v>1590604.4</v>
      </c>
      <c r="I946" s="50">
        <f t="shared" si="153"/>
        <v>0</v>
      </c>
      <c r="J946" s="50">
        <f t="shared" si="158"/>
        <v>595.7319850187265</v>
      </c>
      <c r="K946" s="50">
        <f t="shared" si="159"/>
        <v>733.4339626250686</v>
      </c>
      <c r="L946" s="50">
        <f t="shared" si="160"/>
        <v>1539418.5360648707</v>
      </c>
      <c r="M946" s="50"/>
      <c r="N946" s="97">
        <f t="shared" si="152"/>
        <v>1539418.5360648707</v>
      </c>
      <c r="O946" s="62"/>
      <c r="P946" s="62"/>
      <c r="Q946" s="99"/>
    </row>
    <row r="947" spans="1:17" s="31" customFormat="1" x14ac:dyDescent="0.25">
      <c r="A947" s="35"/>
      <c r="B947" s="51" t="s">
        <v>646</v>
      </c>
      <c r="C947" s="35">
        <v>4</v>
      </c>
      <c r="D947" s="55">
        <v>28.1523</v>
      </c>
      <c r="E947" s="181">
        <v>804</v>
      </c>
      <c r="F947" s="173">
        <v>354551.4</v>
      </c>
      <c r="G947" s="41">
        <v>100</v>
      </c>
      <c r="H947" s="50">
        <f t="shared" si="161"/>
        <v>354551.4</v>
      </c>
      <c r="I947" s="50">
        <f t="shared" si="153"/>
        <v>0</v>
      </c>
      <c r="J947" s="50">
        <f t="shared" si="158"/>
        <v>440.98432835820898</v>
      </c>
      <c r="K947" s="50">
        <f t="shared" si="159"/>
        <v>888.18161928558607</v>
      </c>
      <c r="L947" s="50">
        <f t="shared" si="160"/>
        <v>1261610.9556569501</v>
      </c>
      <c r="M947" s="50"/>
      <c r="N947" s="97">
        <f t="shared" si="152"/>
        <v>1261610.9556569501</v>
      </c>
      <c r="O947" s="62"/>
      <c r="P947" s="62"/>
      <c r="Q947" s="99"/>
    </row>
    <row r="948" spans="1:17" s="31" customFormat="1" x14ac:dyDescent="0.25">
      <c r="A948" s="35"/>
      <c r="B948" s="51" t="s">
        <v>647</v>
      </c>
      <c r="C948" s="35">
        <v>4</v>
      </c>
      <c r="D948" s="55">
        <v>25.659999999999997</v>
      </c>
      <c r="E948" s="181">
        <v>1370</v>
      </c>
      <c r="F948" s="173">
        <v>559966.80000000005</v>
      </c>
      <c r="G948" s="41">
        <v>100</v>
      </c>
      <c r="H948" s="50">
        <f t="shared" si="161"/>
        <v>559966.80000000005</v>
      </c>
      <c r="I948" s="50">
        <f t="shared" si="153"/>
        <v>0</v>
      </c>
      <c r="J948" s="50">
        <f t="shared" si="158"/>
        <v>408.73489051094896</v>
      </c>
      <c r="K948" s="50">
        <f t="shared" si="159"/>
        <v>920.43105713284615</v>
      </c>
      <c r="L948" s="50">
        <f t="shared" si="160"/>
        <v>1382275.4979686835</v>
      </c>
      <c r="M948" s="50"/>
      <c r="N948" s="97">
        <f t="shared" si="152"/>
        <v>1382275.4979686835</v>
      </c>
      <c r="O948" s="62"/>
      <c r="P948" s="62"/>
      <c r="Q948" s="99"/>
    </row>
    <row r="949" spans="1:17" s="31" customFormat="1" x14ac:dyDescent="0.25">
      <c r="A949" s="35"/>
      <c r="B949" s="51" t="s">
        <v>620</v>
      </c>
      <c r="C949" s="35">
        <v>4</v>
      </c>
      <c r="D949" s="55">
        <v>21.178100000000001</v>
      </c>
      <c r="E949" s="181">
        <v>279</v>
      </c>
      <c r="F949" s="173">
        <v>145049</v>
      </c>
      <c r="G949" s="41">
        <v>100</v>
      </c>
      <c r="H949" s="50">
        <f t="shared" si="161"/>
        <v>145049</v>
      </c>
      <c r="I949" s="50">
        <f t="shared" si="153"/>
        <v>0</v>
      </c>
      <c r="J949" s="50">
        <f t="shared" si="158"/>
        <v>519.88888888888891</v>
      </c>
      <c r="K949" s="50">
        <f t="shared" si="159"/>
        <v>809.27705875490619</v>
      </c>
      <c r="L949" s="50">
        <f t="shared" si="160"/>
        <v>1051569.5140805452</v>
      </c>
      <c r="M949" s="50"/>
      <c r="N949" s="97">
        <f t="shared" si="152"/>
        <v>1051569.5140805452</v>
      </c>
      <c r="O949" s="62"/>
      <c r="P949" s="62"/>
      <c r="Q949" s="99"/>
    </row>
    <row r="950" spans="1:17" s="31" customFormat="1" x14ac:dyDescent="0.25">
      <c r="A950" s="35"/>
      <c r="B950" s="51" t="s">
        <v>863</v>
      </c>
      <c r="C950" s="35">
        <v>3</v>
      </c>
      <c r="D950" s="55">
        <v>112.4183</v>
      </c>
      <c r="E950" s="181">
        <v>12863</v>
      </c>
      <c r="F950" s="173">
        <v>30446223.5</v>
      </c>
      <c r="G950" s="41">
        <v>50</v>
      </c>
      <c r="H950" s="50">
        <f t="shared" si="161"/>
        <v>15223111.75</v>
      </c>
      <c r="I950" s="50">
        <f t="shared" si="153"/>
        <v>15223111.75</v>
      </c>
      <c r="J950" s="50">
        <f t="shared" si="158"/>
        <v>2366.9613231749981</v>
      </c>
      <c r="K950" s="50">
        <f t="shared" si="159"/>
        <v>-1037.795375531203</v>
      </c>
      <c r="L950" s="50">
        <f t="shared" si="160"/>
        <v>2710788.1567088729</v>
      </c>
      <c r="M950" s="50"/>
      <c r="N950" s="97">
        <f t="shared" si="152"/>
        <v>2710788.1567088729</v>
      </c>
      <c r="O950" s="62"/>
      <c r="P950" s="62"/>
      <c r="Q950" s="99"/>
    </row>
    <row r="951" spans="1:17" s="31" customFormat="1" x14ac:dyDescent="0.25">
      <c r="A951" s="35"/>
      <c r="B951" s="51" t="s">
        <v>648</v>
      </c>
      <c r="C951" s="35">
        <v>4</v>
      </c>
      <c r="D951" s="55">
        <v>81.494199999999992</v>
      </c>
      <c r="E951" s="181">
        <v>5182</v>
      </c>
      <c r="F951" s="173">
        <v>3648239</v>
      </c>
      <c r="G951" s="41">
        <v>100</v>
      </c>
      <c r="H951" s="50">
        <f t="shared" si="161"/>
        <v>3648239</v>
      </c>
      <c r="I951" s="50">
        <f t="shared" si="153"/>
        <v>0</v>
      </c>
      <c r="J951" s="50">
        <f t="shared" si="158"/>
        <v>704.0214203010421</v>
      </c>
      <c r="K951" s="50">
        <f t="shared" si="159"/>
        <v>625.14452734275301</v>
      </c>
      <c r="L951" s="50">
        <f t="shared" si="160"/>
        <v>1960304.3601844241</v>
      </c>
      <c r="M951" s="50"/>
      <c r="N951" s="97">
        <f t="shared" si="152"/>
        <v>1960304.3601844241</v>
      </c>
      <c r="O951" s="62"/>
      <c r="P951" s="62"/>
      <c r="Q951" s="99"/>
    </row>
    <row r="952" spans="1:17" s="31" customFormat="1" x14ac:dyDescent="0.25">
      <c r="A952" s="35"/>
      <c r="B952" s="51" t="s">
        <v>191</v>
      </c>
      <c r="C952" s="35">
        <v>4</v>
      </c>
      <c r="D952" s="55">
        <v>86.251200000000011</v>
      </c>
      <c r="E952" s="181">
        <v>4275</v>
      </c>
      <c r="F952" s="173">
        <v>2913721.1</v>
      </c>
      <c r="G952" s="41">
        <v>100</v>
      </c>
      <c r="H952" s="50">
        <f t="shared" si="161"/>
        <v>2913721.1</v>
      </c>
      <c r="I952" s="50">
        <f t="shared" si="153"/>
        <v>0</v>
      </c>
      <c r="J952" s="50">
        <f t="shared" si="158"/>
        <v>681.572187134503</v>
      </c>
      <c r="K952" s="50">
        <f t="shared" si="159"/>
        <v>647.59376050929211</v>
      </c>
      <c r="L952" s="50">
        <f t="shared" si="160"/>
        <v>1853432.0689753152</v>
      </c>
      <c r="M952" s="50"/>
      <c r="N952" s="97">
        <f t="shared" si="152"/>
        <v>1853432.0689753152</v>
      </c>
      <c r="O952" s="62"/>
      <c r="P952" s="62"/>
      <c r="Q952" s="99"/>
    </row>
    <row r="953" spans="1:17" s="31" customFormat="1" x14ac:dyDescent="0.25">
      <c r="A953" s="35"/>
      <c r="B953" s="51" t="s">
        <v>649</v>
      </c>
      <c r="C953" s="35">
        <v>4</v>
      </c>
      <c r="D953" s="55">
        <v>33.105499999999999</v>
      </c>
      <c r="E953" s="181">
        <v>1608</v>
      </c>
      <c r="F953" s="173">
        <v>1881950.2</v>
      </c>
      <c r="G953" s="41">
        <v>100</v>
      </c>
      <c r="H953" s="50">
        <f t="shared" si="161"/>
        <v>1881950.2</v>
      </c>
      <c r="I953" s="50">
        <f t="shared" si="153"/>
        <v>0</v>
      </c>
      <c r="J953" s="50">
        <f t="shared" si="158"/>
        <v>1170.3670398009949</v>
      </c>
      <c r="K953" s="50">
        <f t="shared" si="159"/>
        <v>158.79890784280019</v>
      </c>
      <c r="L953" s="50">
        <f t="shared" si="160"/>
        <v>605387.57634985272</v>
      </c>
      <c r="M953" s="50"/>
      <c r="N953" s="97">
        <f t="shared" si="152"/>
        <v>605387.57634985272</v>
      </c>
      <c r="O953" s="62"/>
      <c r="P953" s="62"/>
      <c r="Q953" s="99"/>
    </row>
    <row r="954" spans="1:17" s="31" customFormat="1" x14ac:dyDescent="0.25">
      <c r="A954" s="35"/>
      <c r="B954" s="4"/>
      <c r="C954" s="4"/>
      <c r="D954" s="55">
        <v>0</v>
      </c>
      <c r="E954" s="183"/>
      <c r="F954" s="32"/>
      <c r="G954" s="41"/>
      <c r="H954" s="42"/>
      <c r="I954" s="50"/>
      <c r="J954" s="50"/>
      <c r="K954" s="50"/>
      <c r="L954" s="50"/>
      <c r="M954" s="50"/>
      <c r="N954" s="97"/>
      <c r="O954" s="62"/>
      <c r="P954" s="62"/>
      <c r="Q954" s="99"/>
    </row>
    <row r="955" spans="1:17" s="31" customFormat="1" x14ac:dyDescent="0.25">
      <c r="A955" s="30" t="s">
        <v>650</v>
      </c>
      <c r="B955" s="43" t="s">
        <v>2</v>
      </c>
      <c r="C955" s="44"/>
      <c r="D955" s="3">
        <v>848.61710000000016</v>
      </c>
      <c r="E955" s="184">
        <f>E956</f>
        <v>62452</v>
      </c>
      <c r="F955" s="37"/>
      <c r="G955" s="41"/>
      <c r="H955" s="37">
        <f>H957</f>
        <v>4481200.0999999996</v>
      </c>
      <c r="I955" s="37">
        <f>I957</f>
        <v>-4481200.0999999996</v>
      </c>
      <c r="J955" s="50"/>
      <c r="K955" s="50"/>
      <c r="L955" s="50"/>
      <c r="M955" s="46">
        <f>M957</f>
        <v>17832267.144143127</v>
      </c>
      <c r="N955" s="95">
        <f t="shared" si="152"/>
        <v>17832267.144143127</v>
      </c>
      <c r="O955" s="198"/>
      <c r="P955" s="198"/>
      <c r="Q955" s="99"/>
    </row>
    <row r="956" spans="1:17" s="31" customFormat="1" x14ac:dyDescent="0.25">
      <c r="A956" s="30" t="s">
        <v>650</v>
      </c>
      <c r="B956" s="43" t="s">
        <v>3</v>
      </c>
      <c r="C956" s="44"/>
      <c r="D956" s="3">
        <v>848.61710000000016</v>
      </c>
      <c r="E956" s="184">
        <f>SUM(E958:E988)</f>
        <v>62452</v>
      </c>
      <c r="F956" s="37">
        <f>SUM(F958:F988)</f>
        <v>42900113.700000003</v>
      </c>
      <c r="G956" s="41"/>
      <c r="H956" s="37">
        <f>SUM(H958:H988)</f>
        <v>33937713.500000007</v>
      </c>
      <c r="I956" s="37">
        <f>SUM(I958:I988)</f>
        <v>8962400.1999999993</v>
      </c>
      <c r="J956" s="50"/>
      <c r="K956" s="50"/>
      <c r="L956" s="37">
        <f>SUM(L958:L988)</f>
        <v>46631942.706137478</v>
      </c>
      <c r="M956" s="50"/>
      <c r="N956" s="95">
        <f t="shared" si="152"/>
        <v>46631942.706137478</v>
      </c>
      <c r="O956" s="198"/>
      <c r="P956" s="198"/>
      <c r="Q956" s="99"/>
    </row>
    <row r="957" spans="1:17" s="31" customFormat="1" x14ac:dyDescent="0.25">
      <c r="A957" s="35"/>
      <c r="B957" s="51" t="s">
        <v>26</v>
      </c>
      <c r="C957" s="35">
        <v>2</v>
      </c>
      <c r="D957" s="55">
        <v>0</v>
      </c>
      <c r="E957" s="187"/>
      <c r="F957" s="50"/>
      <c r="G957" s="41">
        <v>25</v>
      </c>
      <c r="H957" s="50">
        <f>F983*G957/100</f>
        <v>4481200.0999999996</v>
      </c>
      <c r="I957" s="50">
        <f t="shared" si="153"/>
        <v>-4481200.0999999996</v>
      </c>
      <c r="J957" s="50"/>
      <c r="K957" s="50"/>
      <c r="L957" s="50"/>
      <c r="M957" s="50">
        <f>($L$7*$L$8*E955/$L$10)+($L$7*$L$9*D955/$L$11)</f>
        <v>17832267.144143127</v>
      </c>
      <c r="N957" s="97">
        <f t="shared" si="152"/>
        <v>17832267.144143127</v>
      </c>
      <c r="O957" s="62"/>
      <c r="P957" s="62"/>
      <c r="Q957" s="99"/>
    </row>
    <row r="958" spans="1:17" s="31" customFormat="1" x14ac:dyDescent="0.25">
      <c r="A958" s="35"/>
      <c r="B958" s="51" t="s">
        <v>651</v>
      </c>
      <c r="C958" s="35">
        <v>4</v>
      </c>
      <c r="D958" s="55">
        <v>30.130800000000001</v>
      </c>
      <c r="E958" s="181">
        <v>3061</v>
      </c>
      <c r="F958" s="174">
        <v>1108039</v>
      </c>
      <c r="G958" s="41">
        <v>100</v>
      </c>
      <c r="H958" s="50">
        <f t="shared" ref="H958:H988" si="162">F958*G958/100</f>
        <v>1108039</v>
      </c>
      <c r="I958" s="50">
        <f t="shared" si="153"/>
        <v>0</v>
      </c>
      <c r="J958" s="50">
        <f t="shared" ref="J958:J988" si="163">F958/E958</f>
        <v>361.98595230316892</v>
      </c>
      <c r="K958" s="50">
        <f t="shared" ref="K958:K988" si="164">$J$11*$J$19-J958</f>
        <v>967.17999534062619</v>
      </c>
      <c r="L958" s="50">
        <f t="shared" ref="L958:L988" si="165">IF(K958&gt;0,$J$7*$J$8*(K958/$K$19),0)+$J$7*$J$9*(E958/$E$19)+$J$7*$J$10*(D958/$D$19)</f>
        <v>1742866.2399505225</v>
      </c>
      <c r="M958" s="50"/>
      <c r="N958" s="97">
        <f t="shared" si="152"/>
        <v>1742866.2399505225</v>
      </c>
      <c r="O958" s="62"/>
      <c r="P958" s="62"/>
      <c r="Q958" s="99"/>
    </row>
    <row r="959" spans="1:17" s="31" customFormat="1" x14ac:dyDescent="0.25">
      <c r="A959" s="35"/>
      <c r="B959" s="51" t="s">
        <v>652</v>
      </c>
      <c r="C959" s="35">
        <v>4</v>
      </c>
      <c r="D959" s="55">
        <v>9.8484999999999996</v>
      </c>
      <c r="E959" s="181">
        <v>544</v>
      </c>
      <c r="F959" s="174">
        <v>96336.8</v>
      </c>
      <c r="G959" s="41">
        <v>100</v>
      </c>
      <c r="H959" s="50">
        <f t="shared" si="162"/>
        <v>96336.8</v>
      </c>
      <c r="I959" s="50">
        <f t="shared" si="153"/>
        <v>0</v>
      </c>
      <c r="J959" s="50">
        <f t="shared" si="163"/>
        <v>177.08970588235294</v>
      </c>
      <c r="K959" s="50">
        <f t="shared" si="164"/>
        <v>1152.0762417614421</v>
      </c>
      <c r="L959" s="50">
        <f t="shared" si="165"/>
        <v>1427277.5745665531</v>
      </c>
      <c r="M959" s="50"/>
      <c r="N959" s="97">
        <f t="shared" si="152"/>
        <v>1427277.5745665531</v>
      </c>
      <c r="O959" s="62"/>
      <c r="P959" s="62"/>
      <c r="Q959" s="99"/>
    </row>
    <row r="960" spans="1:17" s="31" customFormat="1" x14ac:dyDescent="0.25">
      <c r="A960" s="35"/>
      <c r="B960" s="51" t="s">
        <v>653</v>
      </c>
      <c r="C960" s="35">
        <v>4</v>
      </c>
      <c r="D960" s="55">
        <v>38.0657</v>
      </c>
      <c r="E960" s="181">
        <v>2608</v>
      </c>
      <c r="F960" s="174">
        <v>1264043.8999999999</v>
      </c>
      <c r="G960" s="41">
        <v>100</v>
      </c>
      <c r="H960" s="50">
        <f t="shared" si="162"/>
        <v>1264043.8999999999</v>
      </c>
      <c r="I960" s="50">
        <f t="shared" si="153"/>
        <v>0</v>
      </c>
      <c r="J960" s="50">
        <f t="shared" si="163"/>
        <v>484.6794095092024</v>
      </c>
      <c r="K960" s="50">
        <f t="shared" si="164"/>
        <v>844.48653813459271</v>
      </c>
      <c r="L960" s="50">
        <f t="shared" si="165"/>
        <v>1565610.1782923113</v>
      </c>
      <c r="M960" s="50"/>
      <c r="N960" s="97">
        <f t="shared" si="152"/>
        <v>1565610.1782923113</v>
      </c>
      <c r="O960" s="62"/>
      <c r="P960" s="62"/>
      <c r="Q960" s="99"/>
    </row>
    <row r="961" spans="1:17" s="31" customFormat="1" x14ac:dyDescent="0.25">
      <c r="A961" s="35"/>
      <c r="B961" s="51" t="s">
        <v>845</v>
      </c>
      <c r="C961" s="35">
        <v>4</v>
      </c>
      <c r="D961" s="55">
        <v>24.287399999999998</v>
      </c>
      <c r="E961" s="181">
        <v>1781</v>
      </c>
      <c r="F961" s="174">
        <v>1354668</v>
      </c>
      <c r="G961" s="41">
        <v>100</v>
      </c>
      <c r="H961" s="50">
        <f t="shared" si="162"/>
        <v>1354668</v>
      </c>
      <c r="I961" s="50">
        <f t="shared" si="153"/>
        <v>0</v>
      </c>
      <c r="J961" s="50">
        <f t="shared" si="163"/>
        <v>760.62212240314432</v>
      </c>
      <c r="K961" s="50">
        <f t="shared" si="164"/>
        <v>568.54382524065079</v>
      </c>
      <c r="L961" s="50">
        <f t="shared" si="165"/>
        <v>1052065.7113825334</v>
      </c>
      <c r="M961" s="50"/>
      <c r="N961" s="97">
        <f t="shared" si="152"/>
        <v>1052065.7113825334</v>
      </c>
      <c r="O961" s="62"/>
      <c r="P961" s="62"/>
      <c r="Q961" s="99"/>
    </row>
    <row r="962" spans="1:17" s="31" customFormat="1" x14ac:dyDescent="0.25">
      <c r="A962" s="35"/>
      <c r="B962" s="51" t="s">
        <v>654</v>
      </c>
      <c r="C962" s="35">
        <v>4</v>
      </c>
      <c r="D962" s="55">
        <v>42.367100000000008</v>
      </c>
      <c r="E962" s="181">
        <v>2785</v>
      </c>
      <c r="F962" s="174">
        <v>1804010.7</v>
      </c>
      <c r="G962" s="41">
        <v>100</v>
      </c>
      <c r="H962" s="50">
        <f t="shared" si="162"/>
        <v>1804010.7</v>
      </c>
      <c r="I962" s="50">
        <f t="shared" si="153"/>
        <v>0</v>
      </c>
      <c r="J962" s="50">
        <f t="shared" si="163"/>
        <v>647.75967684021543</v>
      </c>
      <c r="K962" s="50">
        <f t="shared" si="164"/>
        <v>681.40627080357967</v>
      </c>
      <c r="L962" s="50">
        <f t="shared" si="165"/>
        <v>1433313.8774741814</v>
      </c>
      <c r="M962" s="50"/>
      <c r="N962" s="97">
        <f t="shared" ref="N962:N1025" si="166">L962+M962</f>
        <v>1433313.8774741814</v>
      </c>
      <c r="O962" s="62"/>
      <c r="P962" s="62"/>
      <c r="Q962" s="99"/>
    </row>
    <row r="963" spans="1:17" s="31" customFormat="1" x14ac:dyDescent="0.25">
      <c r="A963" s="35"/>
      <c r="B963" s="51" t="s">
        <v>746</v>
      </c>
      <c r="C963" s="35">
        <v>4</v>
      </c>
      <c r="D963" s="55">
        <v>11.079700000000001</v>
      </c>
      <c r="E963" s="181">
        <v>774</v>
      </c>
      <c r="F963" s="174">
        <v>280790.5</v>
      </c>
      <c r="G963" s="41">
        <v>100</v>
      </c>
      <c r="H963" s="50">
        <f t="shared" si="162"/>
        <v>280790.5</v>
      </c>
      <c r="I963" s="50">
        <f t="shared" si="153"/>
        <v>0</v>
      </c>
      <c r="J963" s="50">
        <f t="shared" si="163"/>
        <v>362.77842377260981</v>
      </c>
      <c r="K963" s="50">
        <f t="shared" si="164"/>
        <v>966.38752387118529</v>
      </c>
      <c r="L963" s="50">
        <f t="shared" si="165"/>
        <v>1264378.0935000253</v>
      </c>
      <c r="M963" s="50"/>
      <c r="N963" s="97">
        <f t="shared" si="166"/>
        <v>1264378.0935000253</v>
      </c>
      <c r="O963" s="62"/>
      <c r="P963" s="62"/>
      <c r="Q963" s="99"/>
    </row>
    <row r="964" spans="1:17" s="31" customFormat="1" x14ac:dyDescent="0.25">
      <c r="A964" s="35"/>
      <c r="B964" s="51" t="s">
        <v>655</v>
      </c>
      <c r="C964" s="35">
        <v>4</v>
      </c>
      <c r="D964" s="55">
        <v>28.427099999999999</v>
      </c>
      <c r="E964" s="181">
        <v>2198</v>
      </c>
      <c r="F964" s="174">
        <v>660917.30000000005</v>
      </c>
      <c r="G964" s="41">
        <v>100</v>
      </c>
      <c r="H964" s="50">
        <f t="shared" si="162"/>
        <v>660917.30000000005</v>
      </c>
      <c r="I964" s="50">
        <f t="shared" ref="I964:I1025" si="167">F964-H964</f>
        <v>0</v>
      </c>
      <c r="J964" s="50">
        <f t="shared" si="163"/>
        <v>300.69030937215655</v>
      </c>
      <c r="K964" s="50">
        <f t="shared" si="164"/>
        <v>1028.4756382716387</v>
      </c>
      <c r="L964" s="50">
        <f t="shared" si="165"/>
        <v>1656799.9097427116</v>
      </c>
      <c r="M964" s="50"/>
      <c r="N964" s="97">
        <f t="shared" si="166"/>
        <v>1656799.9097427116</v>
      </c>
      <c r="O964" s="62"/>
      <c r="P964" s="62"/>
      <c r="Q964" s="99"/>
    </row>
    <row r="965" spans="1:17" s="31" customFormat="1" x14ac:dyDescent="0.25">
      <c r="A965" s="35"/>
      <c r="B965" s="51" t="s">
        <v>656</v>
      </c>
      <c r="C965" s="35">
        <v>4</v>
      </c>
      <c r="D965" s="55">
        <v>43.249399999999994</v>
      </c>
      <c r="E965" s="181">
        <v>3072</v>
      </c>
      <c r="F965" s="174">
        <v>1680209.6</v>
      </c>
      <c r="G965" s="41">
        <v>100</v>
      </c>
      <c r="H965" s="50">
        <f t="shared" si="162"/>
        <v>1680209.6</v>
      </c>
      <c r="I965" s="50">
        <f t="shared" si="167"/>
        <v>0</v>
      </c>
      <c r="J965" s="50">
        <f t="shared" si="163"/>
        <v>546.9432291666667</v>
      </c>
      <c r="K965" s="50">
        <f t="shared" si="164"/>
        <v>782.22271847712841</v>
      </c>
      <c r="L965" s="50">
        <f t="shared" si="165"/>
        <v>1599001.1246000524</v>
      </c>
      <c r="M965" s="50"/>
      <c r="N965" s="97">
        <f t="shared" si="166"/>
        <v>1599001.1246000524</v>
      </c>
      <c r="O965" s="62"/>
      <c r="P965" s="62"/>
      <c r="Q965" s="99"/>
    </row>
    <row r="966" spans="1:17" s="31" customFormat="1" x14ac:dyDescent="0.25">
      <c r="A966" s="35"/>
      <c r="B966" s="51" t="s">
        <v>657</v>
      </c>
      <c r="C966" s="35">
        <v>4</v>
      </c>
      <c r="D966" s="55">
        <v>18.318599999999996</v>
      </c>
      <c r="E966" s="181">
        <v>1363</v>
      </c>
      <c r="F966" s="174">
        <v>452262</v>
      </c>
      <c r="G966" s="41">
        <v>100</v>
      </c>
      <c r="H966" s="50">
        <f t="shared" si="162"/>
        <v>452262</v>
      </c>
      <c r="I966" s="50">
        <f t="shared" si="167"/>
        <v>0</v>
      </c>
      <c r="J966" s="50">
        <f t="shared" si="163"/>
        <v>331.81364636830523</v>
      </c>
      <c r="K966" s="50">
        <f t="shared" si="164"/>
        <v>997.35230127548994</v>
      </c>
      <c r="L966" s="50">
        <f t="shared" si="165"/>
        <v>1432900.7258656407</v>
      </c>
      <c r="M966" s="50"/>
      <c r="N966" s="97">
        <f t="shared" si="166"/>
        <v>1432900.7258656407</v>
      </c>
      <c r="O966" s="62"/>
      <c r="P966" s="62"/>
      <c r="Q966" s="99"/>
    </row>
    <row r="967" spans="1:17" s="31" customFormat="1" x14ac:dyDescent="0.25">
      <c r="A967" s="35"/>
      <c r="B967" s="51" t="s">
        <v>658</v>
      </c>
      <c r="C967" s="35">
        <v>4</v>
      </c>
      <c r="D967" s="55">
        <v>7.3487</v>
      </c>
      <c r="E967" s="181">
        <v>636</v>
      </c>
      <c r="F967" s="174">
        <v>94310.399999999994</v>
      </c>
      <c r="G967" s="41">
        <v>100</v>
      </c>
      <c r="H967" s="50">
        <f t="shared" si="162"/>
        <v>94310.399999999994</v>
      </c>
      <c r="I967" s="50">
        <f t="shared" si="167"/>
        <v>0</v>
      </c>
      <c r="J967" s="50">
        <f t="shared" si="163"/>
        <v>148.28679245283018</v>
      </c>
      <c r="K967" s="50">
        <f t="shared" si="164"/>
        <v>1180.8791551909649</v>
      </c>
      <c r="L967" s="50">
        <f t="shared" si="165"/>
        <v>1463479.9849109144</v>
      </c>
      <c r="M967" s="50"/>
      <c r="N967" s="97">
        <f t="shared" si="166"/>
        <v>1463479.9849109144</v>
      </c>
      <c r="O967" s="62"/>
      <c r="P967" s="62"/>
      <c r="Q967" s="99"/>
    </row>
    <row r="968" spans="1:17" s="31" customFormat="1" x14ac:dyDescent="0.25">
      <c r="A968" s="35"/>
      <c r="B968" s="51" t="s">
        <v>659</v>
      </c>
      <c r="C968" s="35">
        <v>4</v>
      </c>
      <c r="D968" s="55">
        <v>13.711099999999998</v>
      </c>
      <c r="E968" s="181">
        <v>1293</v>
      </c>
      <c r="F968" s="174">
        <v>606835.9</v>
      </c>
      <c r="G968" s="41">
        <v>100</v>
      </c>
      <c r="H968" s="50">
        <f t="shared" si="162"/>
        <v>606835.9</v>
      </c>
      <c r="I968" s="50">
        <f t="shared" si="167"/>
        <v>0</v>
      </c>
      <c r="J968" s="50">
        <f t="shared" si="163"/>
        <v>469.32397525135343</v>
      </c>
      <c r="K968" s="50">
        <f t="shared" si="164"/>
        <v>859.84197239244168</v>
      </c>
      <c r="L968" s="50">
        <f t="shared" si="165"/>
        <v>1245674.492964973</v>
      </c>
      <c r="M968" s="50"/>
      <c r="N968" s="97">
        <f t="shared" si="166"/>
        <v>1245674.492964973</v>
      </c>
      <c r="O968" s="62"/>
      <c r="P968" s="62"/>
      <c r="Q968" s="99"/>
    </row>
    <row r="969" spans="1:17" s="31" customFormat="1" x14ac:dyDescent="0.25">
      <c r="A969" s="35"/>
      <c r="B969" s="51" t="s">
        <v>660</v>
      </c>
      <c r="C969" s="35">
        <v>4</v>
      </c>
      <c r="D969" s="55">
        <v>24.288400000000003</v>
      </c>
      <c r="E969" s="181">
        <v>1035</v>
      </c>
      <c r="F969" s="174">
        <v>316795.2</v>
      </c>
      <c r="G969" s="41">
        <v>100</v>
      </c>
      <c r="H969" s="50">
        <f t="shared" si="162"/>
        <v>316795.2</v>
      </c>
      <c r="I969" s="50">
        <f t="shared" si="167"/>
        <v>0</v>
      </c>
      <c r="J969" s="50">
        <f t="shared" si="163"/>
        <v>306.08231884057972</v>
      </c>
      <c r="K969" s="50">
        <f t="shared" si="164"/>
        <v>1023.0836288032153</v>
      </c>
      <c r="L969" s="50">
        <f t="shared" si="165"/>
        <v>1433776.1476887567</v>
      </c>
      <c r="M969" s="50"/>
      <c r="N969" s="97">
        <f t="shared" si="166"/>
        <v>1433776.1476887567</v>
      </c>
      <c r="O969" s="62"/>
      <c r="P969" s="62"/>
      <c r="Q969" s="99"/>
    </row>
    <row r="970" spans="1:17" s="31" customFormat="1" x14ac:dyDescent="0.25">
      <c r="A970" s="35"/>
      <c r="B970" s="51" t="s">
        <v>661</v>
      </c>
      <c r="C970" s="35">
        <v>4</v>
      </c>
      <c r="D970" s="55">
        <v>47.174100000000003</v>
      </c>
      <c r="E970" s="181">
        <v>2329</v>
      </c>
      <c r="F970" s="174">
        <v>676120.5</v>
      </c>
      <c r="G970" s="41">
        <v>100</v>
      </c>
      <c r="H970" s="50">
        <f t="shared" si="162"/>
        <v>676120.5</v>
      </c>
      <c r="I970" s="50">
        <f t="shared" si="167"/>
        <v>0</v>
      </c>
      <c r="J970" s="50">
        <f t="shared" si="163"/>
        <v>290.30506655216828</v>
      </c>
      <c r="K970" s="50">
        <f t="shared" si="164"/>
        <v>1038.8608810916269</v>
      </c>
      <c r="L970" s="50">
        <f t="shared" si="165"/>
        <v>1778120.7626605113</v>
      </c>
      <c r="M970" s="50"/>
      <c r="N970" s="97">
        <f t="shared" si="166"/>
        <v>1778120.7626605113</v>
      </c>
      <c r="O970" s="62"/>
      <c r="P970" s="62"/>
      <c r="Q970" s="99"/>
    </row>
    <row r="971" spans="1:17" s="31" customFormat="1" x14ac:dyDescent="0.25">
      <c r="A971" s="35"/>
      <c r="B971" s="51" t="s">
        <v>662</v>
      </c>
      <c r="C971" s="35">
        <v>4</v>
      </c>
      <c r="D971" s="55">
        <v>23.889099999999996</v>
      </c>
      <c r="E971" s="181">
        <v>1444</v>
      </c>
      <c r="F971" s="174">
        <v>356635</v>
      </c>
      <c r="G971" s="41">
        <v>100</v>
      </c>
      <c r="H971" s="50">
        <f t="shared" si="162"/>
        <v>356635</v>
      </c>
      <c r="I971" s="50">
        <f t="shared" si="167"/>
        <v>0</v>
      </c>
      <c r="J971" s="50">
        <f t="shared" si="163"/>
        <v>246.97714681440442</v>
      </c>
      <c r="K971" s="50">
        <f t="shared" si="164"/>
        <v>1082.1888008293906</v>
      </c>
      <c r="L971" s="50">
        <f t="shared" si="165"/>
        <v>1567559.7699624293</v>
      </c>
      <c r="M971" s="50"/>
      <c r="N971" s="97">
        <f t="shared" si="166"/>
        <v>1567559.7699624293</v>
      </c>
      <c r="O971" s="62"/>
      <c r="P971" s="62"/>
      <c r="Q971" s="99"/>
    </row>
    <row r="972" spans="1:17" s="31" customFormat="1" x14ac:dyDescent="0.25">
      <c r="A972" s="35"/>
      <c r="B972" s="51" t="s">
        <v>663</v>
      </c>
      <c r="C972" s="35">
        <v>4</v>
      </c>
      <c r="D972" s="55">
        <v>27.976399999999998</v>
      </c>
      <c r="E972" s="181">
        <v>2114</v>
      </c>
      <c r="F972" s="174">
        <v>613487.30000000005</v>
      </c>
      <c r="G972" s="41">
        <v>100</v>
      </c>
      <c r="H972" s="50">
        <f t="shared" si="162"/>
        <v>613487.30000000005</v>
      </c>
      <c r="I972" s="50">
        <f t="shared" si="167"/>
        <v>0</v>
      </c>
      <c r="J972" s="50">
        <f t="shared" si="163"/>
        <v>290.20212866603595</v>
      </c>
      <c r="K972" s="50">
        <f t="shared" si="164"/>
        <v>1038.9638189777593</v>
      </c>
      <c r="L972" s="50">
        <f t="shared" si="165"/>
        <v>1652152.9551964523</v>
      </c>
      <c r="M972" s="50"/>
      <c r="N972" s="97">
        <f t="shared" si="166"/>
        <v>1652152.9551964523</v>
      </c>
      <c r="O972" s="62"/>
      <c r="P972" s="62"/>
      <c r="Q972" s="99"/>
    </row>
    <row r="973" spans="1:17" s="31" customFormat="1" x14ac:dyDescent="0.25">
      <c r="A973" s="35"/>
      <c r="B973" s="51" t="s">
        <v>382</v>
      </c>
      <c r="C973" s="35">
        <v>4</v>
      </c>
      <c r="D973" s="55">
        <v>21.558200000000003</v>
      </c>
      <c r="E973" s="181">
        <v>1691</v>
      </c>
      <c r="F973" s="174">
        <v>387808.5</v>
      </c>
      <c r="G973" s="41">
        <v>100</v>
      </c>
      <c r="H973" s="50">
        <f t="shared" si="162"/>
        <v>387808.5</v>
      </c>
      <c r="I973" s="50">
        <f t="shared" si="167"/>
        <v>0</v>
      </c>
      <c r="J973" s="50">
        <f t="shared" si="163"/>
        <v>229.33678296865759</v>
      </c>
      <c r="K973" s="50">
        <f t="shared" si="164"/>
        <v>1099.8291646751375</v>
      </c>
      <c r="L973" s="50">
        <f t="shared" si="165"/>
        <v>1618409.1028298039</v>
      </c>
      <c r="M973" s="50"/>
      <c r="N973" s="97">
        <f t="shared" si="166"/>
        <v>1618409.1028298039</v>
      </c>
      <c r="O973" s="62"/>
      <c r="P973" s="62"/>
      <c r="Q973" s="99"/>
    </row>
    <row r="974" spans="1:17" s="31" customFormat="1" x14ac:dyDescent="0.25">
      <c r="A974" s="35"/>
      <c r="B974" s="51" t="s">
        <v>664</v>
      </c>
      <c r="C974" s="35">
        <v>4</v>
      </c>
      <c r="D974" s="55">
        <v>51.505799999999994</v>
      </c>
      <c r="E974" s="181">
        <v>4198</v>
      </c>
      <c r="F974" s="174">
        <v>1531119.4</v>
      </c>
      <c r="G974" s="41">
        <v>100</v>
      </c>
      <c r="H974" s="50">
        <f t="shared" si="162"/>
        <v>1531119.4</v>
      </c>
      <c r="I974" s="50">
        <f t="shared" si="167"/>
        <v>0</v>
      </c>
      <c r="J974" s="50">
        <f t="shared" si="163"/>
        <v>364.72591710338253</v>
      </c>
      <c r="K974" s="50">
        <f t="shared" si="164"/>
        <v>964.44003054041264</v>
      </c>
      <c r="L974" s="50">
        <f t="shared" si="165"/>
        <v>2032761.9319263615</v>
      </c>
      <c r="M974" s="50"/>
      <c r="N974" s="97">
        <f t="shared" si="166"/>
        <v>2032761.9319263615</v>
      </c>
      <c r="O974" s="62"/>
      <c r="P974" s="62"/>
      <c r="Q974" s="99"/>
    </row>
    <row r="975" spans="1:17" s="31" customFormat="1" x14ac:dyDescent="0.25">
      <c r="A975" s="35"/>
      <c r="B975" s="51" t="s">
        <v>665</v>
      </c>
      <c r="C975" s="35">
        <v>4</v>
      </c>
      <c r="D975" s="55">
        <v>35.780799999999999</v>
      </c>
      <c r="E975" s="181">
        <v>2590</v>
      </c>
      <c r="F975" s="174">
        <v>863848.4</v>
      </c>
      <c r="G975" s="41">
        <v>100</v>
      </c>
      <c r="H975" s="50">
        <f t="shared" si="162"/>
        <v>863848.4</v>
      </c>
      <c r="I975" s="50">
        <f t="shared" si="167"/>
        <v>0</v>
      </c>
      <c r="J975" s="50">
        <f t="shared" si="163"/>
        <v>333.53220077220078</v>
      </c>
      <c r="K975" s="50">
        <f t="shared" si="164"/>
        <v>995.63374687159433</v>
      </c>
      <c r="L975" s="50">
        <f t="shared" si="165"/>
        <v>1720988.4202937826</v>
      </c>
      <c r="M975" s="50"/>
      <c r="N975" s="97">
        <f t="shared" si="166"/>
        <v>1720988.4202937826</v>
      </c>
      <c r="O975" s="62"/>
      <c r="P975" s="62"/>
      <c r="Q975" s="99"/>
    </row>
    <row r="976" spans="1:17" s="31" customFormat="1" x14ac:dyDescent="0.25">
      <c r="A976" s="35"/>
      <c r="B976" s="51" t="s">
        <v>666</v>
      </c>
      <c r="C976" s="35">
        <v>4</v>
      </c>
      <c r="D976" s="55">
        <v>16.7667</v>
      </c>
      <c r="E976" s="181">
        <v>888</v>
      </c>
      <c r="F976" s="174">
        <v>228243.20000000001</v>
      </c>
      <c r="G976" s="41">
        <v>100</v>
      </c>
      <c r="H976" s="50">
        <f t="shared" si="162"/>
        <v>228243.20000000001</v>
      </c>
      <c r="I976" s="50">
        <f t="shared" si="167"/>
        <v>0</v>
      </c>
      <c r="J976" s="50">
        <f t="shared" si="163"/>
        <v>257.03063063063064</v>
      </c>
      <c r="K976" s="50">
        <f t="shared" si="164"/>
        <v>1072.1353170131645</v>
      </c>
      <c r="L976" s="50">
        <f t="shared" si="165"/>
        <v>1428584.2034286703</v>
      </c>
      <c r="M976" s="50"/>
      <c r="N976" s="97">
        <f t="shared" si="166"/>
        <v>1428584.2034286703</v>
      </c>
      <c r="O976" s="62"/>
      <c r="P976" s="62"/>
      <c r="Q976" s="99"/>
    </row>
    <row r="977" spans="1:17" s="31" customFormat="1" x14ac:dyDescent="0.25">
      <c r="A977" s="35"/>
      <c r="B977" s="51" t="s">
        <v>667</v>
      </c>
      <c r="C977" s="35">
        <v>4</v>
      </c>
      <c r="D977" s="55">
        <v>22.511600000000001</v>
      </c>
      <c r="E977" s="181">
        <v>773</v>
      </c>
      <c r="F977" s="174">
        <v>240904.9</v>
      </c>
      <c r="G977" s="41">
        <v>100</v>
      </c>
      <c r="H977" s="50">
        <f t="shared" si="162"/>
        <v>240904.9</v>
      </c>
      <c r="I977" s="50">
        <f t="shared" si="167"/>
        <v>0</v>
      </c>
      <c r="J977" s="50">
        <f t="shared" si="163"/>
        <v>311.64928848641654</v>
      </c>
      <c r="K977" s="50">
        <f t="shared" si="164"/>
        <v>1017.5166591573786</v>
      </c>
      <c r="L977" s="50">
        <f t="shared" si="165"/>
        <v>1374726.0291719045</v>
      </c>
      <c r="M977" s="50"/>
      <c r="N977" s="97">
        <f t="shared" si="166"/>
        <v>1374726.0291719045</v>
      </c>
      <c r="O977" s="62"/>
      <c r="P977" s="62"/>
      <c r="Q977" s="99"/>
    </row>
    <row r="978" spans="1:17" s="31" customFormat="1" x14ac:dyDescent="0.25">
      <c r="A978" s="35"/>
      <c r="B978" s="51" t="s">
        <v>668</v>
      </c>
      <c r="C978" s="35">
        <v>4</v>
      </c>
      <c r="D978" s="55">
        <v>19.376600000000003</v>
      </c>
      <c r="E978" s="181">
        <v>972</v>
      </c>
      <c r="F978" s="174">
        <v>295100.79999999999</v>
      </c>
      <c r="G978" s="41">
        <v>100</v>
      </c>
      <c r="H978" s="50">
        <f t="shared" si="162"/>
        <v>295100.79999999999</v>
      </c>
      <c r="I978" s="50">
        <f t="shared" si="167"/>
        <v>0</v>
      </c>
      <c r="J978" s="50">
        <f t="shared" si="163"/>
        <v>303.60164609053498</v>
      </c>
      <c r="K978" s="50">
        <f t="shared" si="164"/>
        <v>1025.5643015532601</v>
      </c>
      <c r="L978" s="50">
        <f t="shared" si="165"/>
        <v>1402934.1935093703</v>
      </c>
      <c r="M978" s="50"/>
      <c r="N978" s="97">
        <f t="shared" si="166"/>
        <v>1402934.1935093703</v>
      </c>
      <c r="O978" s="62"/>
      <c r="P978" s="62"/>
      <c r="Q978" s="99"/>
    </row>
    <row r="979" spans="1:17" s="31" customFormat="1" x14ac:dyDescent="0.25">
      <c r="A979" s="35"/>
      <c r="B979" s="51" t="s">
        <v>847</v>
      </c>
      <c r="C979" s="35">
        <v>4</v>
      </c>
      <c r="D979" s="55">
        <v>21.063299999999998</v>
      </c>
      <c r="E979" s="181">
        <v>1722</v>
      </c>
      <c r="F979" s="174">
        <v>532468.19999999995</v>
      </c>
      <c r="G979" s="41">
        <v>100</v>
      </c>
      <c r="H979" s="50">
        <f t="shared" si="162"/>
        <v>532468.19999999995</v>
      </c>
      <c r="I979" s="50">
        <f t="shared" si="167"/>
        <v>0</v>
      </c>
      <c r="J979" s="50">
        <f t="shared" si="163"/>
        <v>309.21498257839721</v>
      </c>
      <c r="K979" s="50">
        <f t="shared" si="164"/>
        <v>1019.9509650653979</v>
      </c>
      <c r="L979" s="50">
        <f t="shared" si="165"/>
        <v>1532007.3574270329</v>
      </c>
      <c r="M979" s="50"/>
      <c r="N979" s="97">
        <f t="shared" si="166"/>
        <v>1532007.3574270329</v>
      </c>
      <c r="O979" s="62"/>
      <c r="P979" s="62"/>
      <c r="Q979" s="99"/>
    </row>
    <row r="980" spans="1:17" s="31" customFormat="1" x14ac:dyDescent="0.25">
      <c r="A980" s="35"/>
      <c r="B980" s="51" t="s">
        <v>848</v>
      </c>
      <c r="C980" s="35">
        <v>4</v>
      </c>
      <c r="D980" s="55">
        <v>34.643000000000001</v>
      </c>
      <c r="E980" s="181">
        <v>2516</v>
      </c>
      <c r="F980" s="174">
        <v>6244054.4000000004</v>
      </c>
      <c r="G980" s="41">
        <v>100</v>
      </c>
      <c r="H980" s="50">
        <f t="shared" si="162"/>
        <v>6244054.4000000004</v>
      </c>
      <c r="I980" s="50">
        <f t="shared" si="167"/>
        <v>0</v>
      </c>
      <c r="J980" s="50">
        <f t="shared" si="163"/>
        <v>2481.7386327503978</v>
      </c>
      <c r="K980" s="50">
        <f t="shared" si="164"/>
        <v>-1152.5726851066026</v>
      </c>
      <c r="L980" s="50">
        <f t="shared" si="165"/>
        <v>589247.06373092637</v>
      </c>
      <c r="M980" s="50"/>
      <c r="N980" s="97">
        <f t="shared" si="166"/>
        <v>589247.06373092637</v>
      </c>
      <c r="O980" s="62"/>
      <c r="P980" s="62"/>
      <c r="Q980" s="99"/>
    </row>
    <row r="981" spans="1:17" s="31" customFormat="1" x14ac:dyDescent="0.25">
      <c r="A981" s="35"/>
      <c r="B981" s="51" t="s">
        <v>669</v>
      </c>
      <c r="C981" s="35">
        <v>4</v>
      </c>
      <c r="D981" s="55">
        <v>29.909899999999997</v>
      </c>
      <c r="E981" s="181">
        <v>2231</v>
      </c>
      <c r="F981" s="174">
        <v>503309.6</v>
      </c>
      <c r="G981" s="41">
        <v>100</v>
      </c>
      <c r="H981" s="50">
        <f t="shared" si="162"/>
        <v>503309.6</v>
      </c>
      <c r="I981" s="50">
        <f t="shared" si="167"/>
        <v>0</v>
      </c>
      <c r="J981" s="50">
        <f t="shared" si="163"/>
        <v>225.59820708202599</v>
      </c>
      <c r="K981" s="50">
        <f t="shared" si="164"/>
        <v>1103.5677405617691</v>
      </c>
      <c r="L981" s="50">
        <f t="shared" si="165"/>
        <v>1753333.5937087976</v>
      </c>
      <c r="M981" s="50"/>
      <c r="N981" s="97">
        <f t="shared" si="166"/>
        <v>1753333.5937087976</v>
      </c>
      <c r="O981" s="62"/>
      <c r="P981" s="62"/>
      <c r="Q981" s="99"/>
    </row>
    <row r="982" spans="1:17" s="31" customFormat="1" x14ac:dyDescent="0.25">
      <c r="A982" s="35"/>
      <c r="B982" s="51" t="s">
        <v>913</v>
      </c>
      <c r="C982" s="35">
        <v>4</v>
      </c>
      <c r="D982" s="55">
        <v>22.201699999999999</v>
      </c>
      <c r="E982" s="181">
        <v>1651</v>
      </c>
      <c r="F982" s="174">
        <v>413406.7</v>
      </c>
      <c r="G982" s="41">
        <v>100</v>
      </c>
      <c r="H982" s="50">
        <f t="shared" si="162"/>
        <v>413406.7</v>
      </c>
      <c r="I982" s="50">
        <f t="shared" si="167"/>
        <v>0</v>
      </c>
      <c r="J982" s="50">
        <f t="shared" si="163"/>
        <v>250.39775893397942</v>
      </c>
      <c r="K982" s="50">
        <f t="shared" si="164"/>
        <v>1078.7681887098156</v>
      </c>
      <c r="L982" s="50">
        <f t="shared" si="165"/>
        <v>1591049.3010615527</v>
      </c>
      <c r="M982" s="50"/>
      <c r="N982" s="97">
        <f t="shared" si="166"/>
        <v>1591049.3010615527</v>
      </c>
      <c r="O982" s="62"/>
      <c r="P982" s="62"/>
      <c r="Q982" s="99"/>
    </row>
    <row r="983" spans="1:17" s="31" customFormat="1" x14ac:dyDescent="0.25">
      <c r="A983" s="35"/>
      <c r="B983" s="51" t="s">
        <v>862</v>
      </c>
      <c r="C983" s="35">
        <v>3</v>
      </c>
      <c r="D983" s="55">
        <v>46.934199999999997</v>
      </c>
      <c r="E983" s="181">
        <v>8166</v>
      </c>
      <c r="F983" s="174">
        <v>17924800.399999999</v>
      </c>
      <c r="G983" s="41">
        <v>50</v>
      </c>
      <c r="H983" s="50">
        <f t="shared" si="162"/>
        <v>8962400.1999999993</v>
      </c>
      <c r="I983" s="50">
        <f t="shared" si="167"/>
        <v>8962400.1999999993</v>
      </c>
      <c r="J983" s="50">
        <f t="shared" si="163"/>
        <v>2195.0527063433747</v>
      </c>
      <c r="K983" s="50">
        <f t="shared" si="164"/>
        <v>-865.88675869957956</v>
      </c>
      <c r="L983" s="50">
        <f t="shared" si="165"/>
        <v>1606969.765172753</v>
      </c>
      <c r="M983" s="50"/>
      <c r="N983" s="97">
        <f t="shared" si="166"/>
        <v>1606969.765172753</v>
      </c>
      <c r="O983" s="62"/>
      <c r="P983" s="62"/>
      <c r="Q983" s="99"/>
    </row>
    <row r="984" spans="1:17" s="31" customFormat="1" x14ac:dyDescent="0.25">
      <c r="A984" s="35"/>
      <c r="B984" s="51" t="s">
        <v>671</v>
      </c>
      <c r="C984" s="35">
        <v>4</v>
      </c>
      <c r="D984" s="55">
        <v>35.431699999999999</v>
      </c>
      <c r="E984" s="181">
        <v>1577</v>
      </c>
      <c r="F984" s="174">
        <v>393601.3</v>
      </c>
      <c r="G984" s="41">
        <v>100</v>
      </c>
      <c r="H984" s="50">
        <f t="shared" si="162"/>
        <v>393601.3</v>
      </c>
      <c r="I984" s="50">
        <f t="shared" si="167"/>
        <v>0</v>
      </c>
      <c r="J984" s="50">
        <f t="shared" si="163"/>
        <v>249.58864933417883</v>
      </c>
      <c r="K984" s="50">
        <f t="shared" si="164"/>
        <v>1079.5772983096163</v>
      </c>
      <c r="L984" s="50">
        <f t="shared" si="165"/>
        <v>1641079.7250896432</v>
      </c>
      <c r="M984" s="50"/>
      <c r="N984" s="97">
        <f t="shared" si="166"/>
        <v>1641079.7250896432</v>
      </c>
      <c r="O984" s="62"/>
      <c r="P984" s="62"/>
      <c r="Q984" s="99"/>
    </row>
    <row r="985" spans="1:17" s="31" customFormat="1" x14ac:dyDescent="0.25">
      <c r="A985" s="35"/>
      <c r="B985" s="51" t="s">
        <v>672</v>
      </c>
      <c r="C985" s="35">
        <v>4</v>
      </c>
      <c r="D985" s="55">
        <v>23.691500000000005</v>
      </c>
      <c r="E985" s="181">
        <v>1604</v>
      </c>
      <c r="F985" s="174">
        <v>469720.5</v>
      </c>
      <c r="G985" s="41">
        <v>100</v>
      </c>
      <c r="H985" s="50">
        <f t="shared" si="162"/>
        <v>469720.5</v>
      </c>
      <c r="I985" s="50">
        <f t="shared" si="167"/>
        <v>0</v>
      </c>
      <c r="J985" s="50">
        <f t="shared" si="163"/>
        <v>292.84320448877804</v>
      </c>
      <c r="K985" s="50">
        <f t="shared" si="164"/>
        <v>1036.3227431550172</v>
      </c>
      <c r="L985" s="50">
        <f t="shared" si="165"/>
        <v>1542523.0387956169</v>
      </c>
      <c r="M985" s="50"/>
      <c r="N985" s="97">
        <f t="shared" si="166"/>
        <v>1542523.0387956169</v>
      </c>
      <c r="O985" s="62"/>
      <c r="P985" s="62"/>
      <c r="Q985" s="99"/>
    </row>
    <row r="986" spans="1:17" s="31" customFormat="1" x14ac:dyDescent="0.25">
      <c r="A986" s="35"/>
      <c r="B986" s="51" t="s">
        <v>795</v>
      </c>
      <c r="C986" s="35">
        <v>4</v>
      </c>
      <c r="D986" s="55">
        <v>17.011099999999999</v>
      </c>
      <c r="E986" s="181">
        <v>1221</v>
      </c>
      <c r="F986" s="174">
        <v>315387</v>
      </c>
      <c r="G986" s="41">
        <v>100</v>
      </c>
      <c r="H986" s="50">
        <f t="shared" si="162"/>
        <v>315387</v>
      </c>
      <c r="I986" s="50">
        <f t="shared" si="167"/>
        <v>0</v>
      </c>
      <c r="J986" s="50">
        <f t="shared" si="163"/>
        <v>258.30221130221128</v>
      </c>
      <c r="K986" s="50">
        <f t="shared" si="164"/>
        <v>1070.8637363415837</v>
      </c>
      <c r="L986" s="50">
        <f t="shared" si="165"/>
        <v>1484905.448347603</v>
      </c>
      <c r="M986" s="50"/>
      <c r="N986" s="97">
        <f t="shared" si="166"/>
        <v>1484905.448347603</v>
      </c>
      <c r="O986" s="62"/>
      <c r="P986" s="62"/>
      <c r="Q986" s="99"/>
    </row>
    <row r="987" spans="1:17" s="31" customFormat="1" x14ac:dyDescent="0.25">
      <c r="A987" s="35"/>
      <c r="B987" s="51" t="s">
        <v>673</v>
      </c>
      <c r="C987" s="35">
        <v>4</v>
      </c>
      <c r="D987" s="55">
        <v>32.879899999999999</v>
      </c>
      <c r="E987" s="181">
        <v>2895</v>
      </c>
      <c r="F987" s="174">
        <v>838822.6</v>
      </c>
      <c r="G987" s="41">
        <v>100</v>
      </c>
      <c r="H987" s="50">
        <f t="shared" si="162"/>
        <v>838822.6</v>
      </c>
      <c r="I987" s="50">
        <f t="shared" si="167"/>
        <v>0</v>
      </c>
      <c r="J987" s="50">
        <f t="shared" si="163"/>
        <v>289.74873920552676</v>
      </c>
      <c r="K987" s="50">
        <f t="shared" si="164"/>
        <v>1039.4172084382683</v>
      </c>
      <c r="L987" s="50">
        <f t="shared" si="165"/>
        <v>1808285.6040462432</v>
      </c>
      <c r="M987" s="50"/>
      <c r="N987" s="97">
        <f t="shared" si="166"/>
        <v>1808285.6040462432</v>
      </c>
      <c r="O987" s="62"/>
      <c r="P987" s="62"/>
      <c r="Q987" s="99"/>
    </row>
    <row r="988" spans="1:17" s="31" customFormat="1" x14ac:dyDescent="0.25">
      <c r="A988" s="35"/>
      <c r="B988" s="51" t="s">
        <v>674</v>
      </c>
      <c r="C988" s="35">
        <v>4</v>
      </c>
      <c r="D988" s="55">
        <v>27.189</v>
      </c>
      <c r="E988" s="181">
        <v>720</v>
      </c>
      <c r="F988" s="174">
        <v>352055.7</v>
      </c>
      <c r="G988" s="41">
        <v>100</v>
      </c>
      <c r="H988" s="50">
        <f t="shared" si="162"/>
        <v>352055.7</v>
      </c>
      <c r="I988" s="50">
        <f t="shared" si="167"/>
        <v>0</v>
      </c>
      <c r="J988" s="50">
        <f t="shared" si="163"/>
        <v>488.96625</v>
      </c>
      <c r="K988" s="50">
        <f t="shared" si="164"/>
        <v>840.19969764379516</v>
      </c>
      <c r="L988" s="50">
        <f t="shared" si="165"/>
        <v>1189160.3788388432</v>
      </c>
      <c r="M988" s="50"/>
      <c r="N988" s="97">
        <f t="shared" si="166"/>
        <v>1189160.3788388432</v>
      </c>
      <c r="O988" s="62"/>
      <c r="P988" s="62"/>
      <c r="Q988" s="99"/>
    </row>
    <row r="989" spans="1:17" s="31" customFormat="1" x14ac:dyDescent="0.25">
      <c r="A989" s="35"/>
      <c r="B989" s="4"/>
      <c r="C989" s="4"/>
      <c r="D989" s="55">
        <v>0</v>
      </c>
      <c r="E989" s="183"/>
      <c r="F989" s="32"/>
      <c r="G989" s="41"/>
      <c r="H989" s="42"/>
      <c r="I989" s="50"/>
      <c r="J989" s="50"/>
      <c r="K989" s="50"/>
      <c r="L989" s="50"/>
      <c r="M989" s="50"/>
      <c r="N989" s="97"/>
      <c r="O989" s="62"/>
      <c r="P989" s="62"/>
      <c r="Q989" s="99"/>
    </row>
    <row r="990" spans="1:17" s="31" customFormat="1" x14ac:dyDescent="0.25">
      <c r="A990" s="30" t="s">
        <v>675</v>
      </c>
      <c r="B990" s="43" t="s">
        <v>2</v>
      </c>
      <c r="C990" s="44"/>
      <c r="D990" s="3">
        <v>1082.6210999999998</v>
      </c>
      <c r="E990" s="184">
        <f>E991</f>
        <v>103479</v>
      </c>
      <c r="F990" s="37"/>
      <c r="G990" s="41"/>
      <c r="H990" s="37">
        <f>H992</f>
        <v>25693298.475000001</v>
      </c>
      <c r="I990" s="37">
        <f>I992</f>
        <v>-25693298.475000001</v>
      </c>
      <c r="J990" s="50"/>
      <c r="K990" s="50"/>
      <c r="L990" s="50"/>
      <c r="M990" s="46">
        <f>M992</f>
        <v>26723428.7302805</v>
      </c>
      <c r="N990" s="95">
        <f t="shared" si="166"/>
        <v>26723428.7302805</v>
      </c>
      <c r="O990" s="198"/>
      <c r="P990" s="198"/>
      <c r="Q990" s="99"/>
    </row>
    <row r="991" spans="1:17" s="31" customFormat="1" x14ac:dyDescent="0.25">
      <c r="A991" s="30" t="s">
        <v>675</v>
      </c>
      <c r="B991" s="43" t="s">
        <v>3</v>
      </c>
      <c r="C991" s="44"/>
      <c r="D991" s="3">
        <v>1082.6210999999998</v>
      </c>
      <c r="E991" s="184">
        <f>SUM(E993:E1025)</f>
        <v>103479</v>
      </c>
      <c r="F991" s="37">
        <f>SUM(F993:F1025)</f>
        <v>132816188.40000001</v>
      </c>
      <c r="G991" s="41"/>
      <c r="H991" s="37">
        <f>SUM(H993:H1025)</f>
        <v>81429591.450000003</v>
      </c>
      <c r="I991" s="37">
        <f>SUM(I993:I1025)</f>
        <v>51386596.950000003</v>
      </c>
      <c r="J991" s="50"/>
      <c r="K991" s="50"/>
      <c r="L991" s="37">
        <f>SUM(L993:L1025)</f>
        <v>56857943.149450108</v>
      </c>
      <c r="M991" s="50"/>
      <c r="N991" s="95">
        <f t="shared" si="166"/>
        <v>56857943.149450108</v>
      </c>
      <c r="O991" s="198"/>
      <c r="P991" s="198"/>
      <c r="Q991" s="99"/>
    </row>
    <row r="992" spans="1:17" s="31" customFormat="1" x14ac:dyDescent="0.25">
      <c r="A992" s="35"/>
      <c r="B992" s="51" t="s">
        <v>26</v>
      </c>
      <c r="C992" s="35">
        <v>2</v>
      </c>
      <c r="D992" s="5">
        <v>0</v>
      </c>
      <c r="E992" s="187"/>
      <c r="F992" s="50"/>
      <c r="G992" s="41">
        <v>25</v>
      </c>
      <c r="H992" s="50">
        <f>F1022*G992/100</f>
        <v>25693298.475000001</v>
      </c>
      <c r="I992" s="50">
        <f t="shared" si="167"/>
        <v>-25693298.475000001</v>
      </c>
      <c r="J992" s="50"/>
      <c r="K992" s="50"/>
      <c r="L992" s="50"/>
      <c r="M992" s="50">
        <f>($L$7*$L$8*E990/$L$10)+($L$7*$L$9*D990/$L$11)</f>
        <v>26723428.7302805</v>
      </c>
      <c r="N992" s="97">
        <f t="shared" si="166"/>
        <v>26723428.7302805</v>
      </c>
      <c r="O992" s="62"/>
      <c r="P992" s="62"/>
      <c r="Q992" s="99"/>
    </row>
    <row r="993" spans="1:17" s="31" customFormat="1" x14ac:dyDescent="0.25">
      <c r="A993" s="35"/>
      <c r="B993" s="51" t="s">
        <v>676</v>
      </c>
      <c r="C993" s="35">
        <v>4</v>
      </c>
      <c r="D993" s="55">
        <v>21.037700000000001</v>
      </c>
      <c r="E993" s="181">
        <v>969</v>
      </c>
      <c r="F993" s="175">
        <v>312525</v>
      </c>
      <c r="G993" s="41">
        <v>100</v>
      </c>
      <c r="H993" s="50">
        <f>F993*G993/100</f>
        <v>312525</v>
      </c>
      <c r="I993" s="50">
        <f t="shared" si="167"/>
        <v>0</v>
      </c>
      <c r="J993" s="50">
        <f t="shared" ref="J993:J1025" si="168">F993/E993</f>
        <v>322.52321981424149</v>
      </c>
      <c r="K993" s="50">
        <f t="shared" ref="K993:K1025" si="169">$J$11*$J$19-J993</f>
        <v>1006.6427278295537</v>
      </c>
      <c r="L993" s="50">
        <f t="shared" ref="L993:L1025" si="170">IF(K993&gt;0,$J$7*$J$8*(K993/$K$19),0)+$J$7*$J$9*(E993/$E$19)+$J$7*$J$10*(D993/$D$19)</f>
        <v>1389003.1787511096</v>
      </c>
      <c r="M993" s="50"/>
      <c r="N993" s="97">
        <f t="shared" si="166"/>
        <v>1389003.1787511096</v>
      </c>
      <c r="O993" s="62"/>
      <c r="P993" s="62"/>
      <c r="Q993" s="99"/>
    </row>
    <row r="994" spans="1:17" s="31" customFormat="1" x14ac:dyDescent="0.25">
      <c r="A994" s="35"/>
      <c r="B994" s="51" t="s">
        <v>262</v>
      </c>
      <c r="C994" s="35">
        <v>4</v>
      </c>
      <c r="D994" s="55">
        <v>23.1798</v>
      </c>
      <c r="E994" s="181">
        <v>1064</v>
      </c>
      <c r="F994" s="175">
        <v>321786.59999999998</v>
      </c>
      <c r="G994" s="41">
        <v>100</v>
      </c>
      <c r="H994" s="50">
        <f t="shared" ref="H994:H1025" si="171">F994*G994/100</f>
        <v>321786.59999999998</v>
      </c>
      <c r="I994" s="50">
        <f t="shared" si="167"/>
        <v>0</v>
      </c>
      <c r="J994" s="50">
        <f t="shared" si="168"/>
        <v>302.43101503759397</v>
      </c>
      <c r="K994" s="50">
        <f t="shared" si="169"/>
        <v>1026.7349326062013</v>
      </c>
      <c r="L994" s="50">
        <f t="shared" si="170"/>
        <v>1437620.0417880295</v>
      </c>
      <c r="M994" s="50"/>
      <c r="N994" s="97">
        <f t="shared" si="166"/>
        <v>1437620.0417880295</v>
      </c>
      <c r="O994" s="62"/>
      <c r="P994" s="62"/>
      <c r="Q994" s="99"/>
    </row>
    <row r="995" spans="1:17" s="31" customFormat="1" x14ac:dyDescent="0.25">
      <c r="A995" s="35"/>
      <c r="B995" s="51" t="s">
        <v>677</v>
      </c>
      <c r="C995" s="35">
        <v>4</v>
      </c>
      <c r="D995" s="55">
        <v>33.328400000000002</v>
      </c>
      <c r="E995" s="181">
        <v>1438</v>
      </c>
      <c r="F995" s="175">
        <v>523435.6</v>
      </c>
      <c r="G995" s="41">
        <v>100</v>
      </c>
      <c r="H995" s="50">
        <f t="shared" si="171"/>
        <v>523435.6</v>
      </c>
      <c r="I995" s="50">
        <f t="shared" si="167"/>
        <v>0</v>
      </c>
      <c r="J995" s="50">
        <f t="shared" si="168"/>
        <v>364.00250347705145</v>
      </c>
      <c r="K995" s="50">
        <f t="shared" si="169"/>
        <v>965.1634441667436</v>
      </c>
      <c r="L995" s="50">
        <f t="shared" si="170"/>
        <v>1479643.1470779339</v>
      </c>
      <c r="M995" s="50"/>
      <c r="N995" s="97">
        <f t="shared" si="166"/>
        <v>1479643.1470779339</v>
      </c>
      <c r="O995" s="62"/>
      <c r="P995" s="62"/>
      <c r="Q995" s="99"/>
    </row>
    <row r="996" spans="1:17" s="31" customFormat="1" x14ac:dyDescent="0.25">
      <c r="A996" s="35"/>
      <c r="B996" s="51" t="s">
        <v>678</v>
      </c>
      <c r="C996" s="35">
        <v>4</v>
      </c>
      <c r="D996" s="55">
        <v>20.331499999999998</v>
      </c>
      <c r="E996" s="181">
        <v>1252</v>
      </c>
      <c r="F996" s="175">
        <v>328506.7</v>
      </c>
      <c r="G996" s="41">
        <v>100</v>
      </c>
      <c r="H996" s="50">
        <f t="shared" si="171"/>
        <v>328506.7</v>
      </c>
      <c r="I996" s="50">
        <f t="shared" si="167"/>
        <v>0</v>
      </c>
      <c r="J996" s="50">
        <f t="shared" si="168"/>
        <v>262.38554313099041</v>
      </c>
      <c r="K996" s="50">
        <f t="shared" si="169"/>
        <v>1066.7804045128046</v>
      </c>
      <c r="L996" s="50">
        <f t="shared" si="170"/>
        <v>1501092.8336795084</v>
      </c>
      <c r="M996" s="50"/>
      <c r="N996" s="97">
        <f t="shared" si="166"/>
        <v>1501092.8336795084</v>
      </c>
      <c r="O996" s="62"/>
      <c r="P996" s="62"/>
      <c r="Q996" s="99"/>
    </row>
    <row r="997" spans="1:17" s="31" customFormat="1" x14ac:dyDescent="0.25">
      <c r="A997" s="35"/>
      <c r="B997" s="51" t="s">
        <v>679</v>
      </c>
      <c r="C997" s="35">
        <v>4</v>
      </c>
      <c r="D997" s="55">
        <v>25.04</v>
      </c>
      <c r="E997" s="181">
        <v>2108</v>
      </c>
      <c r="F997" s="175">
        <v>610361.9</v>
      </c>
      <c r="G997" s="41">
        <v>100</v>
      </c>
      <c r="H997" s="50">
        <f t="shared" si="171"/>
        <v>610361.9</v>
      </c>
      <c r="I997" s="50">
        <f t="shared" si="167"/>
        <v>0</v>
      </c>
      <c r="J997" s="50">
        <f t="shared" si="168"/>
        <v>289.54549335863379</v>
      </c>
      <c r="K997" s="50">
        <f t="shared" si="169"/>
        <v>1039.6204542851613</v>
      </c>
      <c r="L997" s="50">
        <f t="shared" si="170"/>
        <v>1638172.4824129282</v>
      </c>
      <c r="M997" s="50"/>
      <c r="N997" s="97">
        <f t="shared" si="166"/>
        <v>1638172.4824129282</v>
      </c>
      <c r="O997" s="62"/>
      <c r="P997" s="62"/>
      <c r="Q997" s="99"/>
    </row>
    <row r="998" spans="1:17" s="31" customFormat="1" x14ac:dyDescent="0.25">
      <c r="A998" s="35"/>
      <c r="B998" s="51" t="s">
        <v>849</v>
      </c>
      <c r="C998" s="35">
        <v>4</v>
      </c>
      <c r="D998" s="55">
        <v>24.7498</v>
      </c>
      <c r="E998" s="181">
        <v>1751</v>
      </c>
      <c r="F998" s="175">
        <v>547511.19999999995</v>
      </c>
      <c r="G998" s="41">
        <v>100</v>
      </c>
      <c r="H998" s="50">
        <f t="shared" si="171"/>
        <v>547511.19999999995</v>
      </c>
      <c r="I998" s="50">
        <f t="shared" si="167"/>
        <v>0</v>
      </c>
      <c r="J998" s="50">
        <f t="shared" si="168"/>
        <v>312.68486579097657</v>
      </c>
      <c r="K998" s="50">
        <f t="shared" si="169"/>
        <v>1016.4810818528185</v>
      </c>
      <c r="L998" s="50">
        <f t="shared" si="170"/>
        <v>1550248.5366669628</v>
      </c>
      <c r="M998" s="50"/>
      <c r="N998" s="97">
        <f t="shared" si="166"/>
        <v>1550248.5366669628</v>
      </c>
      <c r="O998" s="62"/>
      <c r="P998" s="62"/>
      <c r="Q998" s="99"/>
    </row>
    <row r="999" spans="1:17" s="31" customFormat="1" x14ac:dyDescent="0.25">
      <c r="A999" s="35"/>
      <c r="B999" s="51" t="s">
        <v>680</v>
      </c>
      <c r="C999" s="35">
        <v>4</v>
      </c>
      <c r="D999" s="55">
        <v>33.558999999999997</v>
      </c>
      <c r="E999" s="181">
        <v>1832</v>
      </c>
      <c r="F999" s="175">
        <v>910202.3</v>
      </c>
      <c r="G999" s="41">
        <v>100</v>
      </c>
      <c r="H999" s="50">
        <f t="shared" si="171"/>
        <v>910202.3</v>
      </c>
      <c r="I999" s="50">
        <f t="shared" si="167"/>
        <v>0</v>
      </c>
      <c r="J999" s="50">
        <f t="shared" si="168"/>
        <v>496.83531659388649</v>
      </c>
      <c r="K999" s="50">
        <f t="shared" si="169"/>
        <v>832.33063104990856</v>
      </c>
      <c r="L999" s="50">
        <f t="shared" si="170"/>
        <v>1399086.0053492265</v>
      </c>
      <c r="M999" s="50"/>
      <c r="N999" s="97">
        <f t="shared" si="166"/>
        <v>1399086.0053492265</v>
      </c>
      <c r="O999" s="62"/>
      <c r="P999" s="62"/>
      <c r="Q999" s="99"/>
    </row>
    <row r="1000" spans="1:17" s="31" customFormat="1" x14ac:dyDescent="0.25">
      <c r="A1000" s="35"/>
      <c r="B1000" s="51" t="s">
        <v>681</v>
      </c>
      <c r="C1000" s="35">
        <v>4</v>
      </c>
      <c r="D1000" s="55">
        <v>28.676200000000001</v>
      </c>
      <c r="E1000" s="181">
        <v>1726</v>
      </c>
      <c r="F1000" s="175">
        <v>417951.7</v>
      </c>
      <c r="G1000" s="41">
        <v>100</v>
      </c>
      <c r="H1000" s="50">
        <f t="shared" si="171"/>
        <v>417951.7</v>
      </c>
      <c r="I1000" s="50">
        <f t="shared" si="167"/>
        <v>0</v>
      </c>
      <c r="J1000" s="50">
        <f t="shared" si="168"/>
        <v>242.15046349942062</v>
      </c>
      <c r="K1000" s="50">
        <f t="shared" si="169"/>
        <v>1087.0154841443746</v>
      </c>
      <c r="L1000" s="50">
        <f t="shared" si="170"/>
        <v>1643221.1879936038</v>
      </c>
      <c r="M1000" s="50"/>
      <c r="N1000" s="97">
        <f t="shared" si="166"/>
        <v>1643221.1879936038</v>
      </c>
      <c r="O1000" s="62"/>
      <c r="P1000" s="62"/>
      <c r="Q1000" s="99"/>
    </row>
    <row r="1001" spans="1:17" s="31" customFormat="1" x14ac:dyDescent="0.25">
      <c r="A1001" s="35"/>
      <c r="B1001" s="51" t="s">
        <v>682</v>
      </c>
      <c r="C1001" s="35">
        <v>4</v>
      </c>
      <c r="D1001" s="55">
        <v>35.6203</v>
      </c>
      <c r="E1001" s="181">
        <v>2411</v>
      </c>
      <c r="F1001" s="175">
        <v>814735.6</v>
      </c>
      <c r="G1001" s="41">
        <v>100</v>
      </c>
      <c r="H1001" s="50">
        <f t="shared" si="171"/>
        <v>814735.6</v>
      </c>
      <c r="I1001" s="50">
        <f t="shared" si="167"/>
        <v>0</v>
      </c>
      <c r="J1001" s="50">
        <f t="shared" si="168"/>
        <v>337.92434674408958</v>
      </c>
      <c r="K1001" s="50">
        <f t="shared" si="169"/>
        <v>991.24160089970553</v>
      </c>
      <c r="L1001" s="50">
        <f t="shared" si="170"/>
        <v>1684899.4388303298</v>
      </c>
      <c r="M1001" s="50"/>
      <c r="N1001" s="97">
        <f t="shared" si="166"/>
        <v>1684899.4388303298</v>
      </c>
      <c r="O1001" s="62"/>
      <c r="P1001" s="62"/>
      <c r="Q1001" s="99"/>
    </row>
    <row r="1002" spans="1:17" s="31" customFormat="1" x14ac:dyDescent="0.25">
      <c r="A1002" s="35"/>
      <c r="B1002" s="51" t="s">
        <v>850</v>
      </c>
      <c r="C1002" s="35">
        <v>4</v>
      </c>
      <c r="D1002" s="55">
        <v>22.1511</v>
      </c>
      <c r="E1002" s="181">
        <v>1114</v>
      </c>
      <c r="F1002" s="175">
        <v>259680</v>
      </c>
      <c r="G1002" s="41">
        <v>100</v>
      </c>
      <c r="H1002" s="50">
        <f t="shared" si="171"/>
        <v>259680</v>
      </c>
      <c r="I1002" s="50">
        <f t="shared" si="167"/>
        <v>0</v>
      </c>
      <c r="J1002" s="50">
        <f t="shared" si="168"/>
        <v>233.10592459605027</v>
      </c>
      <c r="K1002" s="50">
        <f t="shared" si="169"/>
        <v>1096.0600230477448</v>
      </c>
      <c r="L1002" s="50">
        <f t="shared" si="170"/>
        <v>1518878.1460325294</v>
      </c>
      <c r="M1002" s="50"/>
      <c r="N1002" s="97">
        <f t="shared" si="166"/>
        <v>1518878.1460325294</v>
      </c>
      <c r="O1002" s="62"/>
      <c r="P1002" s="62"/>
      <c r="Q1002" s="99"/>
    </row>
    <row r="1003" spans="1:17" s="31" customFormat="1" x14ac:dyDescent="0.25">
      <c r="A1003" s="35"/>
      <c r="B1003" s="51" t="s">
        <v>683</v>
      </c>
      <c r="C1003" s="35">
        <v>4</v>
      </c>
      <c r="D1003" s="55">
        <v>39.122799999999998</v>
      </c>
      <c r="E1003" s="181">
        <v>2009</v>
      </c>
      <c r="F1003" s="175">
        <v>978365</v>
      </c>
      <c r="G1003" s="41">
        <v>100</v>
      </c>
      <c r="H1003" s="50">
        <f t="shared" si="171"/>
        <v>978365</v>
      </c>
      <c r="I1003" s="50">
        <f t="shared" si="167"/>
        <v>0</v>
      </c>
      <c r="J1003" s="50">
        <f t="shared" si="168"/>
        <v>486.99104031856643</v>
      </c>
      <c r="K1003" s="50">
        <f t="shared" si="169"/>
        <v>842.17490732522867</v>
      </c>
      <c r="L1003" s="50">
        <f t="shared" si="170"/>
        <v>1466135.1979929954</v>
      </c>
      <c r="M1003" s="50"/>
      <c r="N1003" s="97">
        <f t="shared" si="166"/>
        <v>1466135.1979929954</v>
      </c>
      <c r="O1003" s="62"/>
      <c r="P1003" s="62"/>
      <c r="Q1003" s="99"/>
    </row>
    <row r="1004" spans="1:17" s="31" customFormat="1" x14ac:dyDescent="0.25">
      <c r="A1004" s="35"/>
      <c r="B1004" s="51" t="s">
        <v>684</v>
      </c>
      <c r="C1004" s="35">
        <v>4</v>
      </c>
      <c r="D1004" s="55">
        <v>19.480999999999998</v>
      </c>
      <c r="E1004" s="181">
        <v>970</v>
      </c>
      <c r="F1004" s="175">
        <v>224648.4</v>
      </c>
      <c r="G1004" s="41">
        <v>100</v>
      </c>
      <c r="H1004" s="50">
        <f t="shared" si="171"/>
        <v>224648.4</v>
      </c>
      <c r="I1004" s="50">
        <f t="shared" si="167"/>
        <v>0</v>
      </c>
      <c r="J1004" s="50">
        <f t="shared" si="168"/>
        <v>231.5962886597938</v>
      </c>
      <c r="K1004" s="50">
        <f t="shared" si="169"/>
        <v>1097.5696589840013</v>
      </c>
      <c r="L1004" s="50">
        <f t="shared" si="170"/>
        <v>1483636.4745916943</v>
      </c>
      <c r="M1004" s="50"/>
      <c r="N1004" s="97">
        <f t="shared" si="166"/>
        <v>1483636.4745916943</v>
      </c>
      <c r="O1004" s="62"/>
      <c r="P1004" s="62"/>
      <c r="Q1004" s="99"/>
    </row>
    <row r="1005" spans="1:17" s="31" customFormat="1" x14ac:dyDescent="0.25">
      <c r="A1005" s="35"/>
      <c r="B1005" s="51" t="s">
        <v>851</v>
      </c>
      <c r="C1005" s="35">
        <v>4</v>
      </c>
      <c r="D1005" s="55">
        <v>29.972500000000004</v>
      </c>
      <c r="E1005" s="181">
        <v>3075</v>
      </c>
      <c r="F1005" s="175">
        <v>992228.8</v>
      </c>
      <c r="G1005" s="41">
        <v>100</v>
      </c>
      <c r="H1005" s="50">
        <f t="shared" si="171"/>
        <v>992228.8</v>
      </c>
      <c r="I1005" s="50">
        <f t="shared" si="167"/>
        <v>0</v>
      </c>
      <c r="J1005" s="50">
        <f t="shared" si="168"/>
        <v>322.67603252032524</v>
      </c>
      <c r="K1005" s="50">
        <f t="shared" si="169"/>
        <v>1006.4899151234699</v>
      </c>
      <c r="L1005" s="50">
        <f t="shared" si="170"/>
        <v>1788485.2944366748</v>
      </c>
      <c r="M1005" s="50"/>
      <c r="N1005" s="97">
        <f t="shared" si="166"/>
        <v>1788485.2944366748</v>
      </c>
      <c r="O1005" s="62"/>
      <c r="P1005" s="62"/>
      <c r="Q1005" s="99"/>
    </row>
    <row r="1006" spans="1:17" s="31" customFormat="1" x14ac:dyDescent="0.25">
      <c r="A1006" s="35"/>
      <c r="B1006" s="51" t="s">
        <v>685</v>
      </c>
      <c r="C1006" s="35">
        <v>4</v>
      </c>
      <c r="D1006" s="55">
        <v>29.169099999999997</v>
      </c>
      <c r="E1006" s="181">
        <v>2001</v>
      </c>
      <c r="F1006" s="175">
        <v>470911.1</v>
      </c>
      <c r="G1006" s="41">
        <v>100</v>
      </c>
      <c r="H1006" s="50">
        <f t="shared" si="171"/>
        <v>470911.1</v>
      </c>
      <c r="I1006" s="50">
        <f t="shared" si="167"/>
        <v>0</v>
      </c>
      <c r="J1006" s="50">
        <f t="shared" si="168"/>
        <v>235.33788105947025</v>
      </c>
      <c r="K1006" s="50">
        <f t="shared" si="169"/>
        <v>1093.8280665843249</v>
      </c>
      <c r="L1006" s="50">
        <f t="shared" si="170"/>
        <v>1699886.5585072259</v>
      </c>
      <c r="M1006" s="50"/>
      <c r="N1006" s="97">
        <f t="shared" si="166"/>
        <v>1699886.5585072259</v>
      </c>
      <c r="O1006" s="62"/>
      <c r="P1006" s="62"/>
      <c r="Q1006" s="99"/>
    </row>
    <row r="1007" spans="1:17" s="31" customFormat="1" x14ac:dyDescent="0.25">
      <c r="A1007" s="35"/>
      <c r="B1007" s="51" t="s">
        <v>686</v>
      </c>
      <c r="C1007" s="35">
        <v>4</v>
      </c>
      <c r="D1007" s="55">
        <v>43.889899999999997</v>
      </c>
      <c r="E1007" s="181">
        <v>1787</v>
      </c>
      <c r="F1007" s="175">
        <v>464042.2</v>
      </c>
      <c r="G1007" s="41">
        <v>100</v>
      </c>
      <c r="H1007" s="50">
        <f t="shared" si="171"/>
        <v>464042.2</v>
      </c>
      <c r="I1007" s="50">
        <f t="shared" si="167"/>
        <v>0</v>
      </c>
      <c r="J1007" s="50">
        <f t="shared" si="168"/>
        <v>259.67666480134307</v>
      </c>
      <c r="K1007" s="50">
        <f t="shared" si="169"/>
        <v>1069.489282842452</v>
      </c>
      <c r="L1007" s="50">
        <f t="shared" si="170"/>
        <v>1704938.5515192507</v>
      </c>
      <c r="M1007" s="50"/>
      <c r="N1007" s="97">
        <f t="shared" si="166"/>
        <v>1704938.5515192507</v>
      </c>
      <c r="O1007" s="62"/>
      <c r="P1007" s="62"/>
      <c r="Q1007" s="99"/>
    </row>
    <row r="1008" spans="1:17" s="31" customFormat="1" x14ac:dyDescent="0.25">
      <c r="A1008" s="35"/>
      <c r="B1008" s="51" t="s">
        <v>687</v>
      </c>
      <c r="C1008" s="35">
        <v>4</v>
      </c>
      <c r="D1008" s="55">
        <v>42.471999999999994</v>
      </c>
      <c r="E1008" s="181">
        <v>3136</v>
      </c>
      <c r="F1008" s="175">
        <v>814769.9</v>
      </c>
      <c r="G1008" s="41">
        <v>100</v>
      </c>
      <c r="H1008" s="50">
        <f t="shared" si="171"/>
        <v>814769.9</v>
      </c>
      <c r="I1008" s="50">
        <f t="shared" si="167"/>
        <v>0</v>
      </c>
      <c r="J1008" s="50">
        <f t="shared" si="168"/>
        <v>259.81183035714287</v>
      </c>
      <c r="K1008" s="50">
        <f t="shared" si="169"/>
        <v>1069.3541172866521</v>
      </c>
      <c r="L1008" s="50">
        <f t="shared" si="170"/>
        <v>1927479.8209510227</v>
      </c>
      <c r="M1008" s="50"/>
      <c r="N1008" s="97">
        <f t="shared" si="166"/>
        <v>1927479.8209510227</v>
      </c>
      <c r="O1008" s="62"/>
      <c r="P1008" s="62"/>
      <c r="Q1008" s="99"/>
    </row>
    <row r="1009" spans="1:17" s="31" customFormat="1" x14ac:dyDescent="0.25">
      <c r="A1009" s="35"/>
      <c r="B1009" s="51" t="s">
        <v>688</v>
      </c>
      <c r="C1009" s="35">
        <v>4</v>
      </c>
      <c r="D1009" s="55">
        <v>37.261499999999998</v>
      </c>
      <c r="E1009" s="181">
        <v>4330</v>
      </c>
      <c r="F1009" s="175">
        <v>1227787.3999999999</v>
      </c>
      <c r="G1009" s="41">
        <v>100</v>
      </c>
      <c r="H1009" s="50">
        <f t="shared" si="171"/>
        <v>1227787.3999999999</v>
      </c>
      <c r="I1009" s="50">
        <f t="shared" si="167"/>
        <v>0</v>
      </c>
      <c r="J1009" s="50">
        <f t="shared" si="168"/>
        <v>283.55367205542723</v>
      </c>
      <c r="K1009" s="50">
        <f t="shared" si="169"/>
        <v>1045.612275588368</v>
      </c>
      <c r="L1009" s="50">
        <f t="shared" si="170"/>
        <v>2079575.7063177763</v>
      </c>
      <c r="M1009" s="50"/>
      <c r="N1009" s="97">
        <f t="shared" si="166"/>
        <v>2079575.7063177763</v>
      </c>
      <c r="O1009" s="62"/>
      <c r="P1009" s="62"/>
      <c r="Q1009" s="99"/>
    </row>
    <row r="1010" spans="1:17" s="31" customFormat="1" x14ac:dyDescent="0.25">
      <c r="A1010" s="35"/>
      <c r="B1010" s="51" t="s">
        <v>689</v>
      </c>
      <c r="C1010" s="35">
        <v>4</v>
      </c>
      <c r="D1010" s="55">
        <v>20.51</v>
      </c>
      <c r="E1010" s="181">
        <v>823</v>
      </c>
      <c r="F1010" s="175">
        <v>228666.8</v>
      </c>
      <c r="G1010" s="41">
        <v>100</v>
      </c>
      <c r="H1010" s="50">
        <f t="shared" si="171"/>
        <v>228666.8</v>
      </c>
      <c r="I1010" s="50">
        <f t="shared" si="167"/>
        <v>0</v>
      </c>
      <c r="J1010" s="50">
        <f t="shared" si="168"/>
        <v>277.84544349939245</v>
      </c>
      <c r="K1010" s="50">
        <f t="shared" si="169"/>
        <v>1051.3205041444025</v>
      </c>
      <c r="L1010" s="50">
        <f t="shared" si="170"/>
        <v>1411707.5226728343</v>
      </c>
      <c r="M1010" s="50"/>
      <c r="N1010" s="97">
        <f t="shared" si="166"/>
        <v>1411707.5226728343</v>
      </c>
      <c r="O1010" s="62"/>
      <c r="P1010" s="62"/>
      <c r="Q1010" s="99"/>
    </row>
    <row r="1011" spans="1:17" s="31" customFormat="1" x14ac:dyDescent="0.25">
      <c r="A1011" s="35"/>
      <c r="B1011" s="51" t="s">
        <v>690</v>
      </c>
      <c r="C1011" s="35">
        <v>4</v>
      </c>
      <c r="D1011" s="55">
        <v>12.818399999999999</v>
      </c>
      <c r="E1011" s="181">
        <v>1290</v>
      </c>
      <c r="F1011" s="175">
        <v>337184.5</v>
      </c>
      <c r="G1011" s="41">
        <v>100</v>
      </c>
      <c r="H1011" s="50">
        <f t="shared" si="171"/>
        <v>337184.5</v>
      </c>
      <c r="I1011" s="50">
        <f t="shared" si="167"/>
        <v>0</v>
      </c>
      <c r="J1011" s="50">
        <f t="shared" si="168"/>
        <v>261.38333333333333</v>
      </c>
      <c r="K1011" s="50">
        <f t="shared" si="169"/>
        <v>1067.7826143104617</v>
      </c>
      <c r="L1011" s="50">
        <f t="shared" si="170"/>
        <v>1473632.7260041025</v>
      </c>
      <c r="M1011" s="50"/>
      <c r="N1011" s="97">
        <f t="shared" si="166"/>
        <v>1473632.7260041025</v>
      </c>
      <c r="O1011" s="62"/>
      <c r="P1011" s="62"/>
      <c r="Q1011" s="99"/>
    </row>
    <row r="1012" spans="1:17" s="31" customFormat="1" x14ac:dyDescent="0.25">
      <c r="A1012" s="35"/>
      <c r="B1012" s="51" t="s">
        <v>691</v>
      </c>
      <c r="C1012" s="35">
        <v>4</v>
      </c>
      <c r="D1012" s="55">
        <v>29.560700000000001</v>
      </c>
      <c r="E1012" s="181">
        <v>839</v>
      </c>
      <c r="F1012" s="175">
        <v>253062.9</v>
      </c>
      <c r="G1012" s="41">
        <v>100</v>
      </c>
      <c r="H1012" s="50">
        <f t="shared" si="171"/>
        <v>253062.9</v>
      </c>
      <c r="I1012" s="50">
        <f t="shared" si="167"/>
        <v>0</v>
      </c>
      <c r="J1012" s="50">
        <f t="shared" si="168"/>
        <v>301.62443384982123</v>
      </c>
      <c r="K1012" s="50">
        <f t="shared" si="169"/>
        <v>1027.541513793974</v>
      </c>
      <c r="L1012" s="50">
        <f t="shared" si="170"/>
        <v>1430036.6062216116</v>
      </c>
      <c r="M1012" s="50"/>
      <c r="N1012" s="97">
        <f t="shared" si="166"/>
        <v>1430036.6062216116</v>
      </c>
      <c r="O1012" s="62"/>
      <c r="P1012" s="62"/>
      <c r="Q1012" s="99"/>
    </row>
    <row r="1013" spans="1:17" s="31" customFormat="1" x14ac:dyDescent="0.25">
      <c r="A1013" s="35"/>
      <c r="B1013" s="51" t="s">
        <v>692</v>
      </c>
      <c r="C1013" s="35">
        <v>4</v>
      </c>
      <c r="D1013" s="55">
        <v>47.864399999999996</v>
      </c>
      <c r="E1013" s="181">
        <v>1766</v>
      </c>
      <c r="F1013" s="175">
        <v>620173</v>
      </c>
      <c r="G1013" s="41">
        <v>100</v>
      </c>
      <c r="H1013" s="50">
        <f t="shared" si="171"/>
        <v>620173</v>
      </c>
      <c r="I1013" s="50">
        <f t="shared" si="167"/>
        <v>0</v>
      </c>
      <c r="J1013" s="50">
        <f t="shared" si="168"/>
        <v>351.17383918459797</v>
      </c>
      <c r="K1013" s="50">
        <f t="shared" si="169"/>
        <v>977.9921084591972</v>
      </c>
      <c r="L1013" s="50">
        <f t="shared" si="170"/>
        <v>1617544.1332872133</v>
      </c>
      <c r="M1013" s="50"/>
      <c r="N1013" s="97">
        <f t="shared" si="166"/>
        <v>1617544.1332872133</v>
      </c>
      <c r="O1013" s="62"/>
      <c r="P1013" s="62"/>
      <c r="Q1013" s="99"/>
    </row>
    <row r="1014" spans="1:17" s="31" customFormat="1" x14ac:dyDescent="0.25">
      <c r="A1014" s="35"/>
      <c r="B1014" s="51" t="s">
        <v>693</v>
      </c>
      <c r="C1014" s="35">
        <v>4</v>
      </c>
      <c r="D1014" s="55">
        <v>3.8826000000000001</v>
      </c>
      <c r="E1014" s="181">
        <v>2853</v>
      </c>
      <c r="F1014" s="175">
        <v>1912333.8</v>
      </c>
      <c r="G1014" s="41">
        <v>100</v>
      </c>
      <c r="H1014" s="50">
        <f t="shared" si="171"/>
        <v>1912333.8</v>
      </c>
      <c r="I1014" s="50">
        <f t="shared" si="167"/>
        <v>0</v>
      </c>
      <c r="J1014" s="50">
        <f t="shared" si="168"/>
        <v>670.2887486855941</v>
      </c>
      <c r="K1014" s="50">
        <f t="shared" si="169"/>
        <v>658.87719895820101</v>
      </c>
      <c r="L1014" s="50">
        <f t="shared" si="170"/>
        <v>1240179.1415228862</v>
      </c>
      <c r="M1014" s="50"/>
      <c r="N1014" s="97">
        <f t="shared" si="166"/>
        <v>1240179.1415228862</v>
      </c>
      <c r="O1014" s="62"/>
      <c r="P1014" s="62"/>
      <c r="Q1014" s="99"/>
    </row>
    <row r="1015" spans="1:17" s="31" customFormat="1" x14ac:dyDescent="0.25">
      <c r="A1015" s="35"/>
      <c r="B1015" s="51" t="s">
        <v>694</v>
      </c>
      <c r="C1015" s="35">
        <v>4</v>
      </c>
      <c r="D1015" s="55">
        <v>45.011000000000003</v>
      </c>
      <c r="E1015" s="181">
        <v>4122</v>
      </c>
      <c r="F1015" s="175">
        <v>1599625.6</v>
      </c>
      <c r="G1015" s="41">
        <v>100</v>
      </c>
      <c r="H1015" s="50">
        <f t="shared" si="171"/>
        <v>1599625.6</v>
      </c>
      <c r="I1015" s="50">
        <f t="shared" si="167"/>
        <v>0</v>
      </c>
      <c r="J1015" s="50">
        <f t="shared" si="168"/>
        <v>388.07025715672006</v>
      </c>
      <c r="K1015" s="50">
        <f t="shared" si="169"/>
        <v>941.09569048707499</v>
      </c>
      <c r="L1015" s="50">
        <f t="shared" si="170"/>
        <v>1963435.705782424</v>
      </c>
      <c r="M1015" s="50"/>
      <c r="N1015" s="97">
        <f t="shared" si="166"/>
        <v>1963435.705782424</v>
      </c>
      <c r="O1015" s="62"/>
      <c r="P1015" s="62"/>
      <c r="Q1015" s="99"/>
    </row>
    <row r="1016" spans="1:17" s="31" customFormat="1" x14ac:dyDescent="0.25">
      <c r="A1016" s="35"/>
      <c r="B1016" s="51" t="s">
        <v>309</v>
      </c>
      <c r="C1016" s="35">
        <v>4</v>
      </c>
      <c r="D1016" s="55">
        <v>45.852299999999993</v>
      </c>
      <c r="E1016" s="181">
        <v>5465</v>
      </c>
      <c r="F1016" s="175">
        <v>3186337.6</v>
      </c>
      <c r="G1016" s="41">
        <v>100</v>
      </c>
      <c r="H1016" s="50">
        <f t="shared" si="171"/>
        <v>3186337.6</v>
      </c>
      <c r="I1016" s="50">
        <f t="shared" si="167"/>
        <v>0</v>
      </c>
      <c r="J1016" s="50">
        <f t="shared" si="168"/>
        <v>583.04439158279968</v>
      </c>
      <c r="K1016" s="50">
        <f t="shared" si="169"/>
        <v>746.12155606099543</v>
      </c>
      <c r="L1016" s="50">
        <f t="shared" si="170"/>
        <v>1977519.5524629834</v>
      </c>
      <c r="M1016" s="50"/>
      <c r="N1016" s="97">
        <f t="shared" si="166"/>
        <v>1977519.5524629834</v>
      </c>
      <c r="O1016" s="62"/>
      <c r="P1016" s="62"/>
      <c r="Q1016" s="99"/>
    </row>
    <row r="1017" spans="1:17" s="31" customFormat="1" x14ac:dyDescent="0.25">
      <c r="A1017" s="35"/>
      <c r="B1017" s="51" t="s">
        <v>695</v>
      </c>
      <c r="C1017" s="35">
        <v>4</v>
      </c>
      <c r="D1017" s="55">
        <v>87.730400000000017</v>
      </c>
      <c r="E1017" s="181">
        <v>1590</v>
      </c>
      <c r="F1017" s="175">
        <v>1001456</v>
      </c>
      <c r="G1017" s="41">
        <v>100</v>
      </c>
      <c r="H1017" s="50">
        <f t="shared" si="171"/>
        <v>1001456</v>
      </c>
      <c r="I1017" s="50">
        <f t="shared" si="167"/>
        <v>0</v>
      </c>
      <c r="J1017" s="50">
        <f t="shared" si="168"/>
        <v>629.8465408805032</v>
      </c>
      <c r="K1017" s="50">
        <f t="shared" si="169"/>
        <v>699.31940676329191</v>
      </c>
      <c r="L1017" s="50">
        <f t="shared" si="170"/>
        <v>1461797.3553433781</v>
      </c>
      <c r="M1017" s="50"/>
      <c r="N1017" s="97">
        <f t="shared" si="166"/>
        <v>1461797.3553433781</v>
      </c>
      <c r="O1017" s="62"/>
      <c r="P1017" s="62"/>
      <c r="Q1017" s="99"/>
    </row>
    <row r="1018" spans="1:17" s="31" customFormat="1" x14ac:dyDescent="0.25">
      <c r="A1018" s="35"/>
      <c r="B1018" s="51" t="s">
        <v>696</v>
      </c>
      <c r="C1018" s="35">
        <v>4</v>
      </c>
      <c r="D1018" s="55">
        <v>56.395799999999994</v>
      </c>
      <c r="E1018" s="181">
        <v>5015</v>
      </c>
      <c r="F1018" s="175">
        <v>4997858.3</v>
      </c>
      <c r="G1018" s="41">
        <v>100</v>
      </c>
      <c r="H1018" s="50">
        <f t="shared" si="171"/>
        <v>4997858.3</v>
      </c>
      <c r="I1018" s="50">
        <f t="shared" si="167"/>
        <v>0</v>
      </c>
      <c r="J1018" s="50">
        <f t="shared" si="168"/>
        <v>996.58191425722828</v>
      </c>
      <c r="K1018" s="50">
        <f t="shared" si="169"/>
        <v>332.58403338656683</v>
      </c>
      <c r="L1018" s="50">
        <f t="shared" si="170"/>
        <v>1487560.6677693266</v>
      </c>
      <c r="M1018" s="50"/>
      <c r="N1018" s="97">
        <f t="shared" si="166"/>
        <v>1487560.6677693266</v>
      </c>
      <c r="O1018" s="62"/>
      <c r="P1018" s="62"/>
      <c r="Q1018" s="99"/>
    </row>
    <row r="1019" spans="1:17" s="31" customFormat="1" x14ac:dyDescent="0.25">
      <c r="A1019" s="35"/>
      <c r="B1019" s="51" t="s">
        <v>697</v>
      </c>
      <c r="C1019" s="35">
        <v>4</v>
      </c>
      <c r="D1019" s="55">
        <v>31.199499999999997</v>
      </c>
      <c r="E1019" s="181">
        <v>1126</v>
      </c>
      <c r="F1019" s="175">
        <v>263847.2</v>
      </c>
      <c r="G1019" s="41">
        <v>100</v>
      </c>
      <c r="H1019" s="50">
        <f t="shared" si="171"/>
        <v>263847.2</v>
      </c>
      <c r="I1019" s="50">
        <f t="shared" si="167"/>
        <v>0</v>
      </c>
      <c r="J1019" s="50">
        <f t="shared" si="168"/>
        <v>234.32255772646536</v>
      </c>
      <c r="K1019" s="50">
        <f t="shared" si="169"/>
        <v>1094.8433899173297</v>
      </c>
      <c r="L1019" s="50">
        <f t="shared" si="170"/>
        <v>1561758.0043100549</v>
      </c>
      <c r="M1019" s="50"/>
      <c r="N1019" s="97">
        <f t="shared" si="166"/>
        <v>1561758.0043100549</v>
      </c>
      <c r="O1019" s="62"/>
      <c r="P1019" s="62"/>
      <c r="Q1019" s="99"/>
    </row>
    <row r="1020" spans="1:17" s="31" customFormat="1" x14ac:dyDescent="0.25">
      <c r="A1020" s="35"/>
      <c r="B1020" s="51" t="s">
        <v>698</v>
      </c>
      <c r="C1020" s="35">
        <v>4</v>
      </c>
      <c r="D1020" s="55">
        <v>22.257800000000003</v>
      </c>
      <c r="E1020" s="181">
        <v>1016</v>
      </c>
      <c r="F1020" s="175">
        <v>361511.9</v>
      </c>
      <c r="G1020" s="41">
        <v>100</v>
      </c>
      <c r="H1020" s="50">
        <f t="shared" si="171"/>
        <v>361511.9</v>
      </c>
      <c r="I1020" s="50">
        <f t="shared" si="167"/>
        <v>0</v>
      </c>
      <c r="J1020" s="50">
        <f t="shared" si="168"/>
        <v>355.81879921259844</v>
      </c>
      <c r="K1020" s="50">
        <f t="shared" si="169"/>
        <v>973.34714843119673</v>
      </c>
      <c r="L1020" s="50">
        <f t="shared" si="170"/>
        <v>1365433.6724332576</v>
      </c>
      <c r="M1020" s="50"/>
      <c r="N1020" s="97">
        <f t="shared" si="166"/>
        <v>1365433.6724332576</v>
      </c>
      <c r="O1020" s="62"/>
      <c r="P1020" s="62"/>
      <c r="Q1020" s="99"/>
    </row>
    <row r="1021" spans="1:17" s="31" customFormat="1" x14ac:dyDescent="0.25">
      <c r="A1021" s="35"/>
      <c r="B1021" s="51" t="s">
        <v>699</v>
      </c>
      <c r="C1021" s="35">
        <v>4</v>
      </c>
      <c r="D1021" s="55">
        <v>45.27</v>
      </c>
      <c r="E1021" s="181">
        <v>4162</v>
      </c>
      <c r="F1021" s="175">
        <v>1210569.2</v>
      </c>
      <c r="G1021" s="41">
        <v>100</v>
      </c>
      <c r="H1021" s="50">
        <f t="shared" si="171"/>
        <v>1210569.2</v>
      </c>
      <c r="I1021" s="50">
        <f t="shared" si="167"/>
        <v>0</v>
      </c>
      <c r="J1021" s="50">
        <f t="shared" si="168"/>
        <v>290.86237385872175</v>
      </c>
      <c r="K1021" s="50">
        <f t="shared" si="169"/>
        <v>1038.3035737850732</v>
      </c>
      <c r="L1021" s="50">
        <f t="shared" si="170"/>
        <v>2080193.3616872507</v>
      </c>
      <c r="M1021" s="50"/>
      <c r="N1021" s="97">
        <f t="shared" si="166"/>
        <v>2080193.3616872507</v>
      </c>
      <c r="O1021" s="62"/>
      <c r="P1021" s="62"/>
      <c r="Q1021" s="99"/>
    </row>
    <row r="1022" spans="1:17" s="31" customFormat="1" x14ac:dyDescent="0.25">
      <c r="A1022" s="35"/>
      <c r="B1022" s="51" t="s">
        <v>885</v>
      </c>
      <c r="C1022" s="35">
        <v>3</v>
      </c>
      <c r="D1022" s="55">
        <v>16.429500000000001</v>
      </c>
      <c r="E1022" s="181">
        <v>32393</v>
      </c>
      <c r="F1022" s="175">
        <v>102773193.90000001</v>
      </c>
      <c r="G1022" s="41">
        <v>50</v>
      </c>
      <c r="H1022" s="50">
        <f t="shared" si="171"/>
        <v>51386596.950000003</v>
      </c>
      <c r="I1022" s="50">
        <f t="shared" si="167"/>
        <v>51386596.950000003</v>
      </c>
      <c r="J1022" s="50">
        <f t="shared" si="168"/>
        <v>3172.697616769055</v>
      </c>
      <c r="K1022" s="50">
        <f t="shared" si="169"/>
        <v>-1843.5316691252599</v>
      </c>
      <c r="L1022" s="50">
        <f t="shared" si="170"/>
        <v>5582847.4191532461</v>
      </c>
      <c r="M1022" s="50"/>
      <c r="N1022" s="97">
        <f t="shared" si="166"/>
        <v>5582847.4191532461</v>
      </c>
      <c r="O1022" s="62"/>
      <c r="P1022" s="62"/>
      <c r="Q1022" s="99"/>
    </row>
    <row r="1023" spans="1:17" s="31" customFormat="1" x14ac:dyDescent="0.25">
      <c r="A1023" s="35"/>
      <c r="B1023" s="51" t="s">
        <v>852</v>
      </c>
      <c r="C1023" s="35">
        <v>4</v>
      </c>
      <c r="D1023" s="55">
        <v>18.29</v>
      </c>
      <c r="E1023" s="181">
        <v>1558</v>
      </c>
      <c r="F1023" s="175">
        <v>495719.4</v>
      </c>
      <c r="G1023" s="41">
        <v>100</v>
      </c>
      <c r="H1023" s="50">
        <f t="shared" si="171"/>
        <v>495719.4</v>
      </c>
      <c r="I1023" s="50">
        <f t="shared" si="167"/>
        <v>0</v>
      </c>
      <c r="J1023" s="50">
        <f t="shared" si="168"/>
        <v>318.17676508344033</v>
      </c>
      <c r="K1023" s="50">
        <f t="shared" si="169"/>
        <v>1010.9891825603547</v>
      </c>
      <c r="L1023" s="50">
        <f t="shared" si="170"/>
        <v>1481169.9283004492</v>
      </c>
      <c r="M1023" s="50"/>
      <c r="N1023" s="97">
        <f t="shared" si="166"/>
        <v>1481169.9283004492</v>
      </c>
      <c r="O1023" s="62"/>
      <c r="P1023" s="62"/>
      <c r="Q1023" s="99"/>
    </row>
    <row r="1024" spans="1:17" s="31" customFormat="1" x14ac:dyDescent="0.25">
      <c r="A1024" s="35"/>
      <c r="B1024" s="51" t="s">
        <v>700</v>
      </c>
      <c r="C1024" s="35">
        <v>4</v>
      </c>
      <c r="D1024" s="55">
        <v>51.766099999999994</v>
      </c>
      <c r="E1024" s="181">
        <v>3044</v>
      </c>
      <c r="F1024" s="175">
        <v>1825476.1</v>
      </c>
      <c r="G1024" s="41">
        <v>100</v>
      </c>
      <c r="H1024" s="50">
        <f t="shared" si="171"/>
        <v>1825476.1</v>
      </c>
      <c r="I1024" s="50">
        <f t="shared" si="167"/>
        <v>0</v>
      </c>
      <c r="J1024" s="50">
        <f t="shared" si="168"/>
        <v>599.69648488830489</v>
      </c>
      <c r="K1024" s="50">
        <f t="shared" si="169"/>
        <v>729.46946275549021</v>
      </c>
      <c r="L1024" s="50">
        <f t="shared" si="170"/>
        <v>1574945.772940658</v>
      </c>
      <c r="M1024" s="50"/>
      <c r="N1024" s="97">
        <f t="shared" si="166"/>
        <v>1574945.772940658</v>
      </c>
      <c r="O1024" s="62"/>
      <c r="P1024" s="62"/>
      <c r="Q1024" s="99"/>
    </row>
    <row r="1025" spans="1:17" s="31" customFormat="1" ht="15.75" thickBot="1" x14ac:dyDescent="0.3">
      <c r="A1025" s="35"/>
      <c r="B1025" s="51" t="s">
        <v>853</v>
      </c>
      <c r="C1025" s="35">
        <v>4</v>
      </c>
      <c r="D1025" s="55">
        <v>38.74</v>
      </c>
      <c r="E1025" s="188">
        <v>3444</v>
      </c>
      <c r="F1025" s="175">
        <v>1529722.8</v>
      </c>
      <c r="G1025" s="41">
        <v>100</v>
      </c>
      <c r="H1025" s="50">
        <f t="shared" si="171"/>
        <v>1529722.8</v>
      </c>
      <c r="I1025" s="50">
        <f t="shared" si="167"/>
        <v>0</v>
      </c>
      <c r="J1025" s="50">
        <f t="shared" si="168"/>
        <v>444.17038327526132</v>
      </c>
      <c r="K1025" s="50">
        <f t="shared" si="169"/>
        <v>884.99556436853379</v>
      </c>
      <c r="L1025" s="50">
        <f t="shared" si="170"/>
        <v>1756178.9766596367</v>
      </c>
      <c r="M1025" s="50"/>
      <c r="N1025" s="97">
        <f t="shared" si="166"/>
        <v>1756178.9766596367</v>
      </c>
      <c r="O1025" s="62"/>
      <c r="P1025" s="62"/>
      <c r="Q1025" s="99"/>
    </row>
    <row r="1026" spans="1:17" x14ac:dyDescent="0.25">
      <c r="H1026" s="28">
        <f>H989+H954+H935+H908+H881+H850+H811+H781+H749+H720+H678+H653+H626+H597+H568+H525+H502+H458+H421+H385+H370+H338+H312+H283+H256+H225+H193+H162+H121+H89+H78+H48+H42+H20</f>
        <v>0</v>
      </c>
    </row>
    <row r="1028" spans="1:17" x14ac:dyDescent="0.25">
      <c r="H1028" s="28">
        <f>H1026+H1027</f>
        <v>0</v>
      </c>
    </row>
  </sheetData>
  <mergeCells count="27">
    <mergeCell ref="F13:F15"/>
    <mergeCell ref="G13:G15"/>
    <mergeCell ref="N13:N15"/>
    <mergeCell ref="L13:L15"/>
    <mergeCell ref="B19:C19"/>
    <mergeCell ref="H13:H15"/>
    <mergeCell ref="I13:I15"/>
    <mergeCell ref="J13:J15"/>
    <mergeCell ref="K13:K15"/>
    <mergeCell ref="B17:C17"/>
    <mergeCell ref="B18:C18"/>
    <mergeCell ref="M13:M15"/>
    <mergeCell ref="A13:A15"/>
    <mergeCell ref="B13:B15"/>
    <mergeCell ref="C13:C15"/>
    <mergeCell ref="D13:D15"/>
    <mergeCell ref="E13:E15"/>
    <mergeCell ref="G4:I4"/>
    <mergeCell ref="G1:L2"/>
    <mergeCell ref="G10:I10"/>
    <mergeCell ref="G11:I11"/>
    <mergeCell ref="G12:J12"/>
    <mergeCell ref="G9:I9"/>
    <mergeCell ref="G5:I5"/>
    <mergeCell ref="G6:I6"/>
    <mergeCell ref="G7:I7"/>
    <mergeCell ref="G8:I8"/>
  </mergeCells>
  <pageMargins left="0.19685039370078741" right="0.19685039370078741" top="0.35433070866141736" bottom="0.27559055118110237" header="0.31496062992125984" footer="0.31496062992125984"/>
  <pageSetup paperSize="9" scale="70" fitToWidth="0" fitToHeight="0" orientation="landscape" r:id="rId1"/>
  <headerFooter>
    <oddFooter>&amp;C&amp;P</oddFooter>
  </headerFooter>
  <rowBreaks count="2" manualBreakCount="2">
    <brk id="570" max="23" man="1"/>
    <brk id="622" max="2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029"/>
  <sheetViews>
    <sheetView showGridLines="0" showZeros="0" view="pageBreakPreview" zoomScaleNormal="80" zoomScaleSheetLayoutView="100" workbookViewId="0">
      <pane xSplit="3" ySplit="16" topLeftCell="D17" activePane="bottomRight" state="frozen"/>
      <selection pane="topRight" activeCell="D1" sqref="D1"/>
      <selection pane="bottomLeft" activeCell="A17" sqref="A17"/>
      <selection pane="bottomRight" activeCell="O1" sqref="O1:V1048576"/>
    </sheetView>
  </sheetViews>
  <sheetFormatPr defaultColWidth="8.85546875" defaultRowHeight="15" x14ac:dyDescent="0.25"/>
  <cols>
    <col min="1" max="1" width="13.28515625" style="6" customWidth="1"/>
    <col min="2" max="2" width="17.42578125" style="6" customWidth="1"/>
    <col min="3" max="3" width="9.42578125" style="31" customWidth="1"/>
    <col min="4" max="4" width="12.85546875" style="31" customWidth="1"/>
    <col min="5" max="5" width="12.5703125" style="31" customWidth="1"/>
    <col min="6" max="6" width="17" style="31" customWidth="1"/>
    <col min="7" max="7" width="7" style="6" customWidth="1"/>
    <col min="8" max="8" width="19.140625" style="32" customWidth="1"/>
    <col min="9" max="9" width="15.85546875" style="11" customWidth="1"/>
    <col min="10" max="10" width="16.140625" style="11" customWidth="1"/>
    <col min="11" max="11" width="16.5703125" style="11" customWidth="1"/>
    <col min="12" max="12" width="16.28515625" style="11" customWidth="1"/>
    <col min="13" max="13" width="16.140625" style="11" customWidth="1"/>
    <col min="14" max="18" width="16" style="11" customWidth="1"/>
    <col min="19" max="19" width="17.7109375" style="85" customWidth="1"/>
    <col min="20" max="20" width="15.85546875" style="6" customWidth="1"/>
    <col min="21" max="21" width="9.5703125" style="6" bestFit="1" customWidth="1"/>
    <col min="22" max="16384" width="8.85546875" style="6"/>
  </cols>
  <sheetData>
    <row r="1" spans="1:20" ht="45" customHeight="1" x14ac:dyDescent="0.25">
      <c r="A1" s="63"/>
      <c r="B1" s="63"/>
      <c r="C1" s="63"/>
      <c r="D1" s="63"/>
      <c r="E1" s="63"/>
      <c r="F1" s="63"/>
      <c r="G1" s="223" t="s">
        <v>918</v>
      </c>
      <c r="H1" s="223"/>
      <c r="I1" s="223"/>
      <c r="J1" s="223"/>
      <c r="K1" s="223"/>
      <c r="L1" s="223"/>
      <c r="M1" s="63"/>
      <c r="N1" s="84"/>
      <c r="O1" s="84"/>
      <c r="P1" s="84"/>
      <c r="Q1" s="84"/>
      <c r="R1" s="84"/>
    </row>
    <row r="2" spans="1:20" s="12" customFormat="1" ht="37.9" customHeight="1" x14ac:dyDescent="0.25">
      <c r="A2" s="63"/>
      <c r="B2" s="63"/>
      <c r="C2" s="63"/>
      <c r="D2" s="63"/>
      <c r="E2" s="63"/>
      <c r="F2" s="63"/>
      <c r="G2" s="223"/>
      <c r="H2" s="223"/>
      <c r="I2" s="223"/>
      <c r="J2" s="223"/>
      <c r="K2" s="223"/>
      <c r="L2" s="223"/>
      <c r="M2" s="63"/>
      <c r="N2" s="76"/>
      <c r="O2" s="76"/>
      <c r="P2" s="76"/>
      <c r="Q2" s="76"/>
      <c r="R2" s="76"/>
      <c r="S2" s="86"/>
    </row>
    <row r="3" spans="1:20" x14ac:dyDescent="0.25">
      <c r="N3" s="80"/>
      <c r="O3" s="80"/>
      <c r="P3" s="80"/>
      <c r="Q3" s="80"/>
      <c r="R3" s="80"/>
    </row>
    <row r="4" spans="1:20" ht="15.75" x14ac:dyDescent="0.25">
      <c r="G4" s="224" t="s">
        <v>919</v>
      </c>
      <c r="H4" s="224"/>
      <c r="I4" s="224"/>
      <c r="J4" s="29">
        <v>5005665000</v>
      </c>
      <c r="K4" s="26" t="s">
        <v>910</v>
      </c>
      <c r="L4" s="75">
        <v>10</v>
      </c>
      <c r="N4" s="81"/>
      <c r="O4" s="81"/>
      <c r="P4" s="81"/>
      <c r="Q4" s="81"/>
      <c r="R4" s="81"/>
    </row>
    <row r="5" spans="1:20" ht="33" customHeight="1" x14ac:dyDescent="0.25">
      <c r="F5" s="33"/>
      <c r="G5" s="232" t="s">
        <v>920</v>
      </c>
      <c r="H5" s="233"/>
      <c r="I5" s="235"/>
      <c r="J5" s="74">
        <f>0.657*(I17+(J4*L4)/100)</f>
        <v>2160639682.3822513</v>
      </c>
      <c r="L5" s="74">
        <f>J4*L4/100</f>
        <v>500566500</v>
      </c>
      <c r="N5" s="80"/>
      <c r="O5" s="80"/>
      <c r="P5" s="80"/>
      <c r="Q5" s="80"/>
      <c r="R5" s="80"/>
    </row>
    <row r="6" spans="1:20" ht="15.75" x14ac:dyDescent="0.25">
      <c r="G6" s="215" t="s">
        <v>708</v>
      </c>
      <c r="H6" s="216"/>
      <c r="I6" s="216"/>
      <c r="J6" s="191">
        <v>0.315</v>
      </c>
      <c r="N6" s="80"/>
      <c r="O6" s="80"/>
      <c r="P6" s="80"/>
      <c r="Q6" s="80"/>
      <c r="R6" s="80"/>
    </row>
    <row r="7" spans="1:20" ht="15.75" x14ac:dyDescent="0.25">
      <c r="F7" s="33"/>
      <c r="G7" s="215" t="s">
        <v>709</v>
      </c>
      <c r="H7" s="216"/>
      <c r="I7" s="216"/>
      <c r="J7" s="13">
        <f>J5*(100%-J6)</f>
        <v>1480038182.4318423</v>
      </c>
      <c r="K7" s="15" t="s">
        <v>710</v>
      </c>
      <c r="L7" s="13">
        <f>J5*J6</f>
        <v>680601499.95040917</v>
      </c>
      <c r="M7" s="16"/>
      <c r="N7" s="80"/>
      <c r="O7" s="80"/>
      <c r="P7" s="80"/>
      <c r="Q7" s="80"/>
      <c r="R7" s="80"/>
    </row>
    <row r="8" spans="1:20" ht="15.75" x14ac:dyDescent="0.25">
      <c r="G8" s="215" t="s">
        <v>711</v>
      </c>
      <c r="H8" s="216"/>
      <c r="I8" s="216"/>
      <c r="J8" s="14">
        <v>0.6</v>
      </c>
      <c r="K8" s="15" t="s">
        <v>712</v>
      </c>
      <c r="L8" s="17">
        <v>0.6</v>
      </c>
      <c r="M8" s="18"/>
      <c r="N8" s="80"/>
      <c r="O8" s="80"/>
      <c r="P8" s="80"/>
      <c r="Q8" s="80"/>
      <c r="R8" s="80"/>
    </row>
    <row r="9" spans="1:20" ht="15.75" x14ac:dyDescent="0.25">
      <c r="G9" s="215" t="s">
        <v>712</v>
      </c>
      <c r="H9" s="216"/>
      <c r="I9" s="216"/>
      <c r="J9" s="14">
        <v>0.3</v>
      </c>
      <c r="K9" s="15" t="s">
        <v>713</v>
      </c>
      <c r="L9" s="17">
        <v>0.4</v>
      </c>
      <c r="M9" s="18"/>
      <c r="N9" s="80"/>
      <c r="O9" s="80"/>
      <c r="P9" s="80"/>
      <c r="Q9" s="80"/>
      <c r="R9" s="80"/>
    </row>
    <row r="10" spans="1:20" ht="15.75" x14ac:dyDescent="0.25">
      <c r="B10" s="60"/>
      <c r="C10" s="61"/>
      <c r="D10" s="61"/>
      <c r="E10" s="33"/>
      <c r="G10" s="215" t="s">
        <v>713</v>
      </c>
      <c r="H10" s="216"/>
      <c r="I10" s="216"/>
      <c r="J10" s="14">
        <v>0.1</v>
      </c>
      <c r="K10" s="15" t="s">
        <v>714</v>
      </c>
      <c r="L10" s="19">
        <f>E18-E21-E43</f>
        <v>2183553</v>
      </c>
      <c r="M10" s="18"/>
      <c r="N10" s="80"/>
      <c r="O10" s="80"/>
      <c r="P10" s="80"/>
      <c r="Q10" s="80"/>
      <c r="R10" s="80"/>
    </row>
    <row r="11" spans="1:20" ht="18.75" x14ac:dyDescent="0.3">
      <c r="B11" s="60"/>
      <c r="C11" s="59"/>
      <c r="D11" s="59"/>
      <c r="E11" s="68"/>
      <c r="F11" s="68"/>
      <c r="G11" s="219" t="s">
        <v>715</v>
      </c>
      <c r="H11" s="220"/>
      <c r="I11" s="220"/>
      <c r="J11" s="20">
        <v>1.3</v>
      </c>
      <c r="K11" s="15" t="s">
        <v>716</v>
      </c>
      <c r="L11" s="21">
        <f>D18-D21-D43</f>
        <v>27840.216592999997</v>
      </c>
      <c r="M11" s="22"/>
      <c r="N11" s="66"/>
      <c r="O11" s="66"/>
      <c r="P11" s="66"/>
      <c r="Q11" s="66"/>
      <c r="R11" s="66"/>
    </row>
    <row r="12" spans="1:20" ht="15.75" x14ac:dyDescent="0.25">
      <c r="A12" s="61"/>
      <c r="B12" s="61"/>
      <c r="C12" s="61"/>
      <c r="D12" s="61"/>
      <c r="E12" s="180"/>
      <c r="F12" s="139"/>
      <c r="G12" s="218"/>
      <c r="H12" s="218"/>
      <c r="I12" s="218"/>
      <c r="J12" s="218"/>
      <c r="K12" s="23"/>
      <c r="L12" s="23"/>
      <c r="M12" s="23"/>
      <c r="N12" s="27" t="s">
        <v>854</v>
      </c>
      <c r="O12" s="27"/>
      <c r="P12" s="27"/>
      <c r="Q12" s="27"/>
      <c r="R12" s="27"/>
    </row>
    <row r="13" spans="1:20" ht="14.45" customHeight="1" x14ac:dyDescent="0.25">
      <c r="A13" s="234" t="s">
        <v>717</v>
      </c>
      <c r="B13" s="234" t="s">
        <v>0</v>
      </c>
      <c r="C13" s="211" t="s">
        <v>701</v>
      </c>
      <c r="D13" s="210" t="s">
        <v>705</v>
      </c>
      <c r="E13" s="210" t="s">
        <v>923</v>
      </c>
      <c r="F13" s="201" t="s">
        <v>921</v>
      </c>
      <c r="G13" s="236" t="s">
        <v>718</v>
      </c>
      <c r="H13" s="201" t="s">
        <v>719</v>
      </c>
      <c r="I13" s="204" t="s">
        <v>720</v>
      </c>
      <c r="J13" s="228" t="s">
        <v>721</v>
      </c>
      <c r="K13" s="204" t="s">
        <v>722</v>
      </c>
      <c r="L13" s="225" t="s">
        <v>707</v>
      </c>
      <c r="M13" s="204" t="s">
        <v>706</v>
      </c>
      <c r="N13" s="231" t="s">
        <v>723</v>
      </c>
      <c r="O13" s="193"/>
      <c r="P13" s="193"/>
      <c r="Q13" s="193"/>
      <c r="R13" s="193"/>
    </row>
    <row r="14" spans="1:20" ht="14.45" customHeight="1" x14ac:dyDescent="0.25">
      <c r="A14" s="234"/>
      <c r="B14" s="234"/>
      <c r="C14" s="212"/>
      <c r="D14" s="210"/>
      <c r="E14" s="210"/>
      <c r="F14" s="202"/>
      <c r="G14" s="237"/>
      <c r="H14" s="202"/>
      <c r="I14" s="205"/>
      <c r="J14" s="229"/>
      <c r="K14" s="205"/>
      <c r="L14" s="226"/>
      <c r="M14" s="205"/>
      <c r="N14" s="231"/>
      <c r="O14" s="193"/>
      <c r="P14" s="193"/>
      <c r="Q14" s="193"/>
      <c r="R14" s="193"/>
    </row>
    <row r="15" spans="1:20" ht="101.25" customHeight="1" x14ac:dyDescent="0.25">
      <c r="A15" s="234"/>
      <c r="B15" s="234"/>
      <c r="C15" s="213"/>
      <c r="D15" s="210"/>
      <c r="E15" s="210"/>
      <c r="F15" s="203"/>
      <c r="G15" s="238"/>
      <c r="H15" s="203"/>
      <c r="I15" s="206"/>
      <c r="J15" s="230"/>
      <c r="K15" s="206"/>
      <c r="L15" s="227"/>
      <c r="M15" s="206"/>
      <c r="N15" s="231"/>
      <c r="O15" s="193"/>
      <c r="P15" s="193"/>
      <c r="Q15" s="193"/>
      <c r="R15" s="193"/>
      <c r="S15" s="87"/>
      <c r="T15" s="61"/>
    </row>
    <row r="16" spans="1:20" s="92" customFormat="1" x14ac:dyDescent="0.25">
      <c r="A16" s="34">
        <v>1</v>
      </c>
      <c r="B16" s="34">
        <v>2</v>
      </c>
      <c r="C16" s="34">
        <v>3</v>
      </c>
      <c r="D16" s="34">
        <v>4</v>
      </c>
      <c r="E16" s="34">
        <v>5</v>
      </c>
      <c r="F16" s="34">
        <v>6</v>
      </c>
      <c r="G16" s="34">
        <v>7</v>
      </c>
      <c r="H16" s="34" t="s">
        <v>724</v>
      </c>
      <c r="I16" s="34" t="s">
        <v>725</v>
      </c>
      <c r="J16" s="34" t="s">
        <v>927</v>
      </c>
      <c r="K16" s="34">
        <v>11</v>
      </c>
      <c r="L16" s="34">
        <v>12</v>
      </c>
      <c r="M16" s="34">
        <v>13</v>
      </c>
      <c r="N16" s="34">
        <v>14</v>
      </c>
      <c r="O16" s="197"/>
      <c r="P16" s="197"/>
      <c r="Q16" s="197"/>
      <c r="R16" s="197"/>
      <c r="S16" s="33"/>
    </row>
    <row r="17" spans="1:21" s="31" customFormat="1" x14ac:dyDescent="0.25">
      <c r="A17" s="35"/>
      <c r="B17" s="199" t="s">
        <v>702</v>
      </c>
      <c r="C17" s="200"/>
      <c r="D17" s="36"/>
      <c r="E17" s="36"/>
      <c r="F17" s="37">
        <f>F18+F19</f>
        <v>7580353924.2999992</v>
      </c>
      <c r="G17" s="38"/>
      <c r="H17" s="37">
        <f>H18+H19</f>
        <v>4792275550.0499983</v>
      </c>
      <c r="I17" s="37">
        <f>I18+I19</f>
        <v>2788078374.2500014</v>
      </c>
      <c r="J17" s="37"/>
      <c r="K17" s="36"/>
      <c r="L17" s="37">
        <f>L18+L19</f>
        <v>1480038182.4318414</v>
      </c>
      <c r="M17" s="37">
        <f>M18+M19</f>
        <v>680601499.95040905</v>
      </c>
      <c r="N17" s="37">
        <f>N18+N19</f>
        <v>2160639682.3822503</v>
      </c>
      <c r="O17" s="198"/>
      <c r="P17" s="198"/>
      <c r="Q17" s="198"/>
      <c r="R17" s="198"/>
      <c r="S17" s="33"/>
      <c r="T17" s="33"/>
      <c r="U17" s="99"/>
    </row>
    <row r="18" spans="1:21" s="31" customFormat="1" x14ac:dyDescent="0.25">
      <c r="A18" s="35"/>
      <c r="B18" s="199" t="s">
        <v>703</v>
      </c>
      <c r="C18" s="200"/>
      <c r="D18" s="39">
        <f t="shared" ref="D18:F19" si="0">D21+D43+D49+D79+D90+D122+D163+D194+D226+D257+D284+D313+D339+D371+D386+D422+D459+D503+D526+D569+D598+D627+D654+D679+D721+D750+D812+D851+D882+D909+D936+D955+D990+D782</f>
        <v>28489.864392999996</v>
      </c>
      <c r="E18" s="58">
        <f t="shared" si="0"/>
        <v>3091356</v>
      </c>
      <c r="F18" s="37">
        <f t="shared" si="0"/>
        <v>4909238573</v>
      </c>
      <c r="G18" s="38"/>
      <c r="H18" s="37">
        <f>H21+H43+H49+H79+H90+H122+H163+H194+H226+H257+H284+H313+H339+H371+H386+H422+H459+H503+H526+H569+H598+H627+H654+H679+H721+H750+H812+H851+H882+H909+H936+H955+H990+H782</f>
        <v>2788078374.2499986</v>
      </c>
      <c r="I18" s="37">
        <f>I21+I43+I49+I79+I90+I122+I163+I194+I226+I257+I284+I313+I339+I371+I386+I422+I459+I503+I526+I569+I598+I627+I654+I679+I721+I750+I812+I851+I882+I909+I936+I955+I990+I782</f>
        <v>2121160198.7500014</v>
      </c>
      <c r="J18" s="37"/>
      <c r="K18" s="36"/>
      <c r="L18" s="37">
        <f>L21+L43+L49+L79+L90+L122+L163+L194+L226+L257+L284+L313+L339+L371+L386+L422+L459+L503+L526+L569+L598+L627+L654+L679+L721+L750+L812+L851+L882+L909+L936+L955+L990+L782</f>
        <v>0</v>
      </c>
      <c r="M18" s="37">
        <f>M21+M43+M49+M79+M90+M122+M163+M194+M226+M257+M284+M313+M339+M371+M386+M422+M459+M503+M526+M569+M598+M627+M654+M679+M721+M750+M812+M851+M882+M909+M936+M955+M990+M782</f>
        <v>680601499.95040905</v>
      </c>
      <c r="N18" s="37">
        <f>L18+M18</f>
        <v>680601499.95040905</v>
      </c>
      <c r="O18" s="198"/>
      <c r="P18" s="198"/>
      <c r="Q18" s="198"/>
      <c r="R18" s="198"/>
      <c r="S18" s="33"/>
      <c r="T18" s="33"/>
      <c r="U18" s="99"/>
    </row>
    <row r="19" spans="1:21" s="31" customFormat="1" x14ac:dyDescent="0.25">
      <c r="A19" s="35"/>
      <c r="B19" s="199" t="s">
        <v>704</v>
      </c>
      <c r="C19" s="200"/>
      <c r="D19" s="39">
        <f t="shared" si="0"/>
        <v>28325.422492999998</v>
      </c>
      <c r="E19" s="58">
        <f t="shared" si="0"/>
        <v>2331567</v>
      </c>
      <c r="F19" s="37">
        <f>F22+F44+F50+F80+F91+F123+F164+F195+F227+F258+F285+F314+F340+F372+F387+F423+F460+F504+F527+F570+F599+F628+F655+F680+F722+F751+F813+F852+F883+F910+F937+F956+F991+F783</f>
        <v>2671115351.2999997</v>
      </c>
      <c r="G19" s="38"/>
      <c r="H19" s="37">
        <f>H22+H44+H50+H80+H91+H123+H164+H195+H227+H258+H285+H314+H340+H372+H387+H423+H460+H504+H527+H570+H599+H628+H655+H680+H722+H751+H813+H852+H883+H910+H937+H956+H991+H783</f>
        <v>2004197175.7999995</v>
      </c>
      <c r="I19" s="37">
        <f>I22+I44+I50+I80+I91+I123+I164+I195+I227+I258+I285+I314+I340+I372+I387+I423+I460+I504+I527+I570+I599+I628+I655+I680+I722+I751+I813+I852+I883+I910+I937+I956+I991+I783</f>
        <v>666918175.49999988</v>
      </c>
      <c r="J19" s="37">
        <f>F19/E19</f>
        <v>1145.630964625936</v>
      </c>
      <c r="K19" s="37">
        <f>SUMIF(K24:K1025,"&gt;0")</f>
        <v>793889.03714335978</v>
      </c>
      <c r="L19" s="37">
        <f>L22+L44+L50+L80+L91+L123+L164+L195+L227+L258+L285+L314+L340+L372+L387+L423+L460+L504+L527+L570+L599+L628+L655+L680+L722+L751+L813+L852+L883+L910+L937+L956+L991+L783</f>
        <v>1480038182.4318414</v>
      </c>
      <c r="M19" s="37">
        <f>M22+M44+M50+M80+M91+M123+M164+M195+M227+M258+M285+M314+M340+M372+M387+M423+M460+M504+M527+M570+M599+M628+M655+M680+M722+M751+M813+M852+M883+M910+M937+M956+M991+M783</f>
        <v>0</v>
      </c>
      <c r="N19" s="37">
        <f t="shared" ref="N19:N82" si="1">L19+M19</f>
        <v>1480038182.4318414</v>
      </c>
      <c r="O19" s="198"/>
      <c r="P19" s="198"/>
      <c r="Q19" s="198"/>
      <c r="R19" s="198"/>
      <c r="S19" s="33"/>
      <c r="T19" s="33"/>
      <c r="U19" s="99"/>
    </row>
    <row r="20" spans="1:21" s="31" customFormat="1" x14ac:dyDescent="0.25">
      <c r="A20" s="35"/>
      <c r="B20" s="89"/>
      <c r="C20" s="90"/>
      <c r="D20" s="40">
        <v>0</v>
      </c>
      <c r="E20" s="36"/>
      <c r="F20" s="101"/>
      <c r="G20" s="41"/>
      <c r="H20" s="42"/>
      <c r="I20" s="42"/>
      <c r="J20" s="42"/>
      <c r="K20" s="93"/>
      <c r="L20" s="93"/>
      <c r="M20" s="93"/>
      <c r="N20" s="37"/>
      <c r="O20" s="198"/>
      <c r="P20" s="198"/>
      <c r="Q20" s="198"/>
      <c r="R20" s="198"/>
      <c r="S20" s="33"/>
      <c r="T20" s="99"/>
      <c r="U20" s="99"/>
    </row>
    <row r="21" spans="1:21" s="31" customFormat="1" x14ac:dyDescent="0.25">
      <c r="A21" s="30" t="s">
        <v>1</v>
      </c>
      <c r="B21" s="43" t="s">
        <v>2</v>
      </c>
      <c r="C21" s="44"/>
      <c r="D21" s="45">
        <v>571.64089999999987</v>
      </c>
      <c r="E21" s="58">
        <f>E23+E22</f>
        <v>781780</v>
      </c>
      <c r="F21" s="102">
        <f>F23</f>
        <v>4484174038.8000002</v>
      </c>
      <c r="G21" s="46"/>
      <c r="H21" s="46">
        <f>H23</f>
        <v>2242087019.4000001</v>
      </c>
      <c r="I21" s="46">
        <f>I23</f>
        <v>2242087019.4000001</v>
      </c>
      <c r="J21" s="46"/>
      <c r="K21" s="35"/>
      <c r="L21" s="35"/>
      <c r="M21" s="46">
        <f>M23</f>
        <v>0</v>
      </c>
      <c r="N21" s="46">
        <f t="shared" si="1"/>
        <v>0</v>
      </c>
      <c r="O21" s="198"/>
      <c r="P21" s="178"/>
      <c r="Q21" s="198"/>
      <c r="R21" s="178"/>
      <c r="S21" s="33"/>
      <c r="T21" s="99"/>
      <c r="U21" s="99"/>
    </row>
    <row r="22" spans="1:21" s="31" customFormat="1" x14ac:dyDescent="0.25">
      <c r="A22" s="30" t="s">
        <v>1</v>
      </c>
      <c r="B22" s="43" t="s">
        <v>3</v>
      </c>
      <c r="C22" s="44"/>
      <c r="D22" s="45">
        <v>448.62889999999987</v>
      </c>
      <c r="E22" s="58">
        <f>SUM(E24:E41)</f>
        <v>143415</v>
      </c>
      <c r="F22" s="91">
        <f>SUM(F24:F41)</f>
        <v>314435404.5</v>
      </c>
      <c r="G22" s="46"/>
      <c r="H22" s="46">
        <f>SUM(H24:H41)</f>
        <v>314435404.5</v>
      </c>
      <c r="I22" s="46">
        <f>SUM(I24:I41)</f>
        <v>0</v>
      </c>
      <c r="J22" s="46"/>
      <c r="K22" s="35"/>
      <c r="L22" s="46">
        <f>SUM(L24:L41)</f>
        <v>34858509.570761599</v>
      </c>
      <c r="M22" s="50"/>
      <c r="N22" s="46">
        <f t="shared" si="1"/>
        <v>34858509.570761599</v>
      </c>
      <c r="O22" s="198"/>
      <c r="P22" s="178"/>
      <c r="Q22" s="198"/>
      <c r="R22" s="178"/>
      <c r="S22" s="33"/>
      <c r="T22" s="99"/>
      <c r="U22" s="99"/>
    </row>
    <row r="23" spans="1:21" s="31" customFormat="1" x14ac:dyDescent="0.25">
      <c r="A23" s="35"/>
      <c r="B23" s="47" t="s">
        <v>4</v>
      </c>
      <c r="C23" s="48">
        <v>1</v>
      </c>
      <c r="D23" s="49">
        <v>123.01200000000001</v>
      </c>
      <c r="E23" s="181">
        <v>638365</v>
      </c>
      <c r="F23" s="103">
        <v>4484174038.8000002</v>
      </c>
      <c r="G23" s="41">
        <v>50</v>
      </c>
      <c r="H23" s="50">
        <f>F23*G23/100</f>
        <v>2242087019.4000001</v>
      </c>
      <c r="I23" s="50">
        <f>F23-H23</f>
        <v>2242087019.4000001</v>
      </c>
      <c r="J23" s="50"/>
      <c r="K23" s="35"/>
      <c r="L23" s="35"/>
      <c r="M23" s="50">
        <v>0</v>
      </c>
      <c r="N23" s="50">
        <f t="shared" si="1"/>
        <v>0</v>
      </c>
      <c r="O23" s="198"/>
      <c r="P23" s="62"/>
      <c r="Q23" s="198"/>
      <c r="R23" s="62"/>
      <c r="S23" s="33"/>
      <c r="T23" s="99"/>
      <c r="U23" s="99"/>
    </row>
    <row r="24" spans="1:21" s="31" customFormat="1" x14ac:dyDescent="0.25">
      <c r="A24" s="35"/>
      <c r="B24" s="51" t="s">
        <v>5</v>
      </c>
      <c r="C24" s="35">
        <v>4</v>
      </c>
      <c r="D24" s="49">
        <v>64.662199999999999</v>
      </c>
      <c r="E24" s="181">
        <v>11335</v>
      </c>
      <c r="F24" s="103">
        <v>22263081.699999999</v>
      </c>
      <c r="G24" s="41">
        <v>100</v>
      </c>
      <c r="H24" s="50">
        <f t="shared" ref="H24:H41" si="2">F24*G24/100</f>
        <v>22263081.699999999</v>
      </c>
      <c r="I24" s="50">
        <f t="shared" ref="I24:I41" si="3">F24-H24</f>
        <v>0</v>
      </c>
      <c r="J24" s="50">
        <f>F24/E24</f>
        <v>1964.100723423026</v>
      </c>
      <c r="K24" s="50">
        <f t="shared" ref="K24:K41" si="4">$J$11*$J$19-J24</f>
        <v>-474.78046940930903</v>
      </c>
      <c r="L24" s="50">
        <f t="shared" ref="L24:L41" si="5">IF(K24&gt;0,$J$7*$J$8*(K24/$K$19),0)+$J$7*$J$9*(E24/$E$19)+$J$7*$J$10*(D24/$D$19)</f>
        <v>2496446.2129208865</v>
      </c>
      <c r="M24" s="50"/>
      <c r="N24" s="50">
        <f t="shared" si="1"/>
        <v>2496446.2129208865</v>
      </c>
      <c r="O24" s="198"/>
      <c r="P24" s="62"/>
      <c r="Q24" s="198"/>
      <c r="R24" s="62"/>
      <c r="S24" s="33"/>
      <c r="T24" s="99"/>
      <c r="U24" s="99"/>
    </row>
    <row r="25" spans="1:21" s="31" customFormat="1" x14ac:dyDescent="0.25">
      <c r="A25" s="35"/>
      <c r="B25" s="52" t="s">
        <v>6</v>
      </c>
      <c r="C25" s="35">
        <v>4</v>
      </c>
      <c r="D25" s="53">
        <v>27.565200000000001</v>
      </c>
      <c r="E25" s="181">
        <v>8410</v>
      </c>
      <c r="F25" s="103">
        <v>8146631.5</v>
      </c>
      <c r="G25" s="41">
        <v>100</v>
      </c>
      <c r="H25" s="50">
        <f t="shared" si="2"/>
        <v>8146631.5</v>
      </c>
      <c r="I25" s="50">
        <f t="shared" si="3"/>
        <v>0</v>
      </c>
      <c r="J25" s="50">
        <f t="shared" ref="J25:J82" si="6">F25/E25</f>
        <v>968.68388822829968</v>
      </c>
      <c r="K25" s="50">
        <f t="shared" si="4"/>
        <v>520.6363657854173</v>
      </c>
      <c r="L25" s="50">
        <f t="shared" si="5"/>
        <v>2327957.9095743489</v>
      </c>
      <c r="M25" s="50"/>
      <c r="N25" s="50">
        <f t="shared" si="1"/>
        <v>2327957.9095743489</v>
      </c>
      <c r="O25" s="198"/>
      <c r="P25" s="62"/>
      <c r="Q25" s="198"/>
      <c r="R25" s="62"/>
      <c r="S25" s="33"/>
      <c r="T25" s="99"/>
      <c r="U25" s="99"/>
    </row>
    <row r="26" spans="1:21" s="31" customFormat="1" x14ac:dyDescent="0.25">
      <c r="A26" s="35"/>
      <c r="B26" s="52" t="s">
        <v>7</v>
      </c>
      <c r="C26" s="35">
        <v>4</v>
      </c>
      <c r="D26" s="53">
        <v>28.389299999999999</v>
      </c>
      <c r="E26" s="181">
        <v>5116</v>
      </c>
      <c r="F26" s="103">
        <v>4519243.0999999996</v>
      </c>
      <c r="G26" s="41">
        <v>100</v>
      </c>
      <c r="H26" s="50">
        <f t="shared" si="2"/>
        <v>4519243.0999999996</v>
      </c>
      <c r="I26" s="50">
        <f t="shared" si="3"/>
        <v>0</v>
      </c>
      <c r="J26" s="50">
        <f t="shared" si="6"/>
        <v>883.35478889757621</v>
      </c>
      <c r="K26" s="50">
        <f t="shared" si="4"/>
        <v>605.96546511614076</v>
      </c>
      <c r="L26" s="50">
        <f t="shared" si="5"/>
        <v>1800418.5935320305</v>
      </c>
      <c r="M26" s="50"/>
      <c r="N26" s="50">
        <f t="shared" si="1"/>
        <v>1800418.5935320305</v>
      </c>
      <c r="O26" s="198"/>
      <c r="P26" s="62"/>
      <c r="Q26" s="198"/>
      <c r="R26" s="62"/>
      <c r="S26" s="33"/>
      <c r="T26" s="99"/>
      <c r="U26" s="99"/>
    </row>
    <row r="27" spans="1:21" s="31" customFormat="1" x14ac:dyDescent="0.25">
      <c r="A27" s="35"/>
      <c r="B27" s="52" t="s">
        <v>8</v>
      </c>
      <c r="C27" s="35">
        <v>4</v>
      </c>
      <c r="D27" s="53">
        <v>6.0312999999999999</v>
      </c>
      <c r="E27" s="181">
        <v>7056</v>
      </c>
      <c r="F27" s="103">
        <v>10613233.5</v>
      </c>
      <c r="G27" s="41">
        <v>100</v>
      </c>
      <c r="H27" s="50">
        <f t="shared" si="2"/>
        <v>10613233.5</v>
      </c>
      <c r="I27" s="50">
        <f t="shared" si="3"/>
        <v>0</v>
      </c>
      <c r="J27" s="50">
        <f t="shared" si="6"/>
        <v>1504.1430697278911</v>
      </c>
      <c r="K27" s="50">
        <f t="shared" si="4"/>
        <v>-14.822815714174112</v>
      </c>
      <c r="L27" s="50">
        <f t="shared" si="5"/>
        <v>1375222.1106362059</v>
      </c>
      <c r="M27" s="50"/>
      <c r="N27" s="50">
        <f t="shared" si="1"/>
        <v>1375222.1106362059</v>
      </c>
      <c r="O27" s="198"/>
      <c r="P27" s="62"/>
      <c r="Q27" s="198"/>
      <c r="R27" s="62"/>
      <c r="S27" s="33"/>
      <c r="T27" s="99"/>
      <c r="U27" s="99"/>
    </row>
    <row r="28" spans="1:21" s="31" customFormat="1" x14ac:dyDescent="0.25">
      <c r="A28" s="35"/>
      <c r="B28" s="51" t="s">
        <v>9</v>
      </c>
      <c r="C28" s="35">
        <v>4</v>
      </c>
      <c r="D28" s="53">
        <v>26.363799999999998</v>
      </c>
      <c r="E28" s="181">
        <v>16769</v>
      </c>
      <c r="F28" s="103">
        <v>54884691.200000003</v>
      </c>
      <c r="G28" s="41">
        <v>100</v>
      </c>
      <c r="H28" s="50">
        <f t="shared" si="2"/>
        <v>54884691.200000003</v>
      </c>
      <c r="I28" s="50">
        <f t="shared" si="3"/>
        <v>0</v>
      </c>
      <c r="J28" s="50">
        <f t="shared" si="6"/>
        <v>3272.9853420001195</v>
      </c>
      <c r="K28" s="50">
        <f t="shared" si="4"/>
        <v>-1783.6650879864026</v>
      </c>
      <c r="L28" s="50">
        <f t="shared" si="5"/>
        <v>3331154.968504265</v>
      </c>
      <c r="M28" s="50"/>
      <c r="N28" s="50">
        <f t="shared" si="1"/>
        <v>3331154.968504265</v>
      </c>
      <c r="O28" s="198"/>
      <c r="P28" s="62"/>
      <c r="Q28" s="198"/>
      <c r="R28" s="62"/>
      <c r="S28" s="33"/>
      <c r="T28" s="99"/>
      <c r="U28" s="99"/>
    </row>
    <row r="29" spans="1:21" s="31" customFormat="1" x14ac:dyDescent="0.25">
      <c r="A29" s="35"/>
      <c r="B29" s="51" t="s">
        <v>10</v>
      </c>
      <c r="C29" s="35">
        <v>4</v>
      </c>
      <c r="D29" s="53">
        <v>26.435999999999996</v>
      </c>
      <c r="E29" s="181">
        <v>3675</v>
      </c>
      <c r="F29" s="103">
        <v>3301489.2</v>
      </c>
      <c r="G29" s="41">
        <v>100</v>
      </c>
      <c r="H29" s="50">
        <f t="shared" si="2"/>
        <v>3301489.2</v>
      </c>
      <c r="I29" s="50">
        <f t="shared" si="3"/>
        <v>0</v>
      </c>
      <c r="J29" s="50">
        <f t="shared" si="6"/>
        <v>898.36440816326535</v>
      </c>
      <c r="K29" s="50">
        <f t="shared" si="4"/>
        <v>590.95584585045162</v>
      </c>
      <c r="L29" s="50">
        <f t="shared" si="5"/>
        <v>1499006.4828258897</v>
      </c>
      <c r="M29" s="50"/>
      <c r="N29" s="50">
        <f t="shared" si="1"/>
        <v>1499006.4828258897</v>
      </c>
      <c r="O29" s="198"/>
      <c r="P29" s="62"/>
      <c r="Q29" s="198"/>
      <c r="R29" s="62"/>
      <c r="S29" s="33"/>
      <c r="T29" s="99"/>
      <c r="U29" s="99"/>
    </row>
    <row r="30" spans="1:21" s="31" customFormat="1" x14ac:dyDescent="0.25">
      <c r="A30" s="35"/>
      <c r="B30" s="51" t="s">
        <v>11</v>
      </c>
      <c r="C30" s="35">
        <v>4</v>
      </c>
      <c r="D30" s="53">
        <v>1.9072</v>
      </c>
      <c r="E30" s="182">
        <v>666</v>
      </c>
      <c r="F30" s="103">
        <v>183922.8</v>
      </c>
      <c r="G30" s="41">
        <v>100</v>
      </c>
      <c r="H30" s="50">
        <f t="shared" si="2"/>
        <v>183922.8</v>
      </c>
      <c r="I30" s="50">
        <f t="shared" si="3"/>
        <v>0</v>
      </c>
      <c r="J30" s="50">
        <f t="shared" si="6"/>
        <v>276.16036036036036</v>
      </c>
      <c r="K30" s="50">
        <f t="shared" si="4"/>
        <v>1213.1598936533567</v>
      </c>
      <c r="L30" s="50">
        <f t="shared" si="5"/>
        <v>1493802.9247956758</v>
      </c>
      <c r="M30" s="50"/>
      <c r="N30" s="50">
        <f t="shared" si="1"/>
        <v>1493802.9247956758</v>
      </c>
      <c r="O30" s="198"/>
      <c r="P30" s="62"/>
      <c r="Q30" s="198"/>
      <c r="R30" s="62"/>
      <c r="S30" s="33"/>
      <c r="T30" s="99"/>
      <c r="U30" s="99"/>
    </row>
    <row r="31" spans="1:21" s="31" customFormat="1" x14ac:dyDescent="0.25">
      <c r="A31" s="35"/>
      <c r="B31" s="51" t="s">
        <v>12</v>
      </c>
      <c r="C31" s="35">
        <v>4</v>
      </c>
      <c r="D31" s="53">
        <v>7.6560000000000006</v>
      </c>
      <c r="E31" s="181">
        <v>10757</v>
      </c>
      <c r="F31" s="103">
        <v>25405136.100000001</v>
      </c>
      <c r="G31" s="41">
        <v>100</v>
      </c>
      <c r="H31" s="50">
        <f t="shared" si="2"/>
        <v>25405136.100000001</v>
      </c>
      <c r="I31" s="50">
        <f t="shared" si="3"/>
        <v>0</v>
      </c>
      <c r="J31" s="50">
        <f t="shared" si="6"/>
        <v>2361.7306033280656</v>
      </c>
      <c r="K31" s="50">
        <f t="shared" si="4"/>
        <v>-872.41034931434865</v>
      </c>
      <c r="L31" s="50">
        <f t="shared" si="5"/>
        <v>2088510.4984218224</v>
      </c>
      <c r="M31" s="50"/>
      <c r="N31" s="50">
        <f t="shared" si="1"/>
        <v>2088510.4984218224</v>
      </c>
      <c r="O31" s="198"/>
      <c r="P31" s="62"/>
      <c r="Q31" s="198"/>
      <c r="R31" s="62"/>
      <c r="S31" s="33"/>
      <c r="T31" s="99"/>
      <c r="U31" s="99"/>
    </row>
    <row r="32" spans="1:21" s="31" customFormat="1" x14ac:dyDescent="0.25">
      <c r="A32" s="35"/>
      <c r="B32" s="51" t="s">
        <v>13</v>
      </c>
      <c r="C32" s="35">
        <v>4</v>
      </c>
      <c r="D32" s="53">
        <v>12.143800000000001</v>
      </c>
      <c r="E32" s="181">
        <v>1842</v>
      </c>
      <c r="F32" s="103">
        <v>948912.1</v>
      </c>
      <c r="G32" s="41">
        <v>100</v>
      </c>
      <c r="H32" s="50">
        <f t="shared" si="2"/>
        <v>948912.1</v>
      </c>
      <c r="I32" s="50">
        <f t="shared" si="3"/>
        <v>0</v>
      </c>
      <c r="J32" s="50">
        <f t="shared" si="6"/>
        <v>515.15314875135721</v>
      </c>
      <c r="K32" s="50">
        <f t="shared" si="4"/>
        <v>974.16710526235977</v>
      </c>
      <c r="L32" s="50">
        <f t="shared" si="5"/>
        <v>1503910.8232159023</v>
      </c>
      <c r="M32" s="50"/>
      <c r="N32" s="50">
        <f t="shared" si="1"/>
        <v>1503910.8232159023</v>
      </c>
      <c r="O32" s="198"/>
      <c r="P32" s="62"/>
      <c r="Q32" s="198"/>
      <c r="R32" s="62"/>
      <c r="S32" s="33"/>
      <c r="T32" s="99"/>
      <c r="U32" s="99"/>
    </row>
    <row r="33" spans="1:21" s="31" customFormat="1" x14ac:dyDescent="0.25">
      <c r="A33" s="35"/>
      <c r="B33" s="51" t="s">
        <v>14</v>
      </c>
      <c r="C33" s="35">
        <v>4</v>
      </c>
      <c r="D33" s="53">
        <v>30.873799999999999</v>
      </c>
      <c r="E33" s="181">
        <v>20443</v>
      </c>
      <c r="F33" s="103">
        <v>52510268.600000001</v>
      </c>
      <c r="G33" s="41">
        <v>100</v>
      </c>
      <c r="H33" s="50">
        <f t="shared" si="2"/>
        <v>52510268.600000001</v>
      </c>
      <c r="I33" s="50">
        <f t="shared" si="3"/>
        <v>0</v>
      </c>
      <c r="J33" s="50">
        <f t="shared" si="6"/>
        <v>2568.6185295700238</v>
      </c>
      <c r="K33" s="50">
        <f t="shared" si="4"/>
        <v>-1079.2982755563069</v>
      </c>
      <c r="L33" s="50">
        <f t="shared" si="5"/>
        <v>4054377.6647241386</v>
      </c>
      <c r="M33" s="50"/>
      <c r="N33" s="50">
        <f t="shared" si="1"/>
        <v>4054377.6647241386</v>
      </c>
      <c r="O33" s="198"/>
      <c r="P33" s="62"/>
      <c r="Q33" s="198"/>
      <c r="R33" s="62"/>
      <c r="S33" s="33"/>
      <c r="T33" s="99"/>
      <c r="U33" s="99"/>
    </row>
    <row r="34" spans="1:21" s="31" customFormat="1" x14ac:dyDescent="0.25">
      <c r="A34" s="35"/>
      <c r="B34" s="51" t="s">
        <v>15</v>
      </c>
      <c r="C34" s="35">
        <v>4</v>
      </c>
      <c r="D34" s="53">
        <v>23.783200000000001</v>
      </c>
      <c r="E34" s="181">
        <v>5239</v>
      </c>
      <c r="F34" s="103">
        <v>6800690.9000000004</v>
      </c>
      <c r="G34" s="41">
        <v>100</v>
      </c>
      <c r="H34" s="50">
        <f t="shared" si="2"/>
        <v>6800690.9000000004</v>
      </c>
      <c r="I34" s="50">
        <f t="shared" si="3"/>
        <v>0</v>
      </c>
      <c r="J34" s="50">
        <f t="shared" si="6"/>
        <v>1298.0895018133233</v>
      </c>
      <c r="K34" s="50">
        <f t="shared" si="4"/>
        <v>191.23075220039368</v>
      </c>
      <c r="L34" s="50">
        <f t="shared" si="5"/>
        <v>1335863.5451644296</v>
      </c>
      <c r="M34" s="50"/>
      <c r="N34" s="50">
        <f t="shared" si="1"/>
        <v>1335863.5451644296</v>
      </c>
      <c r="O34" s="198"/>
      <c r="P34" s="62"/>
      <c r="Q34" s="198"/>
      <c r="R34" s="62"/>
      <c r="S34" s="33"/>
      <c r="T34" s="99"/>
      <c r="U34" s="99"/>
    </row>
    <row r="35" spans="1:21" s="31" customFormat="1" x14ac:dyDescent="0.25">
      <c r="A35" s="35"/>
      <c r="B35" s="51" t="s">
        <v>16</v>
      </c>
      <c r="C35" s="35">
        <v>4</v>
      </c>
      <c r="D35" s="53">
        <v>28.336799999999997</v>
      </c>
      <c r="E35" s="181">
        <v>6793</v>
      </c>
      <c r="F35" s="103">
        <v>9290523.8000000007</v>
      </c>
      <c r="G35" s="41">
        <v>100</v>
      </c>
      <c r="H35" s="50">
        <f t="shared" si="2"/>
        <v>9290523.8000000007</v>
      </c>
      <c r="I35" s="50">
        <f t="shared" si="3"/>
        <v>0</v>
      </c>
      <c r="J35" s="50">
        <f t="shared" si="6"/>
        <v>1367.6613867216254</v>
      </c>
      <c r="K35" s="50">
        <f t="shared" si="4"/>
        <v>121.6588672920916</v>
      </c>
      <c r="L35" s="50">
        <f t="shared" si="5"/>
        <v>1577771.0797333901</v>
      </c>
      <c r="M35" s="50"/>
      <c r="N35" s="50">
        <f t="shared" si="1"/>
        <v>1577771.0797333901</v>
      </c>
      <c r="O35" s="198"/>
      <c r="P35" s="62"/>
      <c r="Q35" s="198"/>
      <c r="R35" s="62"/>
      <c r="S35" s="33"/>
      <c r="T35" s="99"/>
      <c r="U35" s="99"/>
    </row>
    <row r="36" spans="1:21" s="31" customFormat="1" x14ac:dyDescent="0.25">
      <c r="A36" s="35"/>
      <c r="B36" s="51" t="s">
        <v>726</v>
      </c>
      <c r="C36" s="35">
        <v>4</v>
      </c>
      <c r="D36" s="53">
        <v>49.459699999999998</v>
      </c>
      <c r="E36" s="181">
        <v>13688</v>
      </c>
      <c r="F36" s="103">
        <v>19262349.399999999</v>
      </c>
      <c r="G36" s="41">
        <v>100</v>
      </c>
      <c r="H36" s="50">
        <f t="shared" si="2"/>
        <v>19262349.399999999</v>
      </c>
      <c r="I36" s="50">
        <f t="shared" si="3"/>
        <v>0</v>
      </c>
      <c r="J36" s="50">
        <f t="shared" si="6"/>
        <v>1407.2435271770894</v>
      </c>
      <c r="K36" s="50">
        <f t="shared" si="4"/>
        <v>82.076726836627586</v>
      </c>
      <c r="L36" s="50">
        <f t="shared" si="5"/>
        <v>2956913.1405787705</v>
      </c>
      <c r="M36" s="50"/>
      <c r="N36" s="50">
        <f t="shared" si="1"/>
        <v>2956913.1405787705</v>
      </c>
      <c r="O36" s="198"/>
      <c r="P36" s="62"/>
      <c r="Q36" s="198"/>
      <c r="R36" s="62"/>
      <c r="S36" s="33"/>
      <c r="T36" s="99"/>
      <c r="U36" s="99"/>
    </row>
    <row r="37" spans="1:21" s="31" customFormat="1" x14ac:dyDescent="0.25">
      <c r="A37" s="35"/>
      <c r="B37" s="51" t="s">
        <v>17</v>
      </c>
      <c r="C37" s="35">
        <v>4</v>
      </c>
      <c r="D37" s="53">
        <v>27.454499999999999</v>
      </c>
      <c r="E37" s="181">
        <v>9295</v>
      </c>
      <c r="F37" s="103">
        <v>45713361.899999999</v>
      </c>
      <c r="G37" s="41">
        <v>100</v>
      </c>
      <c r="H37" s="50">
        <f t="shared" si="2"/>
        <v>45713361.899999999</v>
      </c>
      <c r="I37" s="50">
        <f t="shared" si="3"/>
        <v>0</v>
      </c>
      <c r="J37" s="50">
        <f t="shared" si="6"/>
        <v>4918.0593760086067</v>
      </c>
      <c r="K37" s="50">
        <f t="shared" si="4"/>
        <v>-3428.7391219948895</v>
      </c>
      <c r="L37" s="50">
        <f t="shared" si="5"/>
        <v>1913544.4451781348</v>
      </c>
      <c r="M37" s="50"/>
      <c r="N37" s="50">
        <f t="shared" si="1"/>
        <v>1913544.4451781348</v>
      </c>
      <c r="O37" s="198"/>
      <c r="P37" s="62"/>
      <c r="Q37" s="198"/>
      <c r="R37" s="62"/>
      <c r="S37" s="33"/>
      <c r="T37" s="99"/>
      <c r="U37" s="99"/>
    </row>
    <row r="38" spans="1:21" s="31" customFormat="1" x14ac:dyDescent="0.25">
      <c r="A38" s="35"/>
      <c r="B38" s="51" t="s">
        <v>18</v>
      </c>
      <c r="C38" s="35">
        <v>4</v>
      </c>
      <c r="D38" s="53">
        <v>15.19</v>
      </c>
      <c r="E38" s="181">
        <v>2924</v>
      </c>
      <c r="F38" s="103">
        <v>3326233.7</v>
      </c>
      <c r="G38" s="41">
        <v>100</v>
      </c>
      <c r="H38" s="50">
        <f t="shared" si="2"/>
        <v>3326233.7</v>
      </c>
      <c r="I38" s="50">
        <f t="shared" si="3"/>
        <v>0</v>
      </c>
      <c r="J38" s="50">
        <f t="shared" si="6"/>
        <v>1137.5628248974008</v>
      </c>
      <c r="K38" s="50">
        <f t="shared" si="4"/>
        <v>351.75742911631619</v>
      </c>
      <c r="L38" s="50">
        <f t="shared" si="5"/>
        <v>1029667.3162310993</v>
      </c>
      <c r="M38" s="50"/>
      <c r="N38" s="50">
        <f t="shared" si="1"/>
        <v>1029667.3162310993</v>
      </c>
      <c r="O38" s="198"/>
      <c r="P38" s="62"/>
      <c r="Q38" s="198"/>
      <c r="R38" s="62"/>
      <c r="S38" s="33"/>
      <c r="T38" s="99"/>
      <c r="U38" s="99"/>
    </row>
    <row r="39" spans="1:21" s="31" customFormat="1" x14ac:dyDescent="0.25">
      <c r="A39" s="35"/>
      <c r="B39" s="51" t="s">
        <v>19</v>
      </c>
      <c r="C39" s="35">
        <v>4</v>
      </c>
      <c r="D39" s="54">
        <v>44.8202</v>
      </c>
      <c r="E39" s="181">
        <v>10504</v>
      </c>
      <c r="F39" s="103">
        <v>18476014.800000001</v>
      </c>
      <c r="G39" s="41">
        <v>100</v>
      </c>
      <c r="H39" s="50">
        <f t="shared" si="2"/>
        <v>18476014.800000001</v>
      </c>
      <c r="I39" s="50">
        <f t="shared" si="3"/>
        <v>0</v>
      </c>
      <c r="J39" s="50">
        <f t="shared" si="6"/>
        <v>1758.9503808073116</v>
      </c>
      <c r="K39" s="50">
        <f t="shared" si="4"/>
        <v>-269.63012679359463</v>
      </c>
      <c r="L39" s="50">
        <f t="shared" si="5"/>
        <v>2234518.0168419182</v>
      </c>
      <c r="M39" s="50"/>
      <c r="N39" s="50">
        <f t="shared" si="1"/>
        <v>2234518.0168419182</v>
      </c>
      <c r="O39" s="198"/>
      <c r="P39" s="62"/>
      <c r="Q39" s="198"/>
      <c r="R39" s="62"/>
      <c r="S39" s="33"/>
      <c r="T39" s="99"/>
      <c r="U39" s="99"/>
    </row>
    <row r="40" spans="1:21" s="31" customFormat="1" x14ac:dyDescent="0.25">
      <c r="A40" s="35"/>
      <c r="B40" s="51" t="s">
        <v>20</v>
      </c>
      <c r="C40" s="35">
        <v>4</v>
      </c>
      <c r="D40" s="53">
        <v>14.4329</v>
      </c>
      <c r="E40" s="181">
        <v>5323</v>
      </c>
      <c r="F40" s="103">
        <v>12838714.300000001</v>
      </c>
      <c r="G40" s="41">
        <v>100</v>
      </c>
      <c r="H40" s="50">
        <f t="shared" si="2"/>
        <v>12838714.300000001</v>
      </c>
      <c r="I40" s="50">
        <f t="shared" si="3"/>
        <v>0</v>
      </c>
      <c r="J40" s="50">
        <f t="shared" si="6"/>
        <v>2411.9320495960924</v>
      </c>
      <c r="K40" s="50">
        <f t="shared" si="4"/>
        <v>-922.61179558237541</v>
      </c>
      <c r="L40" s="50">
        <f t="shared" si="5"/>
        <v>1089098.0263129289</v>
      </c>
      <c r="M40" s="50"/>
      <c r="N40" s="50">
        <f t="shared" si="1"/>
        <v>1089098.0263129289</v>
      </c>
      <c r="O40" s="198"/>
      <c r="P40" s="62"/>
      <c r="Q40" s="198"/>
      <c r="R40" s="62"/>
      <c r="S40" s="33"/>
      <c r="T40" s="99"/>
      <c r="U40" s="99"/>
    </row>
    <row r="41" spans="1:21" s="31" customFormat="1" x14ac:dyDescent="0.25">
      <c r="A41" s="35"/>
      <c r="B41" s="51" t="s">
        <v>21</v>
      </c>
      <c r="C41" s="35">
        <v>4</v>
      </c>
      <c r="D41" s="55">
        <v>13.123000000000001</v>
      </c>
      <c r="E41" s="181">
        <v>3580</v>
      </c>
      <c r="F41" s="103">
        <v>15950905.9</v>
      </c>
      <c r="G41" s="41">
        <v>100</v>
      </c>
      <c r="H41" s="50">
        <f t="shared" si="2"/>
        <v>15950905.9</v>
      </c>
      <c r="I41" s="50">
        <f t="shared" si="3"/>
        <v>0</v>
      </c>
      <c r="J41" s="50">
        <f t="shared" si="6"/>
        <v>4455.5603072625699</v>
      </c>
      <c r="K41" s="50">
        <f t="shared" si="4"/>
        <v>-2966.2400532488527</v>
      </c>
      <c r="L41" s="50">
        <f t="shared" si="5"/>
        <v>750325.81156976824</v>
      </c>
      <c r="M41" s="50"/>
      <c r="N41" s="50">
        <f t="shared" si="1"/>
        <v>750325.81156976824</v>
      </c>
      <c r="O41" s="198"/>
      <c r="P41" s="62"/>
      <c r="Q41" s="198"/>
      <c r="R41" s="62"/>
      <c r="S41" s="33"/>
      <c r="T41" s="99"/>
      <c r="U41" s="99"/>
    </row>
    <row r="42" spans="1:21" s="31" customFormat="1" x14ac:dyDescent="0.25">
      <c r="A42" s="35"/>
      <c r="B42" s="51"/>
      <c r="C42" s="35"/>
      <c r="D42" s="55">
        <v>0</v>
      </c>
      <c r="E42" s="183"/>
      <c r="F42" s="104"/>
      <c r="G42" s="41"/>
      <c r="H42" s="42"/>
      <c r="I42" s="32"/>
      <c r="J42" s="32"/>
      <c r="K42" s="50"/>
      <c r="L42" s="50"/>
      <c r="M42" s="50"/>
      <c r="N42" s="50"/>
      <c r="O42" s="198"/>
      <c r="P42" s="62"/>
      <c r="Q42" s="198"/>
      <c r="R42" s="62"/>
      <c r="S42" s="33"/>
      <c r="T42" s="99"/>
      <c r="U42" s="99"/>
    </row>
    <row r="43" spans="1:21" s="31" customFormat="1" x14ac:dyDescent="0.25">
      <c r="A43" s="30" t="s">
        <v>22</v>
      </c>
      <c r="B43" s="43" t="s">
        <v>2</v>
      </c>
      <c r="C43" s="44"/>
      <c r="D43" s="3">
        <v>78.006900000000002</v>
      </c>
      <c r="E43" s="184">
        <f>E45+E44</f>
        <v>126023</v>
      </c>
      <c r="F43" s="37">
        <f t="shared" ref="F43" si="7">F45</f>
        <v>425064534.19999999</v>
      </c>
      <c r="G43" s="37"/>
      <c r="H43" s="37">
        <f>H45</f>
        <v>212532267.09999999</v>
      </c>
      <c r="I43" s="37">
        <f>I45</f>
        <v>212532267.09999999</v>
      </c>
      <c r="J43" s="37"/>
      <c r="K43" s="50"/>
      <c r="L43" s="50"/>
      <c r="M43" s="46">
        <f>M45</f>
        <v>0</v>
      </c>
      <c r="N43" s="37">
        <f t="shared" si="1"/>
        <v>0</v>
      </c>
      <c r="O43" s="198"/>
      <c r="P43" s="198"/>
      <c r="Q43" s="198"/>
      <c r="R43" s="198"/>
      <c r="S43" s="33"/>
      <c r="T43" s="99"/>
      <c r="U43" s="99"/>
    </row>
    <row r="44" spans="1:21" s="31" customFormat="1" x14ac:dyDescent="0.25">
      <c r="A44" s="30" t="s">
        <v>22</v>
      </c>
      <c r="B44" s="43" t="s">
        <v>3</v>
      </c>
      <c r="C44" s="44"/>
      <c r="D44" s="3">
        <v>36.576999999999998</v>
      </c>
      <c r="E44" s="184">
        <f>SUM(E46:E47)</f>
        <v>4599</v>
      </c>
      <c r="F44" s="37">
        <f t="shared" ref="F44" si="8">SUM(F46:F47)</f>
        <v>2069304.2999999998</v>
      </c>
      <c r="G44" s="37"/>
      <c r="H44" s="37">
        <f>SUM(H46:H47)</f>
        <v>2069304.2999999998</v>
      </c>
      <c r="I44" s="37">
        <f>SUM(I46:I47)</f>
        <v>0</v>
      </c>
      <c r="J44" s="37"/>
      <c r="K44" s="50"/>
      <c r="L44" s="37">
        <f>SUM(L46:L47)</f>
        <v>3303869.1862911764</v>
      </c>
      <c r="M44" s="50"/>
      <c r="N44" s="37">
        <f t="shared" si="1"/>
        <v>3303869.1862911764</v>
      </c>
      <c r="O44" s="198"/>
      <c r="P44" s="198"/>
      <c r="Q44" s="198"/>
      <c r="R44" s="198"/>
      <c r="S44" s="33"/>
      <c r="T44" s="99"/>
      <c r="U44" s="99"/>
    </row>
    <row r="45" spans="1:21" s="31" customFormat="1" x14ac:dyDescent="0.25">
      <c r="A45" s="35"/>
      <c r="B45" s="51" t="s">
        <v>4</v>
      </c>
      <c r="C45" s="35">
        <v>1</v>
      </c>
      <c r="D45" s="55">
        <v>41.429900000000004</v>
      </c>
      <c r="E45" s="181">
        <v>121424</v>
      </c>
      <c r="F45" s="105">
        <v>425064534.19999999</v>
      </c>
      <c r="G45" s="41">
        <v>50</v>
      </c>
      <c r="H45" s="50">
        <f>F45*G45/100</f>
        <v>212532267.09999999</v>
      </c>
      <c r="I45" s="50">
        <f>F45-H45</f>
        <v>212532267.09999999</v>
      </c>
      <c r="J45" s="50"/>
      <c r="K45" s="50"/>
      <c r="L45" s="50"/>
      <c r="M45" s="50">
        <v>0</v>
      </c>
      <c r="N45" s="50">
        <f t="shared" si="1"/>
        <v>0</v>
      </c>
      <c r="O45" s="198"/>
      <c r="P45" s="62"/>
      <c r="Q45" s="198"/>
      <c r="R45" s="62"/>
      <c r="S45" s="33"/>
      <c r="T45" s="99"/>
      <c r="U45" s="99"/>
    </row>
    <row r="46" spans="1:21" s="31" customFormat="1" x14ac:dyDescent="0.25">
      <c r="A46" s="35"/>
      <c r="B46" s="51" t="s">
        <v>23</v>
      </c>
      <c r="C46" s="35">
        <v>4</v>
      </c>
      <c r="D46" s="55">
        <v>26.770200000000003</v>
      </c>
      <c r="E46" s="181">
        <v>3303</v>
      </c>
      <c r="F46" s="105">
        <v>1317822.3999999999</v>
      </c>
      <c r="G46" s="41">
        <v>100</v>
      </c>
      <c r="H46" s="50">
        <f>F46*G46/100</f>
        <v>1317822.3999999999</v>
      </c>
      <c r="I46" s="50">
        <f>F46-H46</f>
        <v>0</v>
      </c>
      <c r="J46" s="50">
        <f t="shared" si="6"/>
        <v>398.97741447169238</v>
      </c>
      <c r="K46" s="50">
        <f>$J$11*$J$19-J46</f>
        <v>1090.3428395420246</v>
      </c>
      <c r="L46" s="50">
        <f>IF(K46&gt;0,$J$7*$J$8*(K46/$K$19),0)+$J$7*$J$9*(E46/$E$19)+$J$7*$J$10*(D46/$D$19)</f>
        <v>1988511.8299942948</v>
      </c>
      <c r="M46" s="50"/>
      <c r="N46" s="50">
        <f t="shared" si="1"/>
        <v>1988511.8299942948</v>
      </c>
      <c r="O46" s="198"/>
      <c r="P46" s="62"/>
      <c r="Q46" s="198"/>
      <c r="R46" s="62"/>
      <c r="S46" s="33"/>
      <c r="T46" s="99"/>
      <c r="U46" s="99"/>
    </row>
    <row r="47" spans="1:21" s="31" customFormat="1" x14ac:dyDescent="0.25">
      <c r="A47" s="35"/>
      <c r="B47" s="51" t="s">
        <v>24</v>
      </c>
      <c r="C47" s="35">
        <v>4</v>
      </c>
      <c r="D47" s="55">
        <v>9.8067999999999991</v>
      </c>
      <c r="E47" s="181">
        <v>1296</v>
      </c>
      <c r="F47" s="105">
        <v>751481.9</v>
      </c>
      <c r="G47" s="41">
        <v>100</v>
      </c>
      <c r="H47" s="50">
        <f>F47*G47/100</f>
        <v>751481.9</v>
      </c>
      <c r="I47" s="50">
        <f>F47-H47</f>
        <v>0</v>
      </c>
      <c r="J47" s="50">
        <f t="shared" si="6"/>
        <v>579.84714506172838</v>
      </c>
      <c r="K47" s="50">
        <f>$J$11*$J$19-J47</f>
        <v>909.47310895198859</v>
      </c>
      <c r="L47" s="50">
        <f>IF(K47&gt;0,$J$7*$J$8*(K47/$K$19),0)+$J$7*$J$9*(E47/$E$19)+$J$7*$J$10*(D47/$D$19)</f>
        <v>1315357.3562968816</v>
      </c>
      <c r="M47" s="50"/>
      <c r="N47" s="50">
        <f t="shared" si="1"/>
        <v>1315357.3562968816</v>
      </c>
      <c r="O47" s="198"/>
      <c r="P47" s="62"/>
      <c r="Q47" s="198"/>
      <c r="R47" s="62"/>
      <c r="S47" s="33"/>
      <c r="T47" s="99"/>
      <c r="U47" s="99"/>
    </row>
    <row r="48" spans="1:21" s="31" customFormat="1" x14ac:dyDescent="0.25">
      <c r="A48" s="35"/>
      <c r="B48" s="51"/>
      <c r="C48" s="35"/>
      <c r="D48" s="55">
        <v>0</v>
      </c>
      <c r="E48" s="183"/>
      <c r="F48" s="42"/>
      <c r="G48" s="41"/>
      <c r="H48" s="42">
        <f>H49+H50</f>
        <v>92622965.474999979</v>
      </c>
      <c r="I48" s="42"/>
      <c r="J48" s="42"/>
      <c r="K48" s="50"/>
      <c r="L48" s="50"/>
      <c r="M48" s="50"/>
      <c r="N48" s="50"/>
      <c r="O48" s="198"/>
      <c r="P48" s="62"/>
      <c r="Q48" s="198"/>
      <c r="R48" s="62"/>
      <c r="S48" s="33"/>
      <c r="T48" s="99"/>
      <c r="U48" s="99"/>
    </row>
    <row r="49" spans="1:21" s="31" customFormat="1" x14ac:dyDescent="0.25">
      <c r="A49" s="30" t="s">
        <v>25</v>
      </c>
      <c r="B49" s="43" t="s">
        <v>2</v>
      </c>
      <c r="C49" s="44"/>
      <c r="D49" s="3">
        <v>887.6182</v>
      </c>
      <c r="E49" s="184">
        <f>E50</f>
        <v>78718</v>
      </c>
      <c r="F49" s="37">
        <f t="shared" ref="F49" si="9">F51</f>
        <v>0</v>
      </c>
      <c r="G49" s="37"/>
      <c r="H49" s="37">
        <f>H51</f>
        <v>8749569.2249999996</v>
      </c>
      <c r="I49" s="37">
        <f>I51</f>
        <v>-8749569.2249999996</v>
      </c>
      <c r="J49" s="37"/>
      <c r="K49" s="50"/>
      <c r="L49" s="50"/>
      <c r="M49" s="46">
        <f>M51</f>
        <v>23401316.764187083</v>
      </c>
      <c r="N49" s="37">
        <f t="shared" si="1"/>
        <v>23401316.764187083</v>
      </c>
      <c r="O49" s="198"/>
      <c r="P49" s="198"/>
      <c r="Q49" s="198"/>
      <c r="R49" s="198"/>
      <c r="S49" s="33"/>
      <c r="T49" s="99"/>
      <c r="U49" s="99"/>
    </row>
    <row r="50" spans="1:21" s="31" customFormat="1" x14ac:dyDescent="0.25">
      <c r="A50" s="30" t="s">
        <v>25</v>
      </c>
      <c r="B50" s="43" t="s">
        <v>3</v>
      </c>
      <c r="C50" s="44"/>
      <c r="D50" s="3">
        <v>887.6182</v>
      </c>
      <c r="E50" s="184">
        <f>SUM(E52:E77)</f>
        <v>78718</v>
      </c>
      <c r="F50" s="37">
        <f t="shared" ref="F50" si="10">SUM(F52:F77)</f>
        <v>101372534.70000002</v>
      </c>
      <c r="G50" s="37"/>
      <c r="H50" s="37">
        <f>SUM(H52:H77)</f>
        <v>83873396.249999985</v>
      </c>
      <c r="I50" s="37">
        <f>SUM(I52:I77)</f>
        <v>17499138.449999999</v>
      </c>
      <c r="J50" s="37"/>
      <c r="K50" s="50"/>
      <c r="L50" s="37">
        <f>SUM(L52:L77)</f>
        <v>37246187.29018718</v>
      </c>
      <c r="M50" s="46"/>
      <c r="N50" s="37">
        <f t="shared" si="1"/>
        <v>37246187.29018718</v>
      </c>
      <c r="O50" s="198"/>
      <c r="P50" s="198"/>
      <c r="Q50" s="198"/>
      <c r="R50" s="198"/>
      <c r="S50" s="33"/>
      <c r="T50" s="99"/>
      <c r="U50" s="99"/>
    </row>
    <row r="51" spans="1:21" s="31" customFormat="1" x14ac:dyDescent="0.25">
      <c r="A51" s="35"/>
      <c r="B51" s="51" t="s">
        <v>26</v>
      </c>
      <c r="C51" s="35">
        <v>2</v>
      </c>
      <c r="D51" s="55">
        <v>0</v>
      </c>
      <c r="E51" s="183"/>
      <c r="F51" s="50"/>
      <c r="G51" s="41">
        <v>25</v>
      </c>
      <c r="H51" s="50">
        <f>F52*G51/100</f>
        <v>8749569.2249999996</v>
      </c>
      <c r="I51" s="50">
        <f t="shared" ref="I51:I77" si="11">F51-H51</f>
        <v>-8749569.2249999996</v>
      </c>
      <c r="J51" s="50"/>
      <c r="K51" s="50"/>
      <c r="L51" s="50"/>
      <c r="M51" s="50">
        <f>($L$7*$L$8*E49/$L$10)+($L$7*$L$9*D49/$L$11)</f>
        <v>23401316.764187083</v>
      </c>
      <c r="N51" s="50">
        <f t="shared" si="1"/>
        <v>23401316.764187083</v>
      </c>
      <c r="O51" s="198"/>
      <c r="P51" s="62"/>
      <c r="Q51" s="198"/>
      <c r="R51" s="62"/>
      <c r="S51" s="33"/>
      <c r="T51" s="99"/>
      <c r="U51" s="99"/>
    </row>
    <row r="52" spans="1:21" s="31" customFormat="1" x14ac:dyDescent="0.25">
      <c r="A52" s="35"/>
      <c r="B52" s="51" t="s">
        <v>25</v>
      </c>
      <c r="C52" s="35">
        <v>3</v>
      </c>
      <c r="D52" s="54">
        <v>51.925899999999999</v>
      </c>
      <c r="E52" s="181">
        <v>11065</v>
      </c>
      <c r="F52" s="106">
        <v>34998276.899999999</v>
      </c>
      <c r="G52" s="41">
        <v>50</v>
      </c>
      <c r="H52" s="50">
        <f t="shared" ref="H52:H77" si="12">F52*G52/100</f>
        <v>17499138.449999999</v>
      </c>
      <c r="I52" s="50">
        <f t="shared" si="11"/>
        <v>17499138.449999999</v>
      </c>
      <c r="J52" s="50">
        <f t="shared" si="6"/>
        <v>3162.9712516945324</v>
      </c>
      <c r="K52" s="50">
        <f t="shared" ref="K52:K77" si="13">$J$11*$J$19-J52</f>
        <v>-1673.6509976808154</v>
      </c>
      <c r="L52" s="50">
        <f t="shared" ref="L52:L77" si="14">IF(K52&gt;0,$J$7*$J$8*(K52/$K$19),0)+$J$7*$J$9*(E52/$E$19)+$J$7*$J$10*(D52/$D$19)</f>
        <v>2378480.0867977561</v>
      </c>
      <c r="M52" s="46"/>
      <c r="N52" s="50">
        <f t="shared" si="1"/>
        <v>2378480.0867977561</v>
      </c>
      <c r="O52" s="198"/>
      <c r="P52" s="62"/>
      <c r="Q52" s="198"/>
      <c r="R52" s="62"/>
      <c r="S52" s="33"/>
      <c r="T52" s="99"/>
      <c r="U52" s="99"/>
    </row>
    <row r="53" spans="1:21" s="31" customFormat="1" x14ac:dyDescent="0.25">
      <c r="A53" s="35"/>
      <c r="B53" s="51" t="s">
        <v>27</v>
      </c>
      <c r="C53" s="35">
        <v>4</v>
      </c>
      <c r="D53" s="55">
        <v>16.3126</v>
      </c>
      <c r="E53" s="181">
        <v>1005</v>
      </c>
      <c r="F53" s="106">
        <v>1578326.1</v>
      </c>
      <c r="G53" s="41">
        <v>100</v>
      </c>
      <c r="H53" s="50">
        <f t="shared" si="12"/>
        <v>1578326.1</v>
      </c>
      <c r="I53" s="50">
        <f t="shared" si="11"/>
        <v>0</v>
      </c>
      <c r="J53" s="50">
        <f t="shared" si="6"/>
        <v>1570.4737313432836</v>
      </c>
      <c r="K53" s="50">
        <f t="shared" si="13"/>
        <v>-81.153477329566613</v>
      </c>
      <c r="L53" s="50">
        <f t="shared" si="14"/>
        <v>276622.29892210872</v>
      </c>
      <c r="M53" s="50"/>
      <c r="N53" s="50">
        <f t="shared" si="1"/>
        <v>276622.29892210872</v>
      </c>
      <c r="O53" s="198"/>
      <c r="P53" s="62"/>
      <c r="Q53" s="198"/>
      <c r="R53" s="62"/>
      <c r="S53" s="33"/>
      <c r="T53" s="99"/>
      <c r="U53" s="99"/>
    </row>
    <row r="54" spans="1:21" s="31" customFormat="1" x14ac:dyDescent="0.25">
      <c r="A54" s="35"/>
      <c r="B54" s="51" t="s">
        <v>28</v>
      </c>
      <c r="C54" s="35">
        <v>4</v>
      </c>
      <c r="D54" s="55">
        <v>30.464199999999998</v>
      </c>
      <c r="E54" s="181">
        <v>5115</v>
      </c>
      <c r="F54" s="106">
        <v>6003170.5999999996</v>
      </c>
      <c r="G54" s="41">
        <v>100</v>
      </c>
      <c r="H54" s="50">
        <f t="shared" si="12"/>
        <v>6003170.5999999996</v>
      </c>
      <c r="I54" s="50">
        <f t="shared" si="11"/>
        <v>0</v>
      </c>
      <c r="J54" s="50">
        <f t="shared" si="6"/>
        <v>1173.6403910068425</v>
      </c>
      <c r="K54" s="50">
        <f t="shared" si="13"/>
        <v>315.67986300687448</v>
      </c>
      <c r="L54" s="50">
        <f t="shared" si="14"/>
        <v>1486364.1050910938</v>
      </c>
      <c r="M54" s="50"/>
      <c r="N54" s="50">
        <f t="shared" si="1"/>
        <v>1486364.1050910938</v>
      </c>
      <c r="O54" s="198"/>
      <c r="P54" s="62"/>
      <c r="Q54" s="198"/>
      <c r="R54" s="62"/>
      <c r="S54" s="33"/>
      <c r="T54" s="99"/>
      <c r="U54" s="99"/>
    </row>
    <row r="55" spans="1:21" s="31" customFormat="1" x14ac:dyDescent="0.25">
      <c r="A55" s="35"/>
      <c r="B55" s="51" t="s">
        <v>29</v>
      </c>
      <c r="C55" s="35">
        <v>4</v>
      </c>
      <c r="D55" s="55">
        <v>21.542500000000004</v>
      </c>
      <c r="E55" s="181">
        <v>1559</v>
      </c>
      <c r="F55" s="106">
        <v>821251.4</v>
      </c>
      <c r="G55" s="41">
        <v>100</v>
      </c>
      <c r="H55" s="50">
        <f t="shared" si="12"/>
        <v>821251.4</v>
      </c>
      <c r="I55" s="50">
        <f t="shared" si="11"/>
        <v>0</v>
      </c>
      <c r="J55" s="50">
        <f t="shared" si="6"/>
        <v>526.78088518280947</v>
      </c>
      <c r="K55" s="50">
        <f t="shared" si="13"/>
        <v>962.53936883090751</v>
      </c>
      <c r="L55" s="50">
        <f t="shared" si="14"/>
        <v>1486120.6708328458</v>
      </c>
      <c r="M55" s="50"/>
      <c r="N55" s="50">
        <f t="shared" si="1"/>
        <v>1486120.6708328458</v>
      </c>
      <c r="O55" s="198"/>
      <c r="P55" s="62"/>
      <c r="Q55" s="198"/>
      <c r="R55" s="62"/>
      <c r="S55" s="33"/>
      <c r="T55" s="99"/>
      <c r="U55" s="99"/>
    </row>
    <row r="56" spans="1:21" s="31" customFormat="1" x14ac:dyDescent="0.25">
      <c r="A56" s="35"/>
      <c r="B56" s="51" t="s">
        <v>30</v>
      </c>
      <c r="C56" s="35">
        <v>4</v>
      </c>
      <c r="D56" s="55">
        <v>50.992299999999993</v>
      </c>
      <c r="E56" s="181">
        <v>3791</v>
      </c>
      <c r="F56" s="106">
        <v>3709934.2</v>
      </c>
      <c r="G56" s="41">
        <v>100</v>
      </c>
      <c r="H56" s="50">
        <f t="shared" si="12"/>
        <v>3709934.2</v>
      </c>
      <c r="I56" s="50">
        <f t="shared" si="11"/>
        <v>0</v>
      </c>
      <c r="J56" s="50">
        <f t="shared" si="6"/>
        <v>978.61624901081518</v>
      </c>
      <c r="K56" s="50">
        <f t="shared" si="13"/>
        <v>510.70400500290179</v>
      </c>
      <c r="L56" s="50">
        <f t="shared" si="14"/>
        <v>1559639.0577989249</v>
      </c>
      <c r="M56" s="50"/>
      <c r="N56" s="50">
        <f t="shared" si="1"/>
        <v>1559639.0577989249</v>
      </c>
      <c r="O56" s="198"/>
      <c r="P56" s="62"/>
      <c r="Q56" s="198"/>
      <c r="R56" s="62"/>
      <c r="S56" s="33"/>
      <c r="T56" s="99"/>
      <c r="U56" s="99"/>
    </row>
    <row r="57" spans="1:21" s="31" customFormat="1" x14ac:dyDescent="0.25">
      <c r="A57" s="35"/>
      <c r="B57" s="51" t="s">
        <v>31</v>
      </c>
      <c r="C57" s="35">
        <v>4</v>
      </c>
      <c r="D57" s="55">
        <v>19.139800000000001</v>
      </c>
      <c r="E57" s="181">
        <v>1763</v>
      </c>
      <c r="F57" s="106">
        <v>1861329.6</v>
      </c>
      <c r="G57" s="41">
        <v>100</v>
      </c>
      <c r="H57" s="50">
        <f t="shared" si="12"/>
        <v>1861329.6</v>
      </c>
      <c r="I57" s="50">
        <f t="shared" si="11"/>
        <v>0</v>
      </c>
      <c r="J57" s="50">
        <f t="shared" si="6"/>
        <v>1055.7740215541692</v>
      </c>
      <c r="K57" s="50">
        <f t="shared" si="13"/>
        <v>433.54623245954781</v>
      </c>
      <c r="L57" s="50">
        <f t="shared" si="14"/>
        <v>920697.47878752078</v>
      </c>
      <c r="M57" s="50"/>
      <c r="N57" s="50">
        <f t="shared" si="1"/>
        <v>920697.47878752078</v>
      </c>
      <c r="O57" s="198"/>
      <c r="P57" s="62"/>
      <c r="Q57" s="198"/>
      <c r="R57" s="62"/>
      <c r="S57" s="33"/>
      <c r="T57" s="99"/>
      <c r="U57" s="99"/>
    </row>
    <row r="58" spans="1:21" s="31" customFormat="1" x14ac:dyDescent="0.25">
      <c r="A58" s="35"/>
      <c r="B58" s="51" t="s">
        <v>32</v>
      </c>
      <c r="C58" s="35">
        <v>4</v>
      </c>
      <c r="D58" s="55">
        <v>47.591800000000006</v>
      </c>
      <c r="E58" s="181">
        <v>1604</v>
      </c>
      <c r="F58" s="106">
        <v>962329.9</v>
      </c>
      <c r="G58" s="41">
        <v>100</v>
      </c>
      <c r="H58" s="50">
        <f t="shared" si="12"/>
        <v>962329.9</v>
      </c>
      <c r="I58" s="50">
        <f t="shared" si="11"/>
        <v>0</v>
      </c>
      <c r="J58" s="50">
        <f t="shared" si="6"/>
        <v>599.95629675810471</v>
      </c>
      <c r="K58" s="50">
        <f t="shared" si="13"/>
        <v>889.36395725561226</v>
      </c>
      <c r="L58" s="50">
        <f t="shared" si="14"/>
        <v>1548948.988292526</v>
      </c>
      <c r="M58" s="50"/>
      <c r="N58" s="50">
        <f t="shared" si="1"/>
        <v>1548948.988292526</v>
      </c>
      <c r="O58" s="198"/>
      <c r="P58" s="62"/>
      <c r="Q58" s="198"/>
      <c r="R58" s="62"/>
      <c r="S58" s="33"/>
      <c r="T58" s="99"/>
      <c r="U58" s="99"/>
    </row>
    <row r="59" spans="1:21" s="31" customFormat="1" x14ac:dyDescent="0.25">
      <c r="A59" s="35"/>
      <c r="B59" s="51" t="s">
        <v>727</v>
      </c>
      <c r="C59" s="35">
        <v>4</v>
      </c>
      <c r="D59" s="56">
        <v>28.288899999999998</v>
      </c>
      <c r="E59" s="181">
        <v>1476</v>
      </c>
      <c r="F59" s="106">
        <v>750122.1</v>
      </c>
      <c r="G59" s="41">
        <v>100</v>
      </c>
      <c r="H59" s="50">
        <f t="shared" si="12"/>
        <v>750122.1</v>
      </c>
      <c r="I59" s="50">
        <f t="shared" si="11"/>
        <v>0</v>
      </c>
      <c r="J59" s="50">
        <f t="shared" si="6"/>
        <v>508.21280487804876</v>
      </c>
      <c r="K59" s="50">
        <f t="shared" si="13"/>
        <v>981.10744913566828</v>
      </c>
      <c r="L59" s="50">
        <f t="shared" si="14"/>
        <v>1526335.1089578164</v>
      </c>
      <c r="M59" s="50"/>
      <c r="N59" s="50">
        <f t="shared" si="1"/>
        <v>1526335.1089578164</v>
      </c>
      <c r="O59" s="198"/>
      <c r="P59" s="62"/>
      <c r="Q59" s="198"/>
      <c r="R59" s="62"/>
      <c r="S59" s="33"/>
      <c r="T59" s="99"/>
      <c r="U59" s="99"/>
    </row>
    <row r="60" spans="1:21" s="31" customFormat="1" x14ac:dyDescent="0.25">
      <c r="A60" s="35"/>
      <c r="B60" s="51" t="s">
        <v>728</v>
      </c>
      <c r="C60" s="35">
        <v>4</v>
      </c>
      <c r="D60" s="55">
        <v>39.7697</v>
      </c>
      <c r="E60" s="181">
        <v>2214</v>
      </c>
      <c r="F60" s="106">
        <v>976966.2</v>
      </c>
      <c r="G60" s="41">
        <v>100</v>
      </c>
      <c r="H60" s="50">
        <f t="shared" si="12"/>
        <v>976966.2</v>
      </c>
      <c r="I60" s="50">
        <f t="shared" si="11"/>
        <v>0</v>
      </c>
      <c r="J60" s="50">
        <f t="shared" si="6"/>
        <v>441.26747967479673</v>
      </c>
      <c r="K60" s="50">
        <f t="shared" si="13"/>
        <v>1048.0527743389202</v>
      </c>
      <c r="L60" s="50">
        <f t="shared" si="14"/>
        <v>1801747.8102715414</v>
      </c>
      <c r="M60" s="50"/>
      <c r="N60" s="50">
        <f t="shared" si="1"/>
        <v>1801747.8102715414</v>
      </c>
      <c r="O60" s="198"/>
      <c r="P60" s="62"/>
      <c r="Q60" s="198"/>
      <c r="R60" s="62"/>
      <c r="S60" s="33"/>
      <c r="T60" s="99"/>
      <c r="U60" s="99"/>
    </row>
    <row r="61" spans="1:21" s="31" customFormat="1" x14ac:dyDescent="0.25">
      <c r="A61" s="35"/>
      <c r="B61" s="51" t="s">
        <v>33</v>
      </c>
      <c r="C61" s="35">
        <v>4</v>
      </c>
      <c r="D61" s="55">
        <v>25.625900000000001</v>
      </c>
      <c r="E61" s="181">
        <v>1994</v>
      </c>
      <c r="F61" s="106">
        <v>554744.30000000005</v>
      </c>
      <c r="G61" s="41">
        <v>100</v>
      </c>
      <c r="H61" s="50">
        <f t="shared" si="12"/>
        <v>554744.30000000005</v>
      </c>
      <c r="I61" s="50">
        <f t="shared" si="11"/>
        <v>0</v>
      </c>
      <c r="J61" s="50">
        <f t="shared" si="6"/>
        <v>278.20677031093282</v>
      </c>
      <c r="K61" s="50">
        <f t="shared" si="13"/>
        <v>1211.1134837027842</v>
      </c>
      <c r="L61" s="50">
        <f t="shared" si="14"/>
        <v>1868344.3832936212</v>
      </c>
      <c r="M61" s="50"/>
      <c r="N61" s="50">
        <f t="shared" si="1"/>
        <v>1868344.3832936212</v>
      </c>
      <c r="O61" s="198"/>
      <c r="P61" s="62"/>
      <c r="Q61" s="198"/>
      <c r="R61" s="62"/>
      <c r="S61" s="33"/>
      <c r="T61" s="99"/>
      <c r="U61" s="99"/>
    </row>
    <row r="62" spans="1:21" s="31" customFormat="1" x14ac:dyDescent="0.25">
      <c r="A62" s="35"/>
      <c r="B62" s="51" t="s">
        <v>34</v>
      </c>
      <c r="C62" s="35">
        <v>4</v>
      </c>
      <c r="D62" s="54">
        <v>11.449</v>
      </c>
      <c r="E62" s="181">
        <v>3928</v>
      </c>
      <c r="F62" s="106">
        <v>3755369.8</v>
      </c>
      <c r="G62" s="41">
        <v>100</v>
      </c>
      <c r="H62" s="50">
        <f t="shared" si="12"/>
        <v>3755369.8</v>
      </c>
      <c r="I62" s="50">
        <f t="shared" si="11"/>
        <v>0</v>
      </c>
      <c r="J62" s="50">
        <f t="shared" si="6"/>
        <v>956.05137474541743</v>
      </c>
      <c r="K62" s="50">
        <f t="shared" si="13"/>
        <v>533.26887926829954</v>
      </c>
      <c r="L62" s="50">
        <f t="shared" si="14"/>
        <v>1404350.4753482388</v>
      </c>
      <c r="M62" s="50"/>
      <c r="N62" s="50">
        <f t="shared" si="1"/>
        <v>1404350.4753482388</v>
      </c>
      <c r="O62" s="198"/>
      <c r="P62" s="62"/>
      <c r="Q62" s="198"/>
      <c r="R62" s="62"/>
      <c r="S62" s="33"/>
      <c r="T62" s="99"/>
      <c r="U62" s="99"/>
    </row>
    <row r="63" spans="1:21" s="31" customFormat="1" x14ac:dyDescent="0.25">
      <c r="A63" s="35"/>
      <c r="B63" s="51" t="s">
        <v>35</v>
      </c>
      <c r="C63" s="35">
        <v>4</v>
      </c>
      <c r="D63" s="55">
        <v>50.058299999999996</v>
      </c>
      <c r="E63" s="181">
        <v>3111</v>
      </c>
      <c r="F63" s="106">
        <v>1384462</v>
      </c>
      <c r="G63" s="41">
        <v>100</v>
      </c>
      <c r="H63" s="50">
        <f t="shared" si="12"/>
        <v>1384462</v>
      </c>
      <c r="I63" s="50">
        <f t="shared" si="11"/>
        <v>0</v>
      </c>
      <c r="J63" s="50">
        <f t="shared" si="6"/>
        <v>445.02153648344586</v>
      </c>
      <c r="K63" s="50">
        <f t="shared" si="13"/>
        <v>1044.298717530271</v>
      </c>
      <c r="L63" s="50">
        <f t="shared" si="14"/>
        <v>2022127.8244570151</v>
      </c>
      <c r="M63" s="50"/>
      <c r="N63" s="50">
        <f t="shared" si="1"/>
        <v>2022127.8244570151</v>
      </c>
      <c r="O63" s="198"/>
      <c r="P63" s="62"/>
      <c r="Q63" s="198"/>
      <c r="R63" s="62"/>
      <c r="S63" s="33"/>
      <c r="T63" s="99"/>
      <c r="U63" s="99"/>
    </row>
    <row r="64" spans="1:21" s="31" customFormat="1" x14ac:dyDescent="0.25">
      <c r="A64" s="35"/>
      <c r="B64" s="51" t="s">
        <v>729</v>
      </c>
      <c r="C64" s="35">
        <v>4</v>
      </c>
      <c r="D64" s="55">
        <v>39.081300000000006</v>
      </c>
      <c r="E64" s="181">
        <v>3323</v>
      </c>
      <c r="F64" s="106">
        <v>1808608</v>
      </c>
      <c r="G64" s="41">
        <v>100</v>
      </c>
      <c r="H64" s="50">
        <f t="shared" si="12"/>
        <v>1808608</v>
      </c>
      <c r="I64" s="50">
        <f t="shared" si="11"/>
        <v>0</v>
      </c>
      <c r="J64" s="50">
        <f t="shared" si="6"/>
        <v>544.26963587120076</v>
      </c>
      <c r="K64" s="50">
        <f t="shared" si="13"/>
        <v>945.05061814251621</v>
      </c>
      <c r="L64" s="50">
        <f t="shared" si="14"/>
        <v>1894127.5698223973</v>
      </c>
      <c r="M64" s="50"/>
      <c r="N64" s="50">
        <f t="shared" si="1"/>
        <v>1894127.5698223973</v>
      </c>
      <c r="O64" s="198"/>
      <c r="P64" s="62"/>
      <c r="Q64" s="198"/>
      <c r="R64" s="62"/>
      <c r="S64" s="33"/>
      <c r="T64" s="99"/>
      <c r="U64" s="99"/>
    </row>
    <row r="65" spans="1:21" s="31" customFormat="1" x14ac:dyDescent="0.25">
      <c r="A65" s="35"/>
      <c r="B65" s="51" t="s">
        <v>36</v>
      </c>
      <c r="C65" s="35">
        <v>4</v>
      </c>
      <c r="D65" s="55">
        <v>85.867999999999981</v>
      </c>
      <c r="E65" s="181">
        <v>5127</v>
      </c>
      <c r="F65" s="106">
        <v>4458452.9000000004</v>
      </c>
      <c r="G65" s="41">
        <v>100</v>
      </c>
      <c r="H65" s="50">
        <f t="shared" si="12"/>
        <v>4458452.9000000004</v>
      </c>
      <c r="I65" s="50">
        <f t="shared" si="11"/>
        <v>0</v>
      </c>
      <c r="J65" s="50">
        <f t="shared" si="6"/>
        <v>869.60267212795009</v>
      </c>
      <c r="K65" s="50">
        <f t="shared" si="13"/>
        <v>619.71758188576689</v>
      </c>
      <c r="L65" s="50">
        <f t="shared" si="14"/>
        <v>2118229.4046314321</v>
      </c>
      <c r="M65" s="50"/>
      <c r="N65" s="50">
        <f t="shared" si="1"/>
        <v>2118229.4046314321</v>
      </c>
      <c r="O65" s="198"/>
      <c r="P65" s="62"/>
      <c r="Q65" s="198"/>
      <c r="R65" s="62"/>
      <c r="S65" s="33"/>
      <c r="T65" s="99"/>
      <c r="U65" s="99"/>
    </row>
    <row r="66" spans="1:21" s="31" customFormat="1" x14ac:dyDescent="0.25">
      <c r="A66" s="35"/>
      <c r="B66" s="51" t="s">
        <v>37</v>
      </c>
      <c r="C66" s="35">
        <v>4</v>
      </c>
      <c r="D66" s="55">
        <v>12.793399999999998</v>
      </c>
      <c r="E66" s="181">
        <v>1815</v>
      </c>
      <c r="F66" s="106">
        <v>2176838.4</v>
      </c>
      <c r="G66" s="41">
        <v>100</v>
      </c>
      <c r="H66" s="50">
        <f t="shared" si="12"/>
        <v>2176838.4</v>
      </c>
      <c r="I66" s="50">
        <f t="shared" si="11"/>
        <v>0</v>
      </c>
      <c r="J66" s="50">
        <f t="shared" si="6"/>
        <v>1199.3599999999999</v>
      </c>
      <c r="K66" s="50">
        <f t="shared" si="13"/>
        <v>289.96025401371708</v>
      </c>
      <c r="L66" s="50">
        <f t="shared" si="14"/>
        <v>736827.95561703248</v>
      </c>
      <c r="M66" s="50"/>
      <c r="N66" s="50">
        <f t="shared" si="1"/>
        <v>736827.95561703248</v>
      </c>
      <c r="O66" s="198"/>
      <c r="P66" s="62"/>
      <c r="Q66" s="198"/>
      <c r="R66" s="62"/>
      <c r="S66" s="33"/>
      <c r="T66" s="99"/>
      <c r="U66" s="99"/>
    </row>
    <row r="67" spans="1:21" s="31" customFormat="1" x14ac:dyDescent="0.25">
      <c r="A67" s="35"/>
      <c r="B67" s="51" t="s">
        <v>38</v>
      </c>
      <c r="C67" s="35">
        <v>4</v>
      </c>
      <c r="D67" s="55">
        <v>66.075299999999999</v>
      </c>
      <c r="E67" s="181">
        <v>5828</v>
      </c>
      <c r="F67" s="106">
        <v>11673284.300000001</v>
      </c>
      <c r="G67" s="41">
        <v>100</v>
      </c>
      <c r="H67" s="50">
        <f t="shared" si="12"/>
        <v>11673284.300000001</v>
      </c>
      <c r="I67" s="50">
        <f t="shared" si="11"/>
        <v>0</v>
      </c>
      <c r="J67" s="50">
        <f t="shared" si="6"/>
        <v>2002.9657343857243</v>
      </c>
      <c r="K67" s="50">
        <f t="shared" si="13"/>
        <v>-513.64548037200734</v>
      </c>
      <c r="L67" s="50">
        <f t="shared" si="14"/>
        <v>1455105.4866157398</v>
      </c>
      <c r="M67" s="50"/>
      <c r="N67" s="50">
        <f t="shared" si="1"/>
        <v>1455105.4866157398</v>
      </c>
      <c r="O67" s="198"/>
      <c r="P67" s="62"/>
      <c r="Q67" s="198"/>
      <c r="R67" s="62"/>
      <c r="S67" s="33"/>
      <c r="T67" s="99"/>
      <c r="U67" s="99"/>
    </row>
    <row r="68" spans="1:21" s="31" customFormat="1" x14ac:dyDescent="0.25">
      <c r="A68" s="35"/>
      <c r="B68" s="51" t="s">
        <v>39</v>
      </c>
      <c r="C68" s="35">
        <v>4</v>
      </c>
      <c r="D68" s="55">
        <v>4.5788000000000002</v>
      </c>
      <c r="E68" s="181">
        <v>1457</v>
      </c>
      <c r="F68" s="106">
        <v>1784543.4</v>
      </c>
      <c r="G68" s="41">
        <v>100</v>
      </c>
      <c r="H68" s="50">
        <f t="shared" si="12"/>
        <v>1784543.4</v>
      </c>
      <c r="I68" s="50">
        <f t="shared" si="11"/>
        <v>0</v>
      </c>
      <c r="J68" s="50">
        <f t="shared" si="6"/>
        <v>1224.8067261496224</v>
      </c>
      <c r="K68" s="50">
        <f t="shared" si="13"/>
        <v>264.51352786409461</v>
      </c>
      <c r="L68" s="50">
        <f t="shared" si="14"/>
        <v>597265.98459184496</v>
      </c>
      <c r="M68" s="50"/>
      <c r="N68" s="50">
        <f t="shared" si="1"/>
        <v>597265.98459184496</v>
      </c>
      <c r="O68" s="198"/>
      <c r="P68" s="62"/>
      <c r="Q68" s="198"/>
      <c r="R68" s="62"/>
      <c r="S68" s="33"/>
      <c r="T68" s="99"/>
      <c r="U68" s="99"/>
    </row>
    <row r="69" spans="1:21" s="31" customFormat="1" x14ac:dyDescent="0.25">
      <c r="A69" s="35"/>
      <c r="B69" s="51" t="s">
        <v>40</v>
      </c>
      <c r="C69" s="35">
        <v>4</v>
      </c>
      <c r="D69" s="55">
        <v>17.041400000000003</v>
      </c>
      <c r="E69" s="181">
        <v>333</v>
      </c>
      <c r="F69" s="106">
        <v>69012.7</v>
      </c>
      <c r="G69" s="41">
        <v>100</v>
      </c>
      <c r="H69" s="50">
        <f t="shared" si="12"/>
        <v>69012.7</v>
      </c>
      <c r="I69" s="50">
        <f t="shared" si="11"/>
        <v>0</v>
      </c>
      <c r="J69" s="50">
        <f t="shared" si="6"/>
        <v>207.24534534534533</v>
      </c>
      <c r="K69" s="50">
        <f t="shared" si="13"/>
        <v>1282.0749086683716</v>
      </c>
      <c r="L69" s="50">
        <f t="shared" si="14"/>
        <v>1586552.680555393</v>
      </c>
      <c r="M69" s="50"/>
      <c r="N69" s="50">
        <f t="shared" si="1"/>
        <v>1586552.680555393</v>
      </c>
      <c r="O69" s="198"/>
      <c r="P69" s="62"/>
      <c r="Q69" s="198"/>
      <c r="R69" s="62"/>
      <c r="S69" s="33"/>
      <c r="T69" s="99"/>
      <c r="U69" s="99"/>
    </row>
    <row r="70" spans="1:21" s="31" customFormat="1" x14ac:dyDescent="0.25">
      <c r="A70" s="35"/>
      <c r="B70" s="51" t="s">
        <v>41</v>
      </c>
      <c r="C70" s="35">
        <v>4</v>
      </c>
      <c r="D70" s="55">
        <v>34.765100000000004</v>
      </c>
      <c r="E70" s="181">
        <v>3411</v>
      </c>
      <c r="F70" s="106">
        <v>1855210.8</v>
      </c>
      <c r="G70" s="41">
        <v>100</v>
      </c>
      <c r="H70" s="50">
        <f t="shared" si="12"/>
        <v>1855210.8</v>
      </c>
      <c r="I70" s="50">
        <f t="shared" si="11"/>
        <v>0</v>
      </c>
      <c r="J70" s="50">
        <f t="shared" si="6"/>
        <v>543.89058927000883</v>
      </c>
      <c r="K70" s="50">
        <f t="shared" si="13"/>
        <v>945.42966474370814</v>
      </c>
      <c r="L70" s="50">
        <f t="shared" si="14"/>
        <v>1888757.1458658651</v>
      </c>
      <c r="M70" s="50"/>
      <c r="N70" s="50">
        <f t="shared" si="1"/>
        <v>1888757.1458658651</v>
      </c>
      <c r="O70" s="198"/>
      <c r="P70" s="62"/>
      <c r="Q70" s="198"/>
      <c r="R70" s="62"/>
      <c r="S70" s="33"/>
      <c r="T70" s="99"/>
      <c r="U70" s="99"/>
    </row>
    <row r="71" spans="1:21" s="31" customFormat="1" x14ac:dyDescent="0.25">
      <c r="A71" s="35"/>
      <c r="B71" s="51" t="s">
        <v>42</v>
      </c>
      <c r="C71" s="35">
        <v>4</v>
      </c>
      <c r="D71" s="55">
        <v>16.301500000000001</v>
      </c>
      <c r="E71" s="181">
        <v>2530</v>
      </c>
      <c r="F71" s="106">
        <v>3632070.4</v>
      </c>
      <c r="G71" s="41">
        <v>100</v>
      </c>
      <c r="H71" s="50">
        <f t="shared" si="12"/>
        <v>3632070.4</v>
      </c>
      <c r="I71" s="50">
        <f t="shared" si="11"/>
        <v>0</v>
      </c>
      <c r="J71" s="50">
        <f t="shared" si="6"/>
        <v>1435.6009486166008</v>
      </c>
      <c r="K71" s="50">
        <f t="shared" si="13"/>
        <v>53.719305397116159</v>
      </c>
      <c r="L71" s="50">
        <f t="shared" si="14"/>
        <v>627066.31266411371</v>
      </c>
      <c r="M71" s="50"/>
      <c r="N71" s="50">
        <f t="shared" si="1"/>
        <v>627066.31266411371</v>
      </c>
      <c r="O71" s="198"/>
      <c r="P71" s="62"/>
      <c r="Q71" s="198"/>
      <c r="R71" s="62"/>
      <c r="S71" s="33"/>
      <c r="T71" s="99"/>
      <c r="U71" s="99"/>
    </row>
    <row r="72" spans="1:21" s="31" customFormat="1" x14ac:dyDescent="0.25">
      <c r="A72" s="35"/>
      <c r="B72" s="51" t="s">
        <v>43</v>
      </c>
      <c r="C72" s="35">
        <v>4</v>
      </c>
      <c r="D72" s="55">
        <v>24.058299999999999</v>
      </c>
      <c r="E72" s="181">
        <v>2813</v>
      </c>
      <c r="F72" s="106">
        <v>1455026.8</v>
      </c>
      <c r="G72" s="41">
        <v>100</v>
      </c>
      <c r="H72" s="50">
        <f t="shared" si="12"/>
        <v>1455026.8</v>
      </c>
      <c r="I72" s="50">
        <f t="shared" si="11"/>
        <v>0</v>
      </c>
      <c r="J72" s="50">
        <f t="shared" si="6"/>
        <v>517.2509065055101</v>
      </c>
      <c r="K72" s="50">
        <f t="shared" si="13"/>
        <v>972.06934750820687</v>
      </c>
      <c r="L72" s="50">
        <f t="shared" si="14"/>
        <v>1748731.2304386015</v>
      </c>
      <c r="M72" s="50"/>
      <c r="N72" s="50">
        <f t="shared" si="1"/>
        <v>1748731.2304386015</v>
      </c>
      <c r="O72" s="198"/>
      <c r="P72" s="62"/>
      <c r="Q72" s="198"/>
      <c r="R72" s="62"/>
      <c r="S72" s="33"/>
      <c r="T72" s="99"/>
      <c r="U72" s="99"/>
    </row>
    <row r="73" spans="1:21" s="31" customFormat="1" x14ac:dyDescent="0.25">
      <c r="A73" s="35"/>
      <c r="B73" s="51" t="s">
        <v>44</v>
      </c>
      <c r="C73" s="35">
        <v>4</v>
      </c>
      <c r="D73" s="55">
        <v>43.497700000000002</v>
      </c>
      <c r="E73" s="181">
        <v>3350</v>
      </c>
      <c r="F73" s="106">
        <v>1088618</v>
      </c>
      <c r="G73" s="41">
        <v>100</v>
      </c>
      <c r="H73" s="50">
        <f t="shared" si="12"/>
        <v>1088618</v>
      </c>
      <c r="I73" s="50">
        <f t="shared" si="11"/>
        <v>0</v>
      </c>
      <c r="J73" s="50">
        <f t="shared" si="6"/>
        <v>324.96059701492538</v>
      </c>
      <c r="K73" s="50">
        <f t="shared" si="13"/>
        <v>1164.3596569987917</v>
      </c>
      <c r="L73" s="50">
        <f t="shared" si="14"/>
        <v>2167658.7306041974</v>
      </c>
      <c r="M73" s="50"/>
      <c r="N73" s="50">
        <f t="shared" si="1"/>
        <v>2167658.7306041974</v>
      </c>
      <c r="O73" s="198"/>
      <c r="P73" s="62"/>
      <c r="Q73" s="198"/>
      <c r="R73" s="62"/>
      <c r="S73" s="33"/>
      <c r="T73" s="99"/>
      <c r="U73" s="99"/>
    </row>
    <row r="74" spans="1:21" s="31" customFormat="1" x14ac:dyDescent="0.25">
      <c r="A74" s="35"/>
      <c r="B74" s="51" t="s">
        <v>45</v>
      </c>
      <c r="C74" s="35">
        <v>4</v>
      </c>
      <c r="D74" s="55">
        <v>21.498699999999999</v>
      </c>
      <c r="E74" s="181">
        <v>1092</v>
      </c>
      <c r="F74" s="106">
        <v>476354.6</v>
      </c>
      <c r="G74" s="41">
        <v>100</v>
      </c>
      <c r="H74" s="50">
        <f t="shared" si="12"/>
        <v>476354.6</v>
      </c>
      <c r="I74" s="50">
        <f t="shared" si="11"/>
        <v>0</v>
      </c>
      <c r="J74" s="50">
        <f t="shared" si="6"/>
        <v>436.22216117216112</v>
      </c>
      <c r="K74" s="50">
        <f t="shared" si="13"/>
        <v>1053.0980928415559</v>
      </c>
      <c r="L74" s="50">
        <f t="shared" si="14"/>
        <v>1498255.3182693282</v>
      </c>
      <c r="M74" s="50"/>
      <c r="N74" s="50">
        <f t="shared" si="1"/>
        <v>1498255.3182693282</v>
      </c>
      <c r="O74" s="198"/>
      <c r="P74" s="62"/>
      <c r="Q74" s="198"/>
      <c r="R74" s="62"/>
      <c r="S74" s="33"/>
      <c r="T74" s="99"/>
      <c r="U74" s="99"/>
    </row>
    <row r="75" spans="1:21" s="31" customFormat="1" x14ac:dyDescent="0.25">
      <c r="A75" s="35"/>
      <c r="B75" s="51" t="s">
        <v>730</v>
      </c>
      <c r="C75" s="35">
        <v>4</v>
      </c>
      <c r="D75" s="55">
        <v>57.078299999999999</v>
      </c>
      <c r="E75" s="181">
        <v>3167</v>
      </c>
      <c r="F75" s="106">
        <v>4770780.4000000004</v>
      </c>
      <c r="G75" s="41">
        <v>100</v>
      </c>
      <c r="H75" s="50">
        <f t="shared" si="12"/>
        <v>4770780.4000000004</v>
      </c>
      <c r="I75" s="50">
        <f t="shared" si="11"/>
        <v>0</v>
      </c>
      <c r="J75" s="50">
        <f t="shared" si="6"/>
        <v>1506.4036627723399</v>
      </c>
      <c r="K75" s="50">
        <f t="shared" si="13"/>
        <v>-17.083408758622909</v>
      </c>
      <c r="L75" s="50">
        <f t="shared" si="14"/>
        <v>901348.09798666555</v>
      </c>
      <c r="M75" s="50"/>
      <c r="N75" s="50">
        <f t="shared" si="1"/>
        <v>901348.09798666555</v>
      </c>
      <c r="O75" s="198"/>
      <c r="P75" s="62"/>
      <c r="Q75" s="198"/>
      <c r="R75" s="62"/>
      <c r="S75" s="33"/>
      <c r="T75" s="99"/>
      <c r="U75" s="99"/>
    </row>
    <row r="76" spans="1:21" s="31" customFormat="1" x14ac:dyDescent="0.25">
      <c r="A76" s="35"/>
      <c r="B76" s="51" t="s">
        <v>46</v>
      </c>
      <c r="C76" s="35">
        <v>4</v>
      </c>
      <c r="D76" s="55">
        <v>44.555800000000005</v>
      </c>
      <c r="E76" s="181">
        <v>782</v>
      </c>
      <c r="F76" s="106">
        <v>984457.5</v>
      </c>
      <c r="G76" s="41">
        <v>100</v>
      </c>
      <c r="H76" s="50">
        <f t="shared" si="12"/>
        <v>984457.5</v>
      </c>
      <c r="I76" s="50">
        <f t="shared" si="11"/>
        <v>0</v>
      </c>
      <c r="J76" s="50">
        <f t="shared" si="6"/>
        <v>1258.8970588235295</v>
      </c>
      <c r="K76" s="50">
        <f t="shared" si="13"/>
        <v>230.42319519018747</v>
      </c>
      <c r="L76" s="50">
        <f t="shared" si="14"/>
        <v>639474.72231373715</v>
      </c>
      <c r="M76" s="50"/>
      <c r="N76" s="50">
        <f t="shared" si="1"/>
        <v>639474.72231373715</v>
      </c>
      <c r="O76" s="198"/>
      <c r="P76" s="62"/>
      <c r="Q76" s="198"/>
      <c r="R76" s="62"/>
      <c r="S76" s="33"/>
      <c r="T76" s="99"/>
      <c r="U76" s="99"/>
    </row>
    <row r="77" spans="1:21" s="31" customFormat="1" x14ac:dyDescent="0.25">
      <c r="A77" s="35"/>
      <c r="B77" s="51" t="s">
        <v>47</v>
      </c>
      <c r="C77" s="35">
        <v>4</v>
      </c>
      <c r="D77" s="55">
        <v>27.263699999999996</v>
      </c>
      <c r="E77" s="181">
        <v>5065</v>
      </c>
      <c r="F77" s="106">
        <v>7782993.4000000004</v>
      </c>
      <c r="G77" s="41">
        <v>100</v>
      </c>
      <c r="H77" s="50">
        <f t="shared" si="12"/>
        <v>7782993.4000000004</v>
      </c>
      <c r="I77" s="50">
        <f t="shared" si="11"/>
        <v>0</v>
      </c>
      <c r="J77" s="50">
        <f t="shared" si="6"/>
        <v>1536.6225863770978</v>
      </c>
      <c r="K77" s="50">
        <f t="shared" si="13"/>
        <v>-47.302332363380856</v>
      </c>
      <c r="L77" s="50">
        <f t="shared" si="14"/>
        <v>1107008.3613598221</v>
      </c>
      <c r="M77" s="50"/>
      <c r="N77" s="50">
        <f t="shared" si="1"/>
        <v>1107008.3613598221</v>
      </c>
      <c r="O77" s="198"/>
      <c r="P77" s="62"/>
      <c r="Q77" s="198"/>
      <c r="R77" s="62"/>
      <c r="S77" s="33"/>
      <c r="T77" s="99"/>
      <c r="U77" s="99"/>
    </row>
    <row r="78" spans="1:21" s="31" customFormat="1" x14ac:dyDescent="0.25">
      <c r="A78" s="35"/>
      <c r="B78" s="51"/>
      <c r="C78" s="35"/>
      <c r="D78" s="55">
        <v>0</v>
      </c>
      <c r="E78" s="183"/>
      <c r="F78" s="42"/>
      <c r="G78" s="41"/>
      <c r="H78" s="42"/>
      <c r="I78" s="42"/>
      <c r="J78" s="42"/>
      <c r="K78" s="50"/>
      <c r="L78" s="50"/>
      <c r="M78" s="50"/>
      <c r="N78" s="50"/>
      <c r="O78" s="198"/>
      <c r="P78" s="62"/>
      <c r="Q78" s="198"/>
      <c r="R78" s="62"/>
      <c r="S78" s="33"/>
      <c r="T78" s="99"/>
      <c r="U78" s="99"/>
    </row>
    <row r="79" spans="1:21" s="31" customFormat="1" x14ac:dyDescent="0.25">
      <c r="A79" s="30" t="s">
        <v>48</v>
      </c>
      <c r="B79" s="43" t="s">
        <v>2</v>
      </c>
      <c r="C79" s="44"/>
      <c r="D79" s="3">
        <v>294.53949999999998</v>
      </c>
      <c r="E79" s="184">
        <f>E80</f>
        <v>26061</v>
      </c>
      <c r="F79" s="37">
        <f t="shared" ref="F79" si="15">F81</f>
        <v>0</v>
      </c>
      <c r="G79" s="37"/>
      <c r="H79" s="37">
        <f>H81</f>
        <v>5108994.05</v>
      </c>
      <c r="I79" s="37">
        <f>I81</f>
        <v>-5108994.05</v>
      </c>
      <c r="J79" s="37"/>
      <c r="K79" s="50"/>
      <c r="L79" s="50"/>
      <c r="M79" s="46">
        <f>M81</f>
        <v>7754050.3443590552</v>
      </c>
      <c r="N79" s="37">
        <f t="shared" si="1"/>
        <v>7754050.3443590552</v>
      </c>
      <c r="O79" s="198"/>
      <c r="P79" s="198"/>
      <c r="Q79" s="198"/>
      <c r="R79" s="198"/>
      <c r="S79" s="33"/>
      <c r="T79" s="99"/>
      <c r="U79" s="99"/>
    </row>
    <row r="80" spans="1:21" s="31" customFormat="1" x14ac:dyDescent="0.25">
      <c r="A80" s="30" t="s">
        <v>48</v>
      </c>
      <c r="B80" s="43" t="s">
        <v>3</v>
      </c>
      <c r="C80" s="44"/>
      <c r="D80" s="3">
        <v>294.53949999999998</v>
      </c>
      <c r="E80" s="184">
        <f>SUM(E82:E88)</f>
        <v>26061</v>
      </c>
      <c r="F80" s="37">
        <f>SUM(F82:F88)</f>
        <v>26910883.5</v>
      </c>
      <c r="G80" s="37"/>
      <c r="H80" s="37">
        <f>SUM(H82:H88)</f>
        <v>16692895.399999999</v>
      </c>
      <c r="I80" s="37">
        <f>SUM(I82:I88)</f>
        <v>10217988.1</v>
      </c>
      <c r="J80" s="37"/>
      <c r="K80" s="50"/>
      <c r="L80" s="37">
        <f>SUM(L82:L88)</f>
        <v>13612853.596803993</v>
      </c>
      <c r="M80" s="50"/>
      <c r="N80" s="37">
        <f t="shared" si="1"/>
        <v>13612853.596803993</v>
      </c>
      <c r="O80" s="198"/>
      <c r="P80" s="198"/>
      <c r="Q80" s="198"/>
      <c r="R80" s="198"/>
      <c r="S80" s="33"/>
      <c r="T80" s="99"/>
      <c r="U80" s="99"/>
    </row>
    <row r="81" spans="1:21" s="31" customFormat="1" x14ac:dyDescent="0.25">
      <c r="A81" s="35"/>
      <c r="B81" s="51" t="s">
        <v>26</v>
      </c>
      <c r="C81" s="35">
        <v>2</v>
      </c>
      <c r="D81" s="55">
        <v>0</v>
      </c>
      <c r="E81" s="183"/>
      <c r="F81" s="50"/>
      <c r="G81" s="41">
        <v>25</v>
      </c>
      <c r="H81" s="50">
        <f>F83*G81/100</f>
        <v>5108994.05</v>
      </c>
      <c r="I81" s="50">
        <f t="shared" ref="I81:I82" si="16">F81-H81</f>
        <v>-5108994.05</v>
      </c>
      <c r="J81" s="50"/>
      <c r="K81" s="50"/>
      <c r="L81" s="50"/>
      <c r="M81" s="50">
        <f>($L$7*$L$8*E79/$L$10)+($L$7*$L$9*D79/$L$11)</f>
        <v>7754050.3443590552</v>
      </c>
      <c r="N81" s="50">
        <f t="shared" si="1"/>
        <v>7754050.3443590552</v>
      </c>
      <c r="O81" s="198"/>
      <c r="P81" s="62"/>
      <c r="Q81" s="198"/>
      <c r="R81" s="62"/>
      <c r="S81" s="33"/>
      <c r="T81" s="99"/>
      <c r="U81" s="99"/>
    </row>
    <row r="82" spans="1:21" s="31" customFormat="1" x14ac:dyDescent="0.25">
      <c r="A82" s="35"/>
      <c r="B82" s="51" t="s">
        <v>49</v>
      </c>
      <c r="C82" s="35">
        <v>4</v>
      </c>
      <c r="D82" s="55">
        <v>73.437700000000007</v>
      </c>
      <c r="E82" s="181">
        <v>4907</v>
      </c>
      <c r="F82" s="107">
        <v>1861586.2</v>
      </c>
      <c r="G82" s="41">
        <v>100</v>
      </c>
      <c r="H82" s="50">
        <f t="shared" ref="H82" si="17">F82*G82/100</f>
        <v>1861586.2</v>
      </c>
      <c r="I82" s="50">
        <f t="shared" si="16"/>
        <v>0</v>
      </c>
      <c r="J82" s="50">
        <f t="shared" si="6"/>
        <v>379.37358875076421</v>
      </c>
      <c r="K82" s="50">
        <f t="shared" ref="K82:K88" si="18">$J$11*$J$19-J82</f>
        <v>1109.9466652629528</v>
      </c>
      <c r="L82" s="50">
        <f t="shared" ref="L82:L88" si="19">IF(K82&gt;0,$J$7*$J$8*(K82/$K$19),0)+$J$7*$J$9*(E82/$E$19)+$J$7*$J$10*(D82/$D$19)</f>
        <v>2559740.9634647812</v>
      </c>
      <c r="M82" s="50"/>
      <c r="N82" s="50">
        <f t="shared" si="1"/>
        <v>2559740.9634647812</v>
      </c>
      <c r="O82" s="198"/>
      <c r="P82" s="62"/>
      <c r="Q82" s="198"/>
      <c r="R82" s="62"/>
      <c r="S82" s="33"/>
      <c r="T82" s="99"/>
      <c r="U82" s="99"/>
    </row>
    <row r="83" spans="1:21" s="31" customFormat="1" x14ac:dyDescent="0.25">
      <c r="A83" s="35"/>
      <c r="B83" s="51" t="s">
        <v>869</v>
      </c>
      <c r="C83" s="35">
        <v>3</v>
      </c>
      <c r="D83" s="55">
        <v>28.994</v>
      </c>
      <c r="E83" s="181">
        <v>10491</v>
      </c>
      <c r="F83" s="107">
        <v>20435976.199999999</v>
      </c>
      <c r="G83" s="41">
        <v>50</v>
      </c>
      <c r="H83" s="50">
        <f t="shared" ref="H83:H88" si="20">F83*G83/100</f>
        <v>10217988.1</v>
      </c>
      <c r="I83" s="50">
        <f t="shared" ref="I83:I88" si="21">F83-H83</f>
        <v>10217988.1</v>
      </c>
      <c r="J83" s="50">
        <f t="shared" ref="J83:J88" si="22">F83/E83</f>
        <v>1947.9531217233819</v>
      </c>
      <c r="K83" s="50">
        <f t="shared" si="18"/>
        <v>-458.63286770966488</v>
      </c>
      <c r="L83" s="50">
        <f t="shared" si="19"/>
        <v>2149348.5221012873</v>
      </c>
      <c r="M83" s="50"/>
      <c r="N83" s="50">
        <f t="shared" ref="N83:N146" si="23">L83+M83</f>
        <v>2149348.5221012873</v>
      </c>
      <c r="O83" s="198"/>
      <c r="P83" s="62"/>
      <c r="Q83" s="198"/>
      <c r="R83" s="62"/>
      <c r="S83" s="33"/>
      <c r="T83" s="99"/>
      <c r="U83" s="99"/>
    </row>
    <row r="84" spans="1:21" s="31" customFormat="1" x14ac:dyDescent="0.25">
      <c r="A84" s="35"/>
      <c r="B84" s="51" t="s">
        <v>731</v>
      </c>
      <c r="C84" s="35">
        <v>4</v>
      </c>
      <c r="D84" s="55">
        <v>59.187299999999993</v>
      </c>
      <c r="E84" s="181">
        <v>3314</v>
      </c>
      <c r="F84" s="107">
        <v>744760.2</v>
      </c>
      <c r="G84" s="41">
        <v>100</v>
      </c>
      <c r="H84" s="50">
        <f t="shared" si="20"/>
        <v>744760.2</v>
      </c>
      <c r="I84" s="50">
        <f t="shared" si="21"/>
        <v>0</v>
      </c>
      <c r="J84" s="50">
        <f t="shared" si="22"/>
        <v>224.73150271575133</v>
      </c>
      <c r="K84" s="50">
        <f t="shared" si="18"/>
        <v>1264.5887512979657</v>
      </c>
      <c r="L84" s="50">
        <f t="shared" si="19"/>
        <v>2354896.7364094378</v>
      </c>
      <c r="M84" s="50"/>
      <c r="N84" s="50">
        <f t="shared" si="23"/>
        <v>2354896.7364094378</v>
      </c>
      <c r="O84" s="198"/>
      <c r="P84" s="62"/>
      <c r="Q84" s="198"/>
      <c r="R84" s="62"/>
      <c r="S84" s="33"/>
      <c r="T84" s="99"/>
      <c r="U84" s="99"/>
    </row>
    <row r="85" spans="1:21" s="31" customFormat="1" x14ac:dyDescent="0.25">
      <c r="A85" s="35"/>
      <c r="B85" s="51" t="s">
        <v>50</v>
      </c>
      <c r="C85" s="35">
        <v>4</v>
      </c>
      <c r="D85" s="55">
        <v>17.118400000000001</v>
      </c>
      <c r="E85" s="181">
        <v>1654</v>
      </c>
      <c r="F85" s="107">
        <v>518814.1</v>
      </c>
      <c r="G85" s="41">
        <v>100</v>
      </c>
      <c r="H85" s="50">
        <f t="shared" si="20"/>
        <v>518814.1</v>
      </c>
      <c r="I85" s="50">
        <f t="shared" si="21"/>
        <v>0</v>
      </c>
      <c r="J85" s="50">
        <f t="shared" si="22"/>
        <v>313.6723700120919</v>
      </c>
      <c r="K85" s="50">
        <f t="shared" si="18"/>
        <v>1175.647884001625</v>
      </c>
      <c r="L85" s="50">
        <f t="shared" si="19"/>
        <v>1719472.9575136057</v>
      </c>
      <c r="M85" s="50"/>
      <c r="N85" s="50">
        <f t="shared" si="23"/>
        <v>1719472.9575136057</v>
      </c>
      <c r="O85" s="198"/>
      <c r="P85" s="62"/>
      <c r="Q85" s="198"/>
      <c r="R85" s="62"/>
      <c r="S85" s="33"/>
      <c r="T85" s="99"/>
      <c r="U85" s="99"/>
    </row>
    <row r="86" spans="1:21" s="31" customFormat="1" x14ac:dyDescent="0.25">
      <c r="A86" s="35"/>
      <c r="B86" s="51" t="s">
        <v>51</v>
      </c>
      <c r="C86" s="35">
        <v>4</v>
      </c>
      <c r="D86" s="55">
        <v>14.530099999999999</v>
      </c>
      <c r="E86" s="181">
        <v>793</v>
      </c>
      <c r="F86" s="107">
        <v>416975.4</v>
      </c>
      <c r="G86" s="41">
        <v>100</v>
      </c>
      <c r="H86" s="50">
        <f t="shared" si="20"/>
        <v>416975.4</v>
      </c>
      <c r="I86" s="50">
        <f t="shared" si="21"/>
        <v>0</v>
      </c>
      <c r="J86" s="50">
        <f t="shared" si="22"/>
        <v>525.8201765447667</v>
      </c>
      <c r="K86" s="50">
        <f t="shared" si="18"/>
        <v>963.50007746895028</v>
      </c>
      <c r="L86" s="50">
        <f t="shared" si="19"/>
        <v>1304681.5972534402</v>
      </c>
      <c r="M86" s="50"/>
      <c r="N86" s="50">
        <f t="shared" si="23"/>
        <v>1304681.5972534402</v>
      </c>
      <c r="O86" s="198"/>
      <c r="P86" s="62"/>
      <c r="Q86" s="198"/>
      <c r="R86" s="62"/>
      <c r="S86" s="33"/>
      <c r="T86" s="99"/>
      <c r="U86" s="99"/>
    </row>
    <row r="87" spans="1:21" s="31" customFormat="1" x14ac:dyDescent="0.25">
      <c r="A87" s="35"/>
      <c r="B87" s="51" t="s">
        <v>52</v>
      </c>
      <c r="C87" s="35">
        <v>4</v>
      </c>
      <c r="D87" s="55">
        <v>44.297600000000003</v>
      </c>
      <c r="E87" s="181">
        <v>1017</v>
      </c>
      <c r="F87" s="107">
        <v>523893.8</v>
      </c>
      <c r="G87" s="41">
        <v>100</v>
      </c>
      <c r="H87" s="50">
        <f t="shared" si="20"/>
        <v>523893.8</v>
      </c>
      <c r="I87" s="50">
        <f t="shared" si="21"/>
        <v>0</v>
      </c>
      <c r="J87" s="50">
        <f t="shared" si="22"/>
        <v>515.13647984267448</v>
      </c>
      <c r="K87" s="50">
        <f t="shared" si="18"/>
        <v>974.1837741710425</v>
      </c>
      <c r="L87" s="50">
        <f t="shared" si="19"/>
        <v>1514828.3348112588</v>
      </c>
      <c r="M87" s="50"/>
      <c r="N87" s="50">
        <f t="shared" si="23"/>
        <v>1514828.3348112588</v>
      </c>
      <c r="O87" s="198"/>
      <c r="P87" s="62"/>
      <c r="Q87" s="198"/>
      <c r="R87" s="62"/>
      <c r="S87" s="33"/>
      <c r="T87" s="99"/>
      <c r="U87" s="99"/>
    </row>
    <row r="88" spans="1:21" s="31" customFormat="1" x14ac:dyDescent="0.25">
      <c r="A88" s="35"/>
      <c r="B88" s="51" t="s">
        <v>53</v>
      </c>
      <c r="C88" s="35">
        <v>4</v>
      </c>
      <c r="D88" s="55">
        <v>56.974399999999996</v>
      </c>
      <c r="E88" s="181">
        <v>3885</v>
      </c>
      <c r="F88" s="107">
        <v>2408877.6</v>
      </c>
      <c r="G88" s="41">
        <v>100</v>
      </c>
      <c r="H88" s="50">
        <f t="shared" si="20"/>
        <v>2408877.6</v>
      </c>
      <c r="I88" s="50">
        <f t="shared" si="21"/>
        <v>0</v>
      </c>
      <c r="J88" s="50">
        <f t="shared" si="22"/>
        <v>620.04571428571433</v>
      </c>
      <c r="K88" s="50">
        <f t="shared" si="18"/>
        <v>869.27453972800265</v>
      </c>
      <c r="L88" s="50">
        <f t="shared" si="19"/>
        <v>2009884.4852501818</v>
      </c>
      <c r="M88" s="50"/>
      <c r="N88" s="50">
        <f t="shared" si="23"/>
        <v>2009884.4852501818</v>
      </c>
      <c r="O88" s="198"/>
      <c r="P88" s="62"/>
      <c r="Q88" s="198"/>
      <c r="R88" s="62"/>
      <c r="S88" s="33"/>
      <c r="T88" s="99"/>
      <c r="U88" s="99"/>
    </row>
    <row r="89" spans="1:21" s="31" customFormat="1" x14ac:dyDescent="0.25">
      <c r="A89" s="35"/>
      <c r="B89" s="51"/>
      <c r="C89" s="35"/>
      <c r="D89" s="55">
        <v>0</v>
      </c>
      <c r="E89" s="183"/>
      <c r="F89" s="42"/>
      <c r="G89" s="41"/>
      <c r="H89" s="42"/>
      <c r="I89" s="32"/>
      <c r="J89" s="32"/>
      <c r="K89" s="50"/>
      <c r="L89" s="50"/>
      <c r="M89" s="50"/>
      <c r="N89" s="50"/>
      <c r="O89" s="198"/>
      <c r="P89" s="62"/>
      <c r="Q89" s="198"/>
      <c r="R89" s="62"/>
      <c r="S89" s="33"/>
      <c r="T89" s="99"/>
      <c r="U89" s="99"/>
    </row>
    <row r="90" spans="1:21" s="31" customFormat="1" x14ac:dyDescent="0.25">
      <c r="A90" s="30" t="s">
        <v>54</v>
      </c>
      <c r="B90" s="43" t="s">
        <v>2</v>
      </c>
      <c r="C90" s="44"/>
      <c r="D90" s="3">
        <v>814.44230000000016</v>
      </c>
      <c r="E90" s="184">
        <f>E91</f>
        <v>69399</v>
      </c>
      <c r="F90" s="37">
        <f t="shared" ref="F90" si="24">F92</f>
        <v>0</v>
      </c>
      <c r="G90" s="37"/>
      <c r="H90" s="37">
        <f>H92</f>
        <v>7094007.8250000002</v>
      </c>
      <c r="I90" s="37">
        <f>I92</f>
        <v>-7094007.8250000002</v>
      </c>
      <c r="J90" s="37"/>
      <c r="K90" s="50"/>
      <c r="L90" s="50"/>
      <c r="M90" s="46">
        <f>M92</f>
        <v>20942944.245284606</v>
      </c>
      <c r="N90" s="37">
        <f t="shared" si="23"/>
        <v>20942944.245284606</v>
      </c>
      <c r="O90" s="198"/>
      <c r="P90" s="198"/>
      <c r="Q90" s="198"/>
      <c r="R90" s="198"/>
      <c r="S90" s="33"/>
      <c r="T90" s="99"/>
      <c r="U90" s="99"/>
    </row>
    <row r="91" spans="1:21" s="31" customFormat="1" x14ac:dyDescent="0.25">
      <c r="A91" s="30" t="s">
        <v>54</v>
      </c>
      <c r="B91" s="43" t="s">
        <v>3</v>
      </c>
      <c r="C91" s="44"/>
      <c r="D91" s="3">
        <v>814.44230000000016</v>
      </c>
      <c r="E91" s="184">
        <f>SUM(E93:E120)</f>
        <v>69399</v>
      </c>
      <c r="F91" s="37">
        <f t="shared" ref="F91" si="25">SUM(F93:F120)</f>
        <v>60588118.299999982</v>
      </c>
      <c r="G91" s="37"/>
      <c r="H91" s="37">
        <f>SUM(H93:H120)</f>
        <v>46400102.649999991</v>
      </c>
      <c r="I91" s="37">
        <f>SUM(I93:I120)</f>
        <v>14188015.65</v>
      </c>
      <c r="J91" s="37"/>
      <c r="K91" s="50"/>
      <c r="L91" s="37">
        <f>SUM(L93:L120)</f>
        <v>48075977.958831966</v>
      </c>
      <c r="M91" s="50"/>
      <c r="N91" s="37">
        <f t="shared" si="23"/>
        <v>48075977.958831966</v>
      </c>
      <c r="O91" s="198"/>
      <c r="P91" s="198"/>
      <c r="Q91" s="198"/>
      <c r="R91" s="198"/>
      <c r="S91" s="33"/>
      <c r="T91" s="99"/>
      <c r="U91" s="99"/>
    </row>
    <row r="92" spans="1:21" s="31" customFormat="1" x14ac:dyDescent="0.25">
      <c r="A92" s="35"/>
      <c r="B92" s="51" t="s">
        <v>26</v>
      </c>
      <c r="C92" s="35">
        <v>2</v>
      </c>
      <c r="D92" s="55">
        <v>0</v>
      </c>
      <c r="E92" s="183"/>
      <c r="F92" s="50"/>
      <c r="G92" s="41">
        <v>25</v>
      </c>
      <c r="H92" s="50">
        <f>F98*G92/100</f>
        <v>7094007.8250000002</v>
      </c>
      <c r="I92" s="50">
        <f t="shared" ref="I92:I120" si="26">F92-H92</f>
        <v>-7094007.8250000002</v>
      </c>
      <c r="J92" s="50"/>
      <c r="K92" s="50"/>
      <c r="L92" s="50"/>
      <c r="M92" s="50">
        <f>($L$7*$L$8*E90/$L$10)+($L$7*$L$9*D90/$L$11)</f>
        <v>20942944.245284606</v>
      </c>
      <c r="N92" s="50">
        <f t="shared" si="23"/>
        <v>20942944.245284606</v>
      </c>
      <c r="O92" s="198"/>
      <c r="P92" s="62"/>
      <c r="Q92" s="198"/>
      <c r="R92" s="62"/>
      <c r="S92" s="33"/>
      <c r="T92" s="99"/>
      <c r="U92" s="99"/>
    </row>
    <row r="93" spans="1:21" s="31" customFormat="1" x14ac:dyDescent="0.25">
      <c r="A93" s="35"/>
      <c r="B93" s="51" t="s">
        <v>732</v>
      </c>
      <c r="C93" s="35">
        <v>4</v>
      </c>
      <c r="D93" s="55">
        <v>27.557100000000002</v>
      </c>
      <c r="E93" s="181">
        <v>2183</v>
      </c>
      <c r="F93" s="108">
        <v>861029.9</v>
      </c>
      <c r="G93" s="41">
        <v>100</v>
      </c>
      <c r="H93" s="50">
        <f t="shared" ref="H93:H120" si="27">F93*G93/100</f>
        <v>861029.9</v>
      </c>
      <c r="I93" s="50">
        <f t="shared" si="26"/>
        <v>0</v>
      </c>
      <c r="J93" s="50">
        <f t="shared" ref="J93:J151" si="28">F93/E93</f>
        <v>394.42505726065048</v>
      </c>
      <c r="K93" s="50">
        <f t="shared" ref="K93:K120" si="29">$J$11*$J$19-J93</f>
        <v>1094.8951967530666</v>
      </c>
      <c r="L93" s="50">
        <f t="shared" ref="L93:L120" si="30">IF(K93&gt;0,$J$7*$J$8*(K93/$K$19),0)+$J$7*$J$9*(E93/$E$19)+$J$7*$J$10*(D93/$D$19)</f>
        <v>1784428.6670834715</v>
      </c>
      <c r="M93" s="50"/>
      <c r="N93" s="50">
        <f t="shared" si="23"/>
        <v>1784428.6670834715</v>
      </c>
      <c r="O93" s="198"/>
      <c r="P93" s="62"/>
      <c r="Q93" s="198"/>
      <c r="R93" s="62"/>
      <c r="S93" s="33"/>
      <c r="T93" s="99"/>
      <c r="U93" s="99"/>
    </row>
    <row r="94" spans="1:21" s="31" customFormat="1" x14ac:dyDescent="0.25">
      <c r="A94" s="35"/>
      <c r="B94" s="51" t="s">
        <v>55</v>
      </c>
      <c r="C94" s="35">
        <v>4</v>
      </c>
      <c r="D94" s="55">
        <v>15.863399999999999</v>
      </c>
      <c r="E94" s="181">
        <v>619</v>
      </c>
      <c r="F94" s="108">
        <v>306850.09999999998</v>
      </c>
      <c r="G94" s="41">
        <v>100</v>
      </c>
      <c r="H94" s="50">
        <f t="shared" si="27"/>
        <v>306850.09999999998</v>
      </c>
      <c r="I94" s="50">
        <f t="shared" si="26"/>
        <v>0</v>
      </c>
      <c r="J94" s="50">
        <f t="shared" si="28"/>
        <v>495.71906300484648</v>
      </c>
      <c r="K94" s="50">
        <f t="shared" si="29"/>
        <v>993.6011910088705</v>
      </c>
      <c r="L94" s="50">
        <f t="shared" si="30"/>
        <v>1312182.8970945219</v>
      </c>
      <c r="M94" s="50"/>
      <c r="N94" s="50">
        <f t="shared" si="23"/>
        <v>1312182.8970945219</v>
      </c>
      <c r="O94" s="198"/>
      <c r="P94" s="62"/>
      <c r="Q94" s="198"/>
      <c r="R94" s="62"/>
      <c r="S94" s="33"/>
      <c r="T94" s="99"/>
      <c r="U94" s="99"/>
    </row>
    <row r="95" spans="1:21" s="31" customFormat="1" x14ac:dyDescent="0.25">
      <c r="A95" s="35"/>
      <c r="B95" s="51" t="s">
        <v>733</v>
      </c>
      <c r="C95" s="35">
        <v>4</v>
      </c>
      <c r="D95" s="55">
        <v>26.978499999999997</v>
      </c>
      <c r="E95" s="181">
        <v>2096</v>
      </c>
      <c r="F95" s="108">
        <v>1356638.8</v>
      </c>
      <c r="G95" s="41">
        <v>100</v>
      </c>
      <c r="H95" s="50">
        <f t="shared" si="27"/>
        <v>1356638.8</v>
      </c>
      <c r="I95" s="50">
        <f t="shared" si="26"/>
        <v>0</v>
      </c>
      <c r="J95" s="50">
        <f t="shared" si="28"/>
        <v>647.25133587786263</v>
      </c>
      <c r="K95" s="50">
        <f t="shared" si="29"/>
        <v>842.06891813585435</v>
      </c>
      <c r="L95" s="50">
        <f t="shared" si="30"/>
        <v>1482032.9143434218</v>
      </c>
      <c r="M95" s="50"/>
      <c r="N95" s="50">
        <f t="shared" si="23"/>
        <v>1482032.9143434218</v>
      </c>
      <c r="O95" s="198"/>
      <c r="P95" s="62"/>
      <c r="Q95" s="198"/>
      <c r="R95" s="62"/>
      <c r="S95" s="33"/>
      <c r="T95" s="99"/>
      <c r="U95" s="99"/>
    </row>
    <row r="96" spans="1:21" s="31" customFormat="1" x14ac:dyDescent="0.25">
      <c r="A96" s="35"/>
      <c r="B96" s="51" t="s">
        <v>734</v>
      </c>
      <c r="C96" s="35">
        <v>4</v>
      </c>
      <c r="D96" s="55">
        <v>25.1053</v>
      </c>
      <c r="E96" s="181">
        <v>1807</v>
      </c>
      <c r="F96" s="108">
        <v>492299.3</v>
      </c>
      <c r="G96" s="41">
        <v>100</v>
      </c>
      <c r="H96" s="50">
        <f t="shared" si="27"/>
        <v>492299.3</v>
      </c>
      <c r="I96" s="50">
        <f t="shared" si="26"/>
        <v>0</v>
      </c>
      <c r="J96" s="50">
        <f t="shared" si="28"/>
        <v>272.44012174875485</v>
      </c>
      <c r="K96" s="50">
        <f t="shared" si="29"/>
        <v>1216.8801322649622</v>
      </c>
      <c r="L96" s="50">
        <f t="shared" si="30"/>
        <v>1836463.2977577371</v>
      </c>
      <c r="M96" s="50"/>
      <c r="N96" s="50">
        <f t="shared" si="23"/>
        <v>1836463.2977577371</v>
      </c>
      <c r="O96" s="198"/>
      <c r="P96" s="62"/>
      <c r="Q96" s="198"/>
      <c r="R96" s="62"/>
      <c r="S96" s="33"/>
      <c r="T96" s="99"/>
      <c r="U96" s="99"/>
    </row>
    <row r="97" spans="1:21" s="31" customFormat="1" x14ac:dyDescent="0.25">
      <c r="A97" s="35"/>
      <c r="B97" s="51" t="s">
        <v>56</v>
      </c>
      <c r="C97" s="35">
        <v>4</v>
      </c>
      <c r="D97" s="55">
        <v>19.769200000000001</v>
      </c>
      <c r="E97" s="181">
        <v>1144</v>
      </c>
      <c r="F97" s="108">
        <v>418155.5</v>
      </c>
      <c r="G97" s="41">
        <v>100</v>
      </c>
      <c r="H97" s="50">
        <f t="shared" si="27"/>
        <v>418155.5</v>
      </c>
      <c r="I97" s="50">
        <f t="shared" si="26"/>
        <v>0</v>
      </c>
      <c r="J97" s="50">
        <f t="shared" si="28"/>
        <v>365.52054195804197</v>
      </c>
      <c r="K97" s="50">
        <f t="shared" si="29"/>
        <v>1123.7997120556749</v>
      </c>
      <c r="L97" s="50">
        <f t="shared" si="30"/>
        <v>1578206.0049539495</v>
      </c>
      <c r="M97" s="50"/>
      <c r="N97" s="50">
        <f t="shared" si="23"/>
        <v>1578206.0049539495</v>
      </c>
      <c r="O97" s="198"/>
      <c r="P97" s="62"/>
      <c r="Q97" s="198"/>
      <c r="R97" s="62"/>
      <c r="S97" s="33"/>
      <c r="T97" s="99"/>
      <c r="U97" s="99"/>
    </row>
    <row r="98" spans="1:21" s="31" customFormat="1" x14ac:dyDescent="0.25">
      <c r="A98" s="35"/>
      <c r="B98" s="51" t="s">
        <v>870</v>
      </c>
      <c r="C98" s="35">
        <v>3</v>
      </c>
      <c r="D98" s="54">
        <v>8.8294999999999995</v>
      </c>
      <c r="E98" s="181">
        <v>7957</v>
      </c>
      <c r="F98" s="108">
        <v>28376031.300000001</v>
      </c>
      <c r="G98" s="41">
        <v>50</v>
      </c>
      <c r="H98" s="50">
        <f t="shared" si="27"/>
        <v>14188015.65</v>
      </c>
      <c r="I98" s="50">
        <f t="shared" si="26"/>
        <v>14188015.65</v>
      </c>
      <c r="J98" s="50">
        <f t="shared" si="28"/>
        <v>3566.1720874701523</v>
      </c>
      <c r="K98" s="50">
        <f t="shared" si="29"/>
        <v>-2076.8518334564351</v>
      </c>
      <c r="L98" s="50">
        <f t="shared" si="30"/>
        <v>1561424.7890917177</v>
      </c>
      <c r="M98" s="50"/>
      <c r="N98" s="50">
        <f t="shared" si="23"/>
        <v>1561424.7890917177</v>
      </c>
      <c r="O98" s="198"/>
      <c r="P98" s="62"/>
      <c r="Q98" s="198"/>
      <c r="R98" s="62"/>
      <c r="S98" s="33"/>
      <c r="T98" s="99"/>
      <c r="U98" s="99"/>
    </row>
    <row r="99" spans="1:21" s="31" customFormat="1" x14ac:dyDescent="0.25">
      <c r="A99" s="35"/>
      <c r="B99" s="51" t="s">
        <v>28</v>
      </c>
      <c r="C99" s="35">
        <v>4</v>
      </c>
      <c r="D99" s="55">
        <v>13.193199999999997</v>
      </c>
      <c r="E99" s="181">
        <v>764</v>
      </c>
      <c r="F99" s="108">
        <v>247919.9</v>
      </c>
      <c r="G99" s="41">
        <v>100</v>
      </c>
      <c r="H99" s="50">
        <f t="shared" si="27"/>
        <v>247919.9</v>
      </c>
      <c r="I99" s="50">
        <f t="shared" si="26"/>
        <v>0</v>
      </c>
      <c r="J99" s="50">
        <f t="shared" si="28"/>
        <v>324.50248691099478</v>
      </c>
      <c r="K99" s="50">
        <f t="shared" si="29"/>
        <v>1164.8177671027222</v>
      </c>
      <c r="L99" s="50">
        <f t="shared" si="30"/>
        <v>1517362.0707073067</v>
      </c>
      <c r="M99" s="50"/>
      <c r="N99" s="50">
        <f t="shared" si="23"/>
        <v>1517362.0707073067</v>
      </c>
      <c r="O99" s="198"/>
      <c r="P99" s="62"/>
      <c r="Q99" s="198"/>
      <c r="R99" s="62"/>
      <c r="S99" s="33"/>
      <c r="T99" s="99"/>
      <c r="U99" s="99"/>
    </row>
    <row r="100" spans="1:21" s="31" customFormat="1" x14ac:dyDescent="0.25">
      <c r="A100" s="35"/>
      <c r="B100" s="51" t="s">
        <v>735</v>
      </c>
      <c r="C100" s="35">
        <v>4</v>
      </c>
      <c r="D100" s="55">
        <v>48.523900000000005</v>
      </c>
      <c r="E100" s="181">
        <v>3869</v>
      </c>
      <c r="F100" s="108">
        <v>943114</v>
      </c>
      <c r="G100" s="41">
        <v>100</v>
      </c>
      <c r="H100" s="50">
        <f t="shared" si="27"/>
        <v>943114</v>
      </c>
      <c r="I100" s="50">
        <f t="shared" si="26"/>
        <v>0</v>
      </c>
      <c r="J100" s="50">
        <f t="shared" si="28"/>
        <v>243.76169552856035</v>
      </c>
      <c r="K100" s="50">
        <f t="shared" si="29"/>
        <v>1245.5585584851567</v>
      </c>
      <c r="L100" s="50">
        <f t="shared" si="30"/>
        <v>2383583.8020265233</v>
      </c>
      <c r="M100" s="50"/>
      <c r="N100" s="50">
        <f t="shared" si="23"/>
        <v>2383583.8020265233</v>
      </c>
      <c r="O100" s="198"/>
      <c r="P100" s="62"/>
      <c r="Q100" s="198"/>
      <c r="R100" s="62"/>
      <c r="S100" s="33"/>
      <c r="T100" s="99"/>
      <c r="U100" s="99"/>
    </row>
    <row r="101" spans="1:21" s="31" customFormat="1" x14ac:dyDescent="0.25">
      <c r="A101" s="35"/>
      <c r="B101" s="51" t="s">
        <v>57</v>
      </c>
      <c r="C101" s="35">
        <v>4</v>
      </c>
      <c r="D101" s="55">
        <v>23.2666</v>
      </c>
      <c r="E101" s="181">
        <v>1791</v>
      </c>
      <c r="F101" s="108">
        <v>437922.9</v>
      </c>
      <c r="G101" s="41">
        <v>100</v>
      </c>
      <c r="H101" s="50">
        <f t="shared" si="27"/>
        <v>437922.9</v>
      </c>
      <c r="I101" s="50">
        <f t="shared" si="26"/>
        <v>0</v>
      </c>
      <c r="J101" s="50">
        <f t="shared" si="28"/>
        <v>244.51306532663318</v>
      </c>
      <c r="K101" s="50">
        <f t="shared" si="29"/>
        <v>1244.8071886870839</v>
      </c>
      <c r="L101" s="50">
        <f t="shared" si="30"/>
        <v>1855047.3611247966</v>
      </c>
      <c r="M101" s="50"/>
      <c r="N101" s="50">
        <f t="shared" si="23"/>
        <v>1855047.3611247966</v>
      </c>
      <c r="O101" s="198"/>
      <c r="P101" s="62"/>
      <c r="Q101" s="198"/>
      <c r="R101" s="62"/>
      <c r="S101" s="33"/>
      <c r="T101" s="99"/>
      <c r="U101" s="99"/>
    </row>
    <row r="102" spans="1:21" s="31" customFormat="1" x14ac:dyDescent="0.25">
      <c r="A102" s="35"/>
      <c r="B102" s="51" t="s">
        <v>58</v>
      </c>
      <c r="C102" s="35">
        <v>4</v>
      </c>
      <c r="D102" s="55">
        <v>50.768900000000002</v>
      </c>
      <c r="E102" s="181">
        <v>3322</v>
      </c>
      <c r="F102" s="108">
        <v>759973.8</v>
      </c>
      <c r="G102" s="41">
        <v>100</v>
      </c>
      <c r="H102" s="50">
        <f t="shared" si="27"/>
        <v>759973.8</v>
      </c>
      <c r="I102" s="50">
        <f t="shared" si="26"/>
        <v>0</v>
      </c>
      <c r="J102" s="50">
        <f t="shared" si="28"/>
        <v>228.76995785671284</v>
      </c>
      <c r="K102" s="50">
        <f t="shared" si="29"/>
        <v>1260.5502961570041</v>
      </c>
      <c r="L102" s="50">
        <f t="shared" si="30"/>
        <v>2307915.731478733</v>
      </c>
      <c r="M102" s="50"/>
      <c r="N102" s="50">
        <f t="shared" si="23"/>
        <v>2307915.731478733</v>
      </c>
      <c r="O102" s="198"/>
      <c r="P102" s="62"/>
      <c r="Q102" s="198"/>
      <c r="R102" s="62"/>
      <c r="S102" s="33"/>
      <c r="T102" s="99"/>
      <c r="U102" s="99"/>
    </row>
    <row r="103" spans="1:21" s="31" customFormat="1" x14ac:dyDescent="0.25">
      <c r="A103" s="35"/>
      <c r="B103" s="51" t="s">
        <v>59</v>
      </c>
      <c r="C103" s="35">
        <v>4</v>
      </c>
      <c r="D103" s="55">
        <v>39.664400000000001</v>
      </c>
      <c r="E103" s="181">
        <v>2821</v>
      </c>
      <c r="F103" s="108">
        <v>1640835.3</v>
      </c>
      <c r="G103" s="41">
        <v>100</v>
      </c>
      <c r="H103" s="50">
        <f t="shared" si="27"/>
        <v>1640835.3</v>
      </c>
      <c r="I103" s="50">
        <f t="shared" si="26"/>
        <v>0</v>
      </c>
      <c r="J103" s="50">
        <f t="shared" si="28"/>
        <v>581.6502304147466</v>
      </c>
      <c r="K103" s="50">
        <f t="shared" si="29"/>
        <v>907.67002359897037</v>
      </c>
      <c r="L103" s="50">
        <f t="shared" si="30"/>
        <v>1759763.151261043</v>
      </c>
      <c r="M103" s="50"/>
      <c r="N103" s="50">
        <f t="shared" si="23"/>
        <v>1759763.151261043</v>
      </c>
      <c r="O103" s="198"/>
      <c r="P103" s="62"/>
      <c r="Q103" s="198"/>
      <c r="R103" s="62"/>
      <c r="S103" s="33"/>
      <c r="T103" s="99"/>
      <c r="U103" s="99"/>
    </row>
    <row r="104" spans="1:21" s="31" customFormat="1" x14ac:dyDescent="0.25">
      <c r="A104" s="35"/>
      <c r="B104" s="51" t="s">
        <v>60</v>
      </c>
      <c r="C104" s="35">
        <v>4</v>
      </c>
      <c r="D104" s="55">
        <v>52.508599999999994</v>
      </c>
      <c r="E104" s="181">
        <v>7345</v>
      </c>
      <c r="F104" s="108">
        <v>3125647.9</v>
      </c>
      <c r="G104" s="41">
        <v>100</v>
      </c>
      <c r="H104" s="50">
        <f t="shared" si="27"/>
        <v>3125647.9</v>
      </c>
      <c r="I104" s="50">
        <f t="shared" si="26"/>
        <v>0</v>
      </c>
      <c r="J104" s="50">
        <f t="shared" si="28"/>
        <v>425.54770592239618</v>
      </c>
      <c r="K104" s="50">
        <f t="shared" si="29"/>
        <v>1063.7725480913209</v>
      </c>
      <c r="L104" s="50">
        <f t="shared" si="30"/>
        <v>2863014.7156872796</v>
      </c>
      <c r="M104" s="50"/>
      <c r="N104" s="50">
        <f t="shared" si="23"/>
        <v>2863014.7156872796</v>
      </c>
      <c r="O104" s="198"/>
      <c r="P104" s="62"/>
      <c r="Q104" s="198"/>
      <c r="R104" s="62"/>
      <c r="S104" s="33"/>
      <c r="T104" s="99"/>
      <c r="U104" s="99"/>
    </row>
    <row r="105" spans="1:21" s="31" customFormat="1" x14ac:dyDescent="0.25">
      <c r="A105" s="35"/>
      <c r="B105" s="51" t="s">
        <v>61</v>
      </c>
      <c r="C105" s="35">
        <v>4</v>
      </c>
      <c r="D105" s="55">
        <v>24.664800000000003</v>
      </c>
      <c r="E105" s="181">
        <v>1410</v>
      </c>
      <c r="F105" s="108">
        <v>1914628.5</v>
      </c>
      <c r="G105" s="41">
        <v>100</v>
      </c>
      <c r="H105" s="50">
        <f t="shared" si="27"/>
        <v>1914628.5</v>
      </c>
      <c r="I105" s="50">
        <f t="shared" si="26"/>
        <v>0</v>
      </c>
      <c r="J105" s="50">
        <f t="shared" si="28"/>
        <v>1357.8925531914895</v>
      </c>
      <c r="K105" s="50">
        <f t="shared" si="29"/>
        <v>131.42770082222751</v>
      </c>
      <c r="L105" s="50">
        <f t="shared" si="30"/>
        <v>544401.14745722513</v>
      </c>
      <c r="M105" s="50"/>
      <c r="N105" s="50">
        <f t="shared" si="23"/>
        <v>544401.14745722513</v>
      </c>
      <c r="O105" s="198"/>
      <c r="P105" s="62"/>
      <c r="Q105" s="198"/>
      <c r="R105" s="62"/>
      <c r="S105" s="33"/>
      <c r="T105" s="99"/>
      <c r="U105" s="99"/>
    </row>
    <row r="106" spans="1:21" s="31" customFormat="1" x14ac:dyDescent="0.25">
      <c r="A106" s="35"/>
      <c r="B106" s="51" t="s">
        <v>62</v>
      </c>
      <c r="C106" s="35">
        <v>4</v>
      </c>
      <c r="D106" s="55">
        <v>58.643199999999993</v>
      </c>
      <c r="E106" s="181">
        <v>2060</v>
      </c>
      <c r="F106" s="108">
        <v>618626</v>
      </c>
      <c r="G106" s="41">
        <v>100</v>
      </c>
      <c r="H106" s="50">
        <f t="shared" si="27"/>
        <v>618626</v>
      </c>
      <c r="I106" s="50">
        <f t="shared" si="26"/>
        <v>0</v>
      </c>
      <c r="J106" s="50">
        <f t="shared" si="28"/>
        <v>300.30388349514561</v>
      </c>
      <c r="K106" s="50">
        <f t="shared" si="29"/>
        <v>1189.0163705185714</v>
      </c>
      <c r="L106" s="50">
        <f t="shared" si="30"/>
        <v>2028715.2984774641</v>
      </c>
      <c r="M106" s="50"/>
      <c r="N106" s="50">
        <f t="shared" si="23"/>
        <v>2028715.2984774641</v>
      </c>
      <c r="O106" s="198"/>
      <c r="P106" s="62"/>
      <c r="Q106" s="198"/>
      <c r="R106" s="62"/>
      <c r="S106" s="33"/>
      <c r="T106" s="99"/>
      <c r="U106" s="99"/>
    </row>
    <row r="107" spans="1:21" s="31" customFormat="1" x14ac:dyDescent="0.25">
      <c r="A107" s="35"/>
      <c r="B107" s="51" t="s">
        <v>63</v>
      </c>
      <c r="C107" s="35">
        <v>4</v>
      </c>
      <c r="D107" s="55">
        <v>46.1038</v>
      </c>
      <c r="E107" s="181">
        <v>3862</v>
      </c>
      <c r="F107" s="108">
        <v>1815996.7</v>
      </c>
      <c r="G107" s="41">
        <v>100</v>
      </c>
      <c r="H107" s="50">
        <f t="shared" si="27"/>
        <v>1815996.7</v>
      </c>
      <c r="I107" s="50">
        <f t="shared" si="26"/>
        <v>0</v>
      </c>
      <c r="J107" s="50">
        <f t="shared" si="28"/>
        <v>470.22182806835838</v>
      </c>
      <c r="K107" s="50">
        <f t="shared" si="29"/>
        <v>1019.0984259453586</v>
      </c>
      <c r="L107" s="50">
        <f t="shared" si="30"/>
        <v>2116293.2291374616</v>
      </c>
      <c r="M107" s="50"/>
      <c r="N107" s="50">
        <f t="shared" si="23"/>
        <v>2116293.2291374616</v>
      </c>
      <c r="O107" s="198"/>
      <c r="P107" s="62"/>
      <c r="Q107" s="198"/>
      <c r="R107" s="62"/>
      <c r="S107" s="33"/>
      <c r="T107" s="99"/>
      <c r="U107" s="99"/>
    </row>
    <row r="108" spans="1:21" s="31" customFormat="1" x14ac:dyDescent="0.25">
      <c r="A108" s="35"/>
      <c r="B108" s="51" t="s">
        <v>64</v>
      </c>
      <c r="C108" s="35">
        <v>4</v>
      </c>
      <c r="D108" s="55">
        <v>22.825799999999997</v>
      </c>
      <c r="E108" s="181">
        <v>1503</v>
      </c>
      <c r="F108" s="108">
        <v>748172.3</v>
      </c>
      <c r="G108" s="41">
        <v>100</v>
      </c>
      <c r="H108" s="50">
        <f t="shared" si="27"/>
        <v>748172.3</v>
      </c>
      <c r="I108" s="50">
        <f t="shared" si="26"/>
        <v>0</v>
      </c>
      <c r="J108" s="50">
        <f t="shared" si="28"/>
        <v>497.78596141051236</v>
      </c>
      <c r="K108" s="50">
        <f t="shared" si="29"/>
        <v>991.53429260320468</v>
      </c>
      <c r="L108" s="50">
        <f t="shared" si="30"/>
        <v>1514594.6647650721</v>
      </c>
      <c r="M108" s="50"/>
      <c r="N108" s="50">
        <f t="shared" si="23"/>
        <v>1514594.6647650721</v>
      </c>
      <c r="O108" s="198"/>
      <c r="P108" s="62"/>
      <c r="Q108" s="198"/>
      <c r="R108" s="62"/>
      <c r="S108" s="33"/>
      <c r="T108" s="99"/>
      <c r="U108" s="99"/>
    </row>
    <row r="109" spans="1:21" s="31" customFormat="1" x14ac:dyDescent="0.25">
      <c r="A109" s="35"/>
      <c r="B109" s="51" t="s">
        <v>65</v>
      </c>
      <c r="C109" s="35">
        <v>4</v>
      </c>
      <c r="D109" s="55">
        <v>20.625700000000002</v>
      </c>
      <c r="E109" s="181">
        <v>891</v>
      </c>
      <c r="F109" s="108">
        <v>455573.8</v>
      </c>
      <c r="G109" s="41">
        <v>100</v>
      </c>
      <c r="H109" s="50">
        <f t="shared" si="27"/>
        <v>455573.8</v>
      </c>
      <c r="I109" s="50">
        <f t="shared" si="26"/>
        <v>0</v>
      </c>
      <c r="J109" s="50">
        <f t="shared" si="28"/>
        <v>511.30617283950613</v>
      </c>
      <c r="K109" s="50">
        <f t="shared" si="29"/>
        <v>978.01408117421079</v>
      </c>
      <c r="L109" s="50">
        <f t="shared" si="30"/>
        <v>1371429.4399703271</v>
      </c>
      <c r="M109" s="50"/>
      <c r="N109" s="50">
        <f t="shared" si="23"/>
        <v>1371429.4399703271</v>
      </c>
      <c r="O109" s="198"/>
      <c r="P109" s="62"/>
      <c r="Q109" s="198"/>
      <c r="R109" s="62"/>
      <c r="S109" s="33"/>
      <c r="T109" s="99"/>
      <c r="U109" s="99"/>
    </row>
    <row r="110" spans="1:21" s="31" customFormat="1" x14ac:dyDescent="0.25">
      <c r="A110" s="35"/>
      <c r="B110" s="51" t="s">
        <v>66</v>
      </c>
      <c r="C110" s="35">
        <v>4</v>
      </c>
      <c r="D110" s="55">
        <v>55.96</v>
      </c>
      <c r="E110" s="181">
        <v>4126</v>
      </c>
      <c r="F110" s="108">
        <v>2635272.7000000002</v>
      </c>
      <c r="G110" s="41">
        <v>100</v>
      </c>
      <c r="H110" s="50">
        <f t="shared" si="27"/>
        <v>2635272.7000000002</v>
      </c>
      <c r="I110" s="50">
        <f t="shared" si="26"/>
        <v>0</v>
      </c>
      <c r="J110" s="50">
        <f t="shared" si="28"/>
        <v>638.69915172079504</v>
      </c>
      <c r="K110" s="50">
        <f t="shared" si="29"/>
        <v>850.62110229292193</v>
      </c>
      <c r="L110" s="50">
        <f t="shared" si="30"/>
        <v>2029613.669963249</v>
      </c>
      <c r="M110" s="50"/>
      <c r="N110" s="50">
        <f t="shared" si="23"/>
        <v>2029613.669963249</v>
      </c>
      <c r="O110" s="198"/>
      <c r="P110" s="62"/>
      <c r="Q110" s="198"/>
      <c r="R110" s="62"/>
      <c r="S110" s="33"/>
      <c r="T110" s="99"/>
      <c r="U110" s="99"/>
    </row>
    <row r="111" spans="1:21" s="31" customFormat="1" x14ac:dyDescent="0.25">
      <c r="A111" s="35"/>
      <c r="B111" s="51" t="s">
        <v>67</v>
      </c>
      <c r="C111" s="35">
        <v>4</v>
      </c>
      <c r="D111" s="55">
        <v>11.875299999999999</v>
      </c>
      <c r="E111" s="181">
        <v>4679</v>
      </c>
      <c r="F111" s="108">
        <v>7770704.5</v>
      </c>
      <c r="G111" s="41">
        <v>100</v>
      </c>
      <c r="H111" s="50">
        <f t="shared" si="27"/>
        <v>7770704.5</v>
      </c>
      <c r="I111" s="50">
        <f t="shared" si="26"/>
        <v>0</v>
      </c>
      <c r="J111" s="50">
        <f t="shared" si="28"/>
        <v>1660.7618080786492</v>
      </c>
      <c r="K111" s="50">
        <f t="shared" si="29"/>
        <v>-171.44155406493223</v>
      </c>
      <c r="L111" s="50">
        <f t="shared" si="30"/>
        <v>953094.251590161</v>
      </c>
      <c r="M111" s="50"/>
      <c r="N111" s="50">
        <f t="shared" si="23"/>
        <v>953094.251590161</v>
      </c>
      <c r="O111" s="198"/>
      <c r="P111" s="62"/>
      <c r="Q111" s="198"/>
      <c r="R111" s="62"/>
      <c r="S111" s="33"/>
      <c r="T111" s="99"/>
      <c r="U111" s="99"/>
    </row>
    <row r="112" spans="1:21" s="31" customFormat="1" x14ac:dyDescent="0.25">
      <c r="A112" s="35"/>
      <c r="B112" s="51" t="s">
        <v>68</v>
      </c>
      <c r="C112" s="35">
        <v>4</v>
      </c>
      <c r="D112" s="55">
        <v>31.241099999999999</v>
      </c>
      <c r="E112" s="181">
        <v>1353</v>
      </c>
      <c r="F112" s="108">
        <v>671937.6</v>
      </c>
      <c r="G112" s="41">
        <v>100</v>
      </c>
      <c r="H112" s="50">
        <f t="shared" si="27"/>
        <v>671937.6</v>
      </c>
      <c r="I112" s="50">
        <f t="shared" si="26"/>
        <v>0</v>
      </c>
      <c r="J112" s="50">
        <f t="shared" si="28"/>
        <v>496.62793791574279</v>
      </c>
      <c r="K112" s="50">
        <f t="shared" si="29"/>
        <v>992.69231609797419</v>
      </c>
      <c r="L112" s="50">
        <f t="shared" si="30"/>
        <v>1531295.7593743524</v>
      </c>
      <c r="M112" s="50"/>
      <c r="N112" s="50">
        <f t="shared" si="23"/>
        <v>1531295.7593743524</v>
      </c>
      <c r="O112" s="198"/>
      <c r="P112" s="62"/>
      <c r="Q112" s="198"/>
      <c r="R112" s="62"/>
      <c r="S112" s="33"/>
      <c r="T112" s="99"/>
      <c r="U112" s="99"/>
    </row>
    <row r="113" spans="1:21" s="31" customFormat="1" x14ac:dyDescent="0.25">
      <c r="A113" s="35"/>
      <c r="B113" s="51" t="s">
        <v>69</v>
      </c>
      <c r="C113" s="35">
        <v>4</v>
      </c>
      <c r="D113" s="55">
        <v>24.530700000000003</v>
      </c>
      <c r="E113" s="181">
        <v>1330</v>
      </c>
      <c r="F113" s="108">
        <v>677184.2</v>
      </c>
      <c r="G113" s="41">
        <v>100</v>
      </c>
      <c r="H113" s="50">
        <f t="shared" si="27"/>
        <v>677184.2</v>
      </c>
      <c r="I113" s="50">
        <f t="shared" si="26"/>
        <v>0</v>
      </c>
      <c r="J113" s="50">
        <f t="shared" si="28"/>
        <v>509.16105263157891</v>
      </c>
      <c r="K113" s="50">
        <f t="shared" si="29"/>
        <v>980.15920138213801</v>
      </c>
      <c r="L113" s="50">
        <f t="shared" si="30"/>
        <v>1477833.8888023507</v>
      </c>
      <c r="M113" s="50"/>
      <c r="N113" s="50">
        <f t="shared" si="23"/>
        <v>1477833.8888023507</v>
      </c>
      <c r="O113" s="198"/>
      <c r="P113" s="62"/>
      <c r="Q113" s="198"/>
      <c r="R113" s="62"/>
      <c r="S113" s="33"/>
      <c r="T113" s="99"/>
      <c r="U113" s="99"/>
    </row>
    <row r="114" spans="1:21" s="31" customFormat="1" x14ac:dyDescent="0.25">
      <c r="A114" s="35"/>
      <c r="B114" s="51" t="s">
        <v>70</v>
      </c>
      <c r="C114" s="35">
        <v>4</v>
      </c>
      <c r="D114" s="55">
        <v>16.540599999999998</v>
      </c>
      <c r="E114" s="181">
        <v>634</v>
      </c>
      <c r="F114" s="108">
        <v>147825.79999999999</v>
      </c>
      <c r="G114" s="41">
        <v>100</v>
      </c>
      <c r="H114" s="50">
        <f t="shared" si="27"/>
        <v>147825.79999999999</v>
      </c>
      <c r="I114" s="50">
        <f t="shared" si="26"/>
        <v>0</v>
      </c>
      <c r="J114" s="50">
        <f t="shared" si="28"/>
        <v>233.16372239747633</v>
      </c>
      <c r="K114" s="50">
        <f t="shared" si="29"/>
        <v>1256.1565316162407</v>
      </c>
      <c r="L114" s="50">
        <f t="shared" si="30"/>
        <v>1612265.2095069715</v>
      </c>
      <c r="M114" s="50"/>
      <c r="N114" s="50">
        <f t="shared" si="23"/>
        <v>1612265.2095069715</v>
      </c>
      <c r="O114" s="198"/>
      <c r="P114" s="62"/>
      <c r="Q114" s="198"/>
      <c r="R114" s="62"/>
      <c r="S114" s="33"/>
      <c r="T114" s="99"/>
      <c r="U114" s="99"/>
    </row>
    <row r="115" spans="1:21" s="31" customFormat="1" x14ac:dyDescent="0.25">
      <c r="A115" s="35"/>
      <c r="B115" s="51" t="s">
        <v>855</v>
      </c>
      <c r="C115" s="35">
        <v>4</v>
      </c>
      <c r="D115" s="55">
        <v>24.329000000000001</v>
      </c>
      <c r="E115" s="181">
        <v>1601</v>
      </c>
      <c r="F115" s="108">
        <v>690050.3</v>
      </c>
      <c r="G115" s="41">
        <v>100</v>
      </c>
      <c r="H115" s="50">
        <f t="shared" si="27"/>
        <v>690050.3</v>
      </c>
      <c r="I115" s="50">
        <f t="shared" si="26"/>
        <v>0</v>
      </c>
      <c r="J115" s="50">
        <f t="shared" si="28"/>
        <v>431.01205496564648</v>
      </c>
      <c r="K115" s="50">
        <f t="shared" si="29"/>
        <v>1058.3081990480705</v>
      </c>
      <c r="L115" s="50">
        <f t="shared" si="30"/>
        <v>1615803.1729741893</v>
      </c>
      <c r="M115" s="50"/>
      <c r="N115" s="50">
        <f t="shared" si="23"/>
        <v>1615803.1729741893</v>
      </c>
      <c r="O115" s="198"/>
      <c r="P115" s="62"/>
      <c r="Q115" s="198"/>
      <c r="R115" s="62"/>
      <c r="S115" s="33"/>
      <c r="T115" s="99"/>
      <c r="U115" s="99"/>
    </row>
    <row r="116" spans="1:21" s="31" customFormat="1" x14ac:dyDescent="0.25">
      <c r="A116" s="35"/>
      <c r="B116" s="51" t="s">
        <v>736</v>
      </c>
      <c r="C116" s="35">
        <v>4</v>
      </c>
      <c r="D116" s="55">
        <v>26.3277</v>
      </c>
      <c r="E116" s="181">
        <v>2188</v>
      </c>
      <c r="F116" s="108">
        <v>587865.30000000005</v>
      </c>
      <c r="G116" s="41">
        <v>100</v>
      </c>
      <c r="H116" s="50">
        <f t="shared" si="27"/>
        <v>587865.30000000005</v>
      </c>
      <c r="I116" s="50">
        <f t="shared" si="26"/>
        <v>0</v>
      </c>
      <c r="J116" s="50">
        <f t="shared" si="28"/>
        <v>268.67701096892142</v>
      </c>
      <c r="K116" s="50">
        <f t="shared" si="29"/>
        <v>1220.6432430447956</v>
      </c>
      <c r="L116" s="50">
        <f t="shared" si="30"/>
        <v>1919615.4547854818</v>
      </c>
      <c r="M116" s="50"/>
      <c r="N116" s="50">
        <f t="shared" si="23"/>
        <v>1919615.4547854818</v>
      </c>
      <c r="O116" s="198"/>
      <c r="P116" s="62"/>
      <c r="Q116" s="198"/>
      <c r="R116" s="62"/>
      <c r="S116" s="33"/>
      <c r="T116" s="99"/>
      <c r="U116" s="99"/>
    </row>
    <row r="117" spans="1:21" s="31" customFormat="1" x14ac:dyDescent="0.25">
      <c r="A117" s="35"/>
      <c r="B117" s="51" t="s">
        <v>737</v>
      </c>
      <c r="C117" s="35">
        <v>4</v>
      </c>
      <c r="D117" s="55">
        <v>20.367199999999997</v>
      </c>
      <c r="E117" s="181">
        <v>953</v>
      </c>
      <c r="F117" s="108">
        <v>311391.09999999998</v>
      </c>
      <c r="G117" s="41">
        <v>100</v>
      </c>
      <c r="H117" s="50">
        <f t="shared" si="27"/>
        <v>311391.09999999998</v>
      </c>
      <c r="I117" s="50">
        <f t="shared" si="26"/>
        <v>0</v>
      </c>
      <c r="J117" s="50">
        <f t="shared" si="28"/>
        <v>326.74826862539345</v>
      </c>
      <c r="K117" s="50">
        <f t="shared" si="29"/>
        <v>1162.5719853883236</v>
      </c>
      <c r="L117" s="50">
        <f t="shared" si="30"/>
        <v>1588327.2064655435</v>
      </c>
      <c r="M117" s="50"/>
      <c r="N117" s="50">
        <f t="shared" si="23"/>
        <v>1588327.2064655435</v>
      </c>
      <c r="O117" s="198"/>
      <c r="P117" s="62"/>
      <c r="Q117" s="198"/>
      <c r="R117" s="62"/>
      <c r="S117" s="33"/>
      <c r="T117" s="99"/>
      <c r="U117" s="99"/>
    </row>
    <row r="118" spans="1:21" s="31" customFormat="1" x14ac:dyDescent="0.25">
      <c r="A118" s="35"/>
      <c r="B118" s="51" t="s">
        <v>71</v>
      </c>
      <c r="C118" s="35">
        <v>4</v>
      </c>
      <c r="D118" s="55">
        <v>25.795300000000001</v>
      </c>
      <c r="E118" s="181">
        <v>2704</v>
      </c>
      <c r="F118" s="108">
        <v>919010.9</v>
      </c>
      <c r="G118" s="41">
        <v>100</v>
      </c>
      <c r="H118" s="50">
        <f t="shared" si="27"/>
        <v>919010.9</v>
      </c>
      <c r="I118" s="50">
        <f t="shared" si="26"/>
        <v>0</v>
      </c>
      <c r="J118" s="50">
        <f t="shared" si="28"/>
        <v>339.87089497041421</v>
      </c>
      <c r="K118" s="50">
        <f t="shared" si="29"/>
        <v>1149.4493590433028</v>
      </c>
      <c r="L118" s="50">
        <f t="shared" si="30"/>
        <v>1935462.3846191273</v>
      </c>
      <c r="M118" s="50"/>
      <c r="N118" s="50">
        <f t="shared" si="23"/>
        <v>1935462.3846191273</v>
      </c>
      <c r="O118" s="198"/>
      <c r="P118" s="62"/>
      <c r="Q118" s="198"/>
      <c r="R118" s="62"/>
      <c r="S118" s="33"/>
      <c r="T118" s="99"/>
      <c r="U118" s="99"/>
    </row>
    <row r="119" spans="1:21" s="31" customFormat="1" x14ac:dyDescent="0.25">
      <c r="A119" s="35"/>
      <c r="B119" s="51" t="s">
        <v>72</v>
      </c>
      <c r="C119" s="35">
        <v>4</v>
      </c>
      <c r="D119" s="55">
        <v>27.845200000000002</v>
      </c>
      <c r="E119" s="181">
        <v>2503</v>
      </c>
      <c r="F119" s="108">
        <v>938906.6</v>
      </c>
      <c r="G119" s="41">
        <v>100</v>
      </c>
      <c r="H119" s="50">
        <f t="shared" si="27"/>
        <v>938906.6</v>
      </c>
      <c r="I119" s="50">
        <f t="shared" si="26"/>
        <v>0</v>
      </c>
      <c r="J119" s="50">
        <f t="shared" si="28"/>
        <v>375.11250499400717</v>
      </c>
      <c r="K119" s="50">
        <f t="shared" si="29"/>
        <v>1114.2077490197098</v>
      </c>
      <c r="L119" s="50">
        <f t="shared" si="30"/>
        <v>1868475.6566334136</v>
      </c>
      <c r="M119" s="50"/>
      <c r="N119" s="50">
        <f t="shared" si="23"/>
        <v>1868475.6566334136</v>
      </c>
      <c r="O119" s="198"/>
      <c r="P119" s="62"/>
      <c r="Q119" s="198"/>
      <c r="R119" s="62"/>
      <c r="S119" s="33"/>
      <c r="T119" s="99"/>
      <c r="U119" s="99"/>
    </row>
    <row r="120" spans="1:21" s="31" customFormat="1" x14ac:dyDescent="0.25">
      <c r="A120" s="35"/>
      <c r="B120" s="51" t="s">
        <v>73</v>
      </c>
      <c r="C120" s="35">
        <v>4</v>
      </c>
      <c r="D120" s="55">
        <v>24.738299999999999</v>
      </c>
      <c r="E120" s="181">
        <v>1884</v>
      </c>
      <c r="F120" s="108">
        <v>718553.3</v>
      </c>
      <c r="G120" s="41">
        <v>100</v>
      </c>
      <c r="H120" s="50">
        <f t="shared" si="27"/>
        <v>718553.3</v>
      </c>
      <c r="I120" s="50">
        <f t="shared" si="26"/>
        <v>0</v>
      </c>
      <c r="J120" s="50">
        <f t="shared" si="28"/>
        <v>381.39771762208068</v>
      </c>
      <c r="K120" s="50">
        <f t="shared" si="29"/>
        <v>1107.9225363916362</v>
      </c>
      <c r="L120" s="50">
        <f t="shared" si="30"/>
        <v>1727332.1216990813</v>
      </c>
      <c r="M120" s="50"/>
      <c r="N120" s="50">
        <f t="shared" si="23"/>
        <v>1727332.1216990813</v>
      </c>
      <c r="O120" s="198"/>
      <c r="P120" s="62"/>
      <c r="Q120" s="198"/>
      <c r="R120" s="62"/>
      <c r="S120" s="33"/>
      <c r="T120" s="99"/>
      <c r="U120" s="99"/>
    </row>
    <row r="121" spans="1:21" s="31" customFormat="1" x14ac:dyDescent="0.25">
      <c r="A121" s="35"/>
      <c r="B121" s="51"/>
      <c r="C121" s="35"/>
      <c r="D121" s="55">
        <v>0</v>
      </c>
      <c r="E121" s="183"/>
      <c r="F121" s="42"/>
      <c r="G121" s="41"/>
      <c r="H121" s="42"/>
      <c r="I121" s="32"/>
      <c r="J121" s="32"/>
      <c r="K121" s="50"/>
      <c r="L121" s="50"/>
      <c r="M121" s="50"/>
      <c r="N121" s="50"/>
      <c r="O121" s="198"/>
      <c r="P121" s="62"/>
      <c r="Q121" s="198"/>
      <c r="R121" s="62"/>
      <c r="S121" s="33"/>
      <c r="T121" s="99"/>
      <c r="U121" s="99"/>
    </row>
    <row r="122" spans="1:21" s="31" customFormat="1" x14ac:dyDescent="0.25">
      <c r="A122" s="30" t="s">
        <v>74</v>
      </c>
      <c r="B122" s="43" t="s">
        <v>2</v>
      </c>
      <c r="C122" s="44"/>
      <c r="D122" s="3">
        <v>1545.2835</v>
      </c>
      <c r="E122" s="184">
        <f>E123</f>
        <v>113002</v>
      </c>
      <c r="F122" s="37">
        <f t="shared" ref="F122" si="31">F124</f>
        <v>0</v>
      </c>
      <c r="G122" s="37"/>
      <c r="H122" s="37">
        <f>H124</f>
        <v>30702414.350000001</v>
      </c>
      <c r="I122" s="37">
        <f>I124</f>
        <v>-30702414.350000001</v>
      </c>
      <c r="J122" s="37"/>
      <c r="K122" s="50"/>
      <c r="L122" s="50"/>
      <c r="M122" s="46">
        <f>M124</f>
        <v>36244096.921152413</v>
      </c>
      <c r="N122" s="37">
        <f t="shared" si="23"/>
        <v>36244096.921152413</v>
      </c>
      <c r="O122" s="198"/>
      <c r="P122" s="198"/>
      <c r="Q122" s="198"/>
      <c r="R122" s="198"/>
      <c r="S122" s="33"/>
      <c r="T122" s="99"/>
      <c r="U122" s="99"/>
    </row>
    <row r="123" spans="1:21" s="31" customFormat="1" x14ac:dyDescent="0.25">
      <c r="A123" s="30" t="s">
        <v>74</v>
      </c>
      <c r="B123" s="43" t="s">
        <v>3</v>
      </c>
      <c r="C123" s="44"/>
      <c r="D123" s="3">
        <v>1545.2835</v>
      </c>
      <c r="E123" s="184">
        <f>SUM(E125:E161)</f>
        <v>113002</v>
      </c>
      <c r="F123" s="37">
        <f t="shared" ref="F123" si="32">SUM(F125:F161)</f>
        <v>189084296.00000003</v>
      </c>
      <c r="G123" s="37"/>
      <c r="H123" s="37">
        <f>SUM(H125:H161)</f>
        <v>127679467.29999998</v>
      </c>
      <c r="I123" s="37">
        <f>SUM(I125:I161)</f>
        <v>61404828.700000003</v>
      </c>
      <c r="J123" s="37"/>
      <c r="K123" s="50"/>
      <c r="L123" s="37">
        <f>SUM(L125:L161)</f>
        <v>61859355.108641908</v>
      </c>
      <c r="M123" s="50"/>
      <c r="N123" s="37">
        <f t="shared" si="23"/>
        <v>61859355.108641908</v>
      </c>
      <c r="O123" s="198"/>
      <c r="P123" s="198"/>
      <c r="Q123" s="198"/>
      <c r="R123" s="198"/>
      <c r="S123" s="33"/>
      <c r="T123" s="99"/>
      <c r="U123" s="99"/>
    </row>
    <row r="124" spans="1:21" s="31" customFormat="1" x14ac:dyDescent="0.25">
      <c r="A124" s="35"/>
      <c r="B124" s="51" t="s">
        <v>26</v>
      </c>
      <c r="C124" s="35">
        <v>2</v>
      </c>
      <c r="D124" s="55">
        <v>0</v>
      </c>
      <c r="E124" s="183"/>
      <c r="F124" s="50"/>
      <c r="G124" s="41">
        <v>25</v>
      </c>
      <c r="H124" s="50">
        <f>F136*G124/100</f>
        <v>30702414.350000001</v>
      </c>
      <c r="I124" s="50">
        <f t="shared" ref="I124:I161" si="33">F124-H124</f>
        <v>-30702414.350000001</v>
      </c>
      <c r="J124" s="50"/>
      <c r="K124" s="50"/>
      <c r="L124" s="50"/>
      <c r="M124" s="50">
        <f>($L$7*$L$8*E122/$L$10)+($L$7*$L$9*D122/$L$11)</f>
        <v>36244096.921152413</v>
      </c>
      <c r="N124" s="50">
        <f t="shared" si="23"/>
        <v>36244096.921152413</v>
      </c>
      <c r="O124" s="198"/>
      <c r="P124" s="62"/>
      <c r="Q124" s="198"/>
      <c r="R124" s="62"/>
      <c r="S124" s="33"/>
      <c r="T124" s="99"/>
      <c r="U124" s="99"/>
    </row>
    <row r="125" spans="1:21" s="31" customFormat="1" x14ac:dyDescent="0.25">
      <c r="A125" s="35"/>
      <c r="B125" s="51" t="s">
        <v>75</v>
      </c>
      <c r="C125" s="35">
        <v>4</v>
      </c>
      <c r="D125" s="55">
        <v>62.27</v>
      </c>
      <c r="E125" s="181">
        <v>1316</v>
      </c>
      <c r="F125" s="109">
        <v>1531723.3</v>
      </c>
      <c r="G125" s="41">
        <v>100</v>
      </c>
      <c r="H125" s="50">
        <f t="shared" ref="H125:H161" si="34">F125*G125/100</f>
        <v>1531723.3</v>
      </c>
      <c r="I125" s="50">
        <f t="shared" si="33"/>
        <v>0</v>
      </c>
      <c r="J125" s="50">
        <f t="shared" si="28"/>
        <v>1163.9234802431611</v>
      </c>
      <c r="K125" s="50">
        <f t="shared" ref="K125:K161" si="35">$J$11*$J$19-J125</f>
        <v>325.39677377055591</v>
      </c>
      <c r="L125" s="50">
        <f t="shared" ref="L125:L161" si="36">IF(K125&gt;0,$J$7*$J$8*(K125/$K$19),0)+$J$7*$J$9*(E125/$E$19)+$J$7*$J$10*(D125/$D$19)</f>
        <v>939960.65990850469</v>
      </c>
      <c r="M125" s="50"/>
      <c r="N125" s="50">
        <f t="shared" si="23"/>
        <v>939960.65990850469</v>
      </c>
      <c r="O125" s="198"/>
      <c r="P125" s="62"/>
      <c r="Q125" s="198"/>
      <c r="R125" s="62"/>
      <c r="S125" s="33"/>
      <c r="T125" s="99"/>
      <c r="U125" s="99"/>
    </row>
    <row r="126" spans="1:21" s="31" customFormat="1" x14ac:dyDescent="0.25">
      <c r="A126" s="35"/>
      <c r="B126" s="51" t="s">
        <v>76</v>
      </c>
      <c r="C126" s="35">
        <v>4</v>
      </c>
      <c r="D126" s="55">
        <v>60.540000000000006</v>
      </c>
      <c r="E126" s="181">
        <v>2419</v>
      </c>
      <c r="F126" s="109">
        <v>1636332.8</v>
      </c>
      <c r="G126" s="41">
        <v>100</v>
      </c>
      <c r="H126" s="50">
        <f t="shared" si="34"/>
        <v>1636332.8</v>
      </c>
      <c r="I126" s="50">
        <f t="shared" si="33"/>
        <v>0</v>
      </c>
      <c r="J126" s="50">
        <f t="shared" si="28"/>
        <v>676.4501033484911</v>
      </c>
      <c r="K126" s="50">
        <f t="shared" si="35"/>
        <v>812.87015066522588</v>
      </c>
      <c r="L126" s="50">
        <f t="shared" si="36"/>
        <v>1686245.3612768627</v>
      </c>
      <c r="M126" s="50"/>
      <c r="N126" s="50">
        <f t="shared" si="23"/>
        <v>1686245.3612768627</v>
      </c>
      <c r="O126" s="198"/>
      <c r="P126" s="62"/>
      <c r="Q126" s="198"/>
      <c r="R126" s="62"/>
      <c r="S126" s="33"/>
      <c r="T126" s="99"/>
      <c r="U126" s="99"/>
    </row>
    <row r="127" spans="1:21" s="31" customFormat="1" x14ac:dyDescent="0.25">
      <c r="A127" s="35"/>
      <c r="B127" s="51" t="s">
        <v>77</v>
      </c>
      <c r="C127" s="35">
        <v>4</v>
      </c>
      <c r="D127" s="55">
        <v>34.874600000000001</v>
      </c>
      <c r="E127" s="181">
        <v>2302</v>
      </c>
      <c r="F127" s="109">
        <v>1098585.1000000001</v>
      </c>
      <c r="G127" s="41">
        <v>100</v>
      </c>
      <c r="H127" s="50">
        <f t="shared" si="34"/>
        <v>1098585.1000000001</v>
      </c>
      <c r="I127" s="50">
        <f t="shared" si="33"/>
        <v>0</v>
      </c>
      <c r="J127" s="50">
        <f t="shared" si="28"/>
        <v>477.23071242397918</v>
      </c>
      <c r="K127" s="50">
        <f t="shared" si="35"/>
        <v>1012.0895415897378</v>
      </c>
      <c r="L127" s="50">
        <f t="shared" si="36"/>
        <v>1752701.0670453284</v>
      </c>
      <c r="M127" s="50"/>
      <c r="N127" s="50">
        <f t="shared" si="23"/>
        <v>1752701.0670453284</v>
      </c>
      <c r="O127" s="198"/>
      <c r="P127" s="62"/>
      <c r="Q127" s="198"/>
      <c r="R127" s="62"/>
      <c r="S127" s="33"/>
      <c r="T127" s="99"/>
      <c r="U127" s="99"/>
    </row>
    <row r="128" spans="1:21" s="31" customFormat="1" x14ac:dyDescent="0.25">
      <c r="A128" s="35"/>
      <c r="B128" s="51" t="s">
        <v>78</v>
      </c>
      <c r="C128" s="35">
        <v>4</v>
      </c>
      <c r="D128" s="55">
        <v>31.383899999999997</v>
      </c>
      <c r="E128" s="181">
        <v>1503</v>
      </c>
      <c r="F128" s="109">
        <v>441271</v>
      </c>
      <c r="G128" s="41">
        <v>100</v>
      </c>
      <c r="H128" s="50">
        <f t="shared" si="34"/>
        <v>441271</v>
      </c>
      <c r="I128" s="50">
        <f t="shared" si="33"/>
        <v>0</v>
      </c>
      <c r="J128" s="50">
        <f t="shared" si="28"/>
        <v>293.59347970725219</v>
      </c>
      <c r="K128" s="50">
        <f t="shared" si="35"/>
        <v>1195.7267743064649</v>
      </c>
      <c r="L128" s="50">
        <f t="shared" si="36"/>
        <v>1787716.0046234298</v>
      </c>
      <c r="M128" s="50"/>
      <c r="N128" s="50">
        <f t="shared" si="23"/>
        <v>1787716.0046234298</v>
      </c>
      <c r="O128" s="198"/>
      <c r="P128" s="62"/>
      <c r="Q128" s="198"/>
      <c r="R128" s="62"/>
      <c r="S128" s="33"/>
      <c r="T128" s="99"/>
      <c r="U128" s="99"/>
    </row>
    <row r="129" spans="1:21" s="31" customFormat="1" x14ac:dyDescent="0.25">
      <c r="A129" s="35"/>
      <c r="B129" s="51" t="s">
        <v>738</v>
      </c>
      <c r="C129" s="35">
        <v>4</v>
      </c>
      <c r="D129" s="55">
        <v>25.623899999999999</v>
      </c>
      <c r="E129" s="181">
        <v>1269</v>
      </c>
      <c r="F129" s="109">
        <v>454740</v>
      </c>
      <c r="G129" s="41">
        <v>100</v>
      </c>
      <c r="H129" s="50">
        <f t="shared" si="34"/>
        <v>454740</v>
      </c>
      <c r="I129" s="50">
        <f t="shared" si="33"/>
        <v>0</v>
      </c>
      <c r="J129" s="50">
        <f t="shared" si="28"/>
        <v>358.34515366430259</v>
      </c>
      <c r="K129" s="50">
        <f t="shared" si="35"/>
        <v>1130.9751003494143</v>
      </c>
      <c r="L129" s="50">
        <f t="shared" si="36"/>
        <v>1640628.0769747738</v>
      </c>
      <c r="M129" s="50"/>
      <c r="N129" s="50">
        <f t="shared" si="23"/>
        <v>1640628.0769747738</v>
      </c>
      <c r="O129" s="198"/>
      <c r="P129" s="62"/>
      <c r="Q129" s="198"/>
      <c r="R129" s="62"/>
      <c r="S129" s="33"/>
      <c r="T129" s="99"/>
      <c r="U129" s="99"/>
    </row>
    <row r="130" spans="1:21" s="31" customFormat="1" x14ac:dyDescent="0.25">
      <c r="A130" s="35"/>
      <c r="B130" s="51" t="s">
        <v>739</v>
      </c>
      <c r="C130" s="35">
        <v>4</v>
      </c>
      <c r="D130" s="55">
        <v>39.855800000000002</v>
      </c>
      <c r="E130" s="181">
        <v>2029</v>
      </c>
      <c r="F130" s="109">
        <v>816428.2</v>
      </c>
      <c r="G130" s="41">
        <v>100</v>
      </c>
      <c r="H130" s="50">
        <f t="shared" si="34"/>
        <v>816428.2</v>
      </c>
      <c r="I130" s="50">
        <f t="shared" si="33"/>
        <v>0</v>
      </c>
      <c r="J130" s="50">
        <f t="shared" si="28"/>
        <v>402.37959586002955</v>
      </c>
      <c r="K130" s="50">
        <f t="shared" si="35"/>
        <v>1086.9406581536873</v>
      </c>
      <c r="L130" s="50">
        <f t="shared" si="36"/>
        <v>1810466.1987580503</v>
      </c>
      <c r="M130" s="50"/>
      <c r="N130" s="50">
        <f t="shared" si="23"/>
        <v>1810466.1987580503</v>
      </c>
      <c r="O130" s="198"/>
      <c r="P130" s="62"/>
      <c r="Q130" s="198"/>
      <c r="R130" s="62"/>
      <c r="S130" s="33"/>
      <c r="T130" s="99"/>
      <c r="U130" s="99"/>
    </row>
    <row r="131" spans="1:21" s="31" customFormat="1" x14ac:dyDescent="0.25">
      <c r="A131" s="35"/>
      <c r="B131" s="51" t="s">
        <v>740</v>
      </c>
      <c r="C131" s="35">
        <v>4</v>
      </c>
      <c r="D131" s="55">
        <v>24.169999999999998</v>
      </c>
      <c r="E131" s="181">
        <v>1461</v>
      </c>
      <c r="F131" s="109">
        <v>906875.9</v>
      </c>
      <c r="G131" s="41">
        <v>100</v>
      </c>
      <c r="H131" s="50">
        <f t="shared" si="34"/>
        <v>906875.9</v>
      </c>
      <c r="I131" s="50">
        <f t="shared" si="33"/>
        <v>0</v>
      </c>
      <c r="J131" s="50">
        <f t="shared" si="28"/>
        <v>620.72272416153316</v>
      </c>
      <c r="K131" s="50">
        <f t="shared" si="35"/>
        <v>868.59752985218381</v>
      </c>
      <c r="L131" s="50">
        <f t="shared" si="36"/>
        <v>1376106.2603376925</v>
      </c>
      <c r="M131" s="50"/>
      <c r="N131" s="50">
        <f t="shared" si="23"/>
        <v>1376106.2603376925</v>
      </c>
      <c r="O131" s="198"/>
      <c r="P131" s="62"/>
      <c r="Q131" s="198"/>
      <c r="R131" s="62"/>
      <c r="S131" s="33"/>
      <c r="T131" s="99"/>
      <c r="U131" s="99"/>
    </row>
    <row r="132" spans="1:21" s="31" customFormat="1" x14ac:dyDescent="0.25">
      <c r="A132" s="35"/>
      <c r="B132" s="51" t="s">
        <v>79</v>
      </c>
      <c r="C132" s="35">
        <v>4</v>
      </c>
      <c r="D132" s="55">
        <v>31.63</v>
      </c>
      <c r="E132" s="181">
        <v>2344</v>
      </c>
      <c r="F132" s="109">
        <v>581887.6</v>
      </c>
      <c r="G132" s="41">
        <v>100</v>
      </c>
      <c r="H132" s="50">
        <f t="shared" si="34"/>
        <v>581887.6</v>
      </c>
      <c r="I132" s="50">
        <f t="shared" si="33"/>
        <v>0</v>
      </c>
      <c r="J132" s="50">
        <f t="shared" si="28"/>
        <v>248.24556313993173</v>
      </c>
      <c r="K132" s="50">
        <f t="shared" si="35"/>
        <v>1241.0746908737851</v>
      </c>
      <c r="L132" s="50">
        <f t="shared" si="36"/>
        <v>1999882.518498162</v>
      </c>
      <c r="M132" s="50"/>
      <c r="N132" s="50">
        <f t="shared" si="23"/>
        <v>1999882.518498162</v>
      </c>
      <c r="O132" s="198"/>
      <c r="P132" s="62"/>
      <c r="Q132" s="198"/>
      <c r="R132" s="62"/>
      <c r="S132" s="33"/>
      <c r="T132" s="99"/>
      <c r="U132" s="99"/>
    </row>
    <row r="133" spans="1:21" s="31" customFormat="1" x14ac:dyDescent="0.25">
      <c r="A133" s="35"/>
      <c r="B133" s="51" t="s">
        <v>80</v>
      </c>
      <c r="C133" s="35">
        <v>4</v>
      </c>
      <c r="D133" s="55">
        <v>11.828699999999998</v>
      </c>
      <c r="E133" s="181">
        <v>684</v>
      </c>
      <c r="F133" s="109">
        <v>666857.9</v>
      </c>
      <c r="G133" s="41">
        <v>100</v>
      </c>
      <c r="H133" s="50">
        <f t="shared" si="34"/>
        <v>666857.9</v>
      </c>
      <c r="I133" s="50">
        <f t="shared" si="33"/>
        <v>0</v>
      </c>
      <c r="J133" s="50">
        <f t="shared" si="28"/>
        <v>974.93845029239765</v>
      </c>
      <c r="K133" s="50">
        <f t="shared" si="35"/>
        <v>514.38180372131933</v>
      </c>
      <c r="L133" s="50">
        <f t="shared" si="36"/>
        <v>767437.44550318527</v>
      </c>
      <c r="M133" s="50"/>
      <c r="N133" s="50">
        <f t="shared" si="23"/>
        <v>767437.44550318527</v>
      </c>
      <c r="O133" s="198"/>
      <c r="P133" s="62"/>
      <c r="Q133" s="198"/>
      <c r="R133" s="62"/>
      <c r="S133" s="33"/>
      <c r="T133" s="99"/>
      <c r="U133" s="99"/>
    </row>
    <row r="134" spans="1:21" s="31" customFormat="1" x14ac:dyDescent="0.25">
      <c r="A134" s="35"/>
      <c r="B134" s="51" t="s">
        <v>81</v>
      </c>
      <c r="C134" s="35">
        <v>4</v>
      </c>
      <c r="D134" s="55">
        <v>33.254300000000001</v>
      </c>
      <c r="E134" s="181">
        <v>1888</v>
      </c>
      <c r="F134" s="109">
        <v>1213187.3</v>
      </c>
      <c r="G134" s="41">
        <v>100</v>
      </c>
      <c r="H134" s="50">
        <f t="shared" si="34"/>
        <v>1213187.3</v>
      </c>
      <c r="I134" s="50">
        <f t="shared" si="33"/>
        <v>0</v>
      </c>
      <c r="J134" s="50">
        <f t="shared" si="28"/>
        <v>642.57801906779662</v>
      </c>
      <c r="K134" s="50">
        <f t="shared" si="35"/>
        <v>846.74223494592036</v>
      </c>
      <c r="L134" s="50">
        <f t="shared" si="36"/>
        <v>1480441.7532650663</v>
      </c>
      <c r="M134" s="50"/>
      <c r="N134" s="50">
        <f t="shared" si="23"/>
        <v>1480441.7532650663</v>
      </c>
      <c r="O134" s="198"/>
      <c r="P134" s="62"/>
      <c r="Q134" s="198"/>
      <c r="R134" s="62"/>
      <c r="S134" s="33"/>
      <c r="T134" s="99"/>
      <c r="U134" s="99"/>
    </row>
    <row r="135" spans="1:21" s="31" customFormat="1" x14ac:dyDescent="0.25">
      <c r="A135" s="35"/>
      <c r="B135" s="51" t="s">
        <v>82</v>
      </c>
      <c r="C135" s="35">
        <v>4</v>
      </c>
      <c r="D135" s="55">
        <v>34.46</v>
      </c>
      <c r="E135" s="181">
        <v>1966</v>
      </c>
      <c r="F135" s="109">
        <v>3845022.2</v>
      </c>
      <c r="G135" s="41">
        <v>100</v>
      </c>
      <c r="H135" s="50">
        <f t="shared" si="34"/>
        <v>3845022.2</v>
      </c>
      <c r="I135" s="50">
        <f t="shared" si="33"/>
        <v>0</v>
      </c>
      <c r="J135" s="50">
        <f t="shared" si="28"/>
        <v>1955.759003051882</v>
      </c>
      <c r="K135" s="50">
        <f t="shared" si="35"/>
        <v>-466.43874903816504</v>
      </c>
      <c r="L135" s="50">
        <f t="shared" si="36"/>
        <v>554452.52320032602</v>
      </c>
      <c r="M135" s="50"/>
      <c r="N135" s="50">
        <f t="shared" si="23"/>
        <v>554452.52320032602</v>
      </c>
      <c r="O135" s="198"/>
      <c r="P135" s="62"/>
      <c r="Q135" s="198"/>
      <c r="R135" s="62"/>
      <c r="S135" s="33"/>
      <c r="T135" s="99"/>
      <c r="U135" s="99"/>
    </row>
    <row r="136" spans="1:21" s="31" customFormat="1" x14ac:dyDescent="0.25">
      <c r="A136" s="35"/>
      <c r="B136" s="51" t="s">
        <v>877</v>
      </c>
      <c r="C136" s="35">
        <v>3</v>
      </c>
      <c r="D136" s="55">
        <v>34.15</v>
      </c>
      <c r="E136" s="181">
        <v>36526</v>
      </c>
      <c r="F136" s="109">
        <v>122809657.40000001</v>
      </c>
      <c r="G136" s="41">
        <v>50</v>
      </c>
      <c r="H136" s="50">
        <f t="shared" si="34"/>
        <v>61404828.700000003</v>
      </c>
      <c r="I136" s="50">
        <f t="shared" si="33"/>
        <v>61404828.700000003</v>
      </c>
      <c r="J136" s="50">
        <f t="shared" si="28"/>
        <v>3362.2531183266715</v>
      </c>
      <c r="K136" s="50">
        <f t="shared" si="35"/>
        <v>-1872.9328643129545</v>
      </c>
      <c r="L136" s="50">
        <f t="shared" si="36"/>
        <v>7134258.8212219179</v>
      </c>
      <c r="M136" s="50"/>
      <c r="N136" s="50">
        <f t="shared" si="23"/>
        <v>7134258.8212219179</v>
      </c>
      <c r="O136" s="198"/>
      <c r="P136" s="62"/>
      <c r="Q136" s="198"/>
      <c r="R136" s="62"/>
      <c r="S136" s="33"/>
      <c r="T136" s="99"/>
      <c r="U136" s="99"/>
    </row>
    <row r="137" spans="1:21" s="31" customFormat="1" x14ac:dyDescent="0.25">
      <c r="A137" s="35"/>
      <c r="B137" s="51" t="s">
        <v>741</v>
      </c>
      <c r="C137" s="35">
        <v>4</v>
      </c>
      <c r="D137" s="55">
        <v>34.1</v>
      </c>
      <c r="E137" s="181">
        <v>1128</v>
      </c>
      <c r="F137" s="109">
        <v>1901698.2</v>
      </c>
      <c r="G137" s="41">
        <v>100</v>
      </c>
      <c r="H137" s="50">
        <f t="shared" si="34"/>
        <v>1901698.2</v>
      </c>
      <c r="I137" s="50">
        <f t="shared" si="33"/>
        <v>0</v>
      </c>
      <c r="J137" s="50">
        <f t="shared" si="28"/>
        <v>1685.9026595744681</v>
      </c>
      <c r="K137" s="50">
        <f t="shared" si="35"/>
        <v>-196.58240556075111</v>
      </c>
      <c r="L137" s="50">
        <f t="shared" si="36"/>
        <v>392987.13109182549</v>
      </c>
      <c r="M137" s="50"/>
      <c r="N137" s="50">
        <f t="shared" si="23"/>
        <v>392987.13109182549</v>
      </c>
      <c r="O137" s="198"/>
      <c r="P137" s="62"/>
      <c r="Q137" s="198"/>
      <c r="R137" s="62"/>
      <c r="S137" s="33"/>
      <c r="T137" s="99"/>
      <c r="U137" s="99"/>
    </row>
    <row r="138" spans="1:21" s="31" customFormat="1" x14ac:dyDescent="0.25">
      <c r="A138" s="35"/>
      <c r="B138" s="51" t="s">
        <v>83</v>
      </c>
      <c r="C138" s="35">
        <v>4</v>
      </c>
      <c r="D138" s="55">
        <v>69.12</v>
      </c>
      <c r="E138" s="181">
        <v>5551</v>
      </c>
      <c r="F138" s="109">
        <v>2540938.2000000002</v>
      </c>
      <c r="G138" s="41">
        <v>100</v>
      </c>
      <c r="H138" s="50">
        <f t="shared" si="34"/>
        <v>2540938.2000000002</v>
      </c>
      <c r="I138" s="50">
        <f t="shared" si="33"/>
        <v>0</v>
      </c>
      <c r="J138" s="50">
        <f t="shared" si="28"/>
        <v>457.74422626553775</v>
      </c>
      <c r="K138" s="50">
        <f t="shared" si="35"/>
        <v>1031.5760277481793</v>
      </c>
      <c r="L138" s="50">
        <f t="shared" si="36"/>
        <v>2572157.1638337011</v>
      </c>
      <c r="M138" s="50"/>
      <c r="N138" s="50">
        <f t="shared" si="23"/>
        <v>2572157.1638337011</v>
      </c>
      <c r="O138" s="198"/>
      <c r="P138" s="62"/>
      <c r="Q138" s="198"/>
      <c r="R138" s="62"/>
      <c r="S138" s="33"/>
      <c r="T138" s="99"/>
      <c r="U138" s="99"/>
    </row>
    <row r="139" spans="1:21" s="31" customFormat="1" x14ac:dyDescent="0.25">
      <c r="A139" s="35"/>
      <c r="B139" s="51" t="s">
        <v>742</v>
      </c>
      <c r="C139" s="35">
        <v>4</v>
      </c>
      <c r="D139" s="55">
        <v>26.168200000000002</v>
      </c>
      <c r="E139" s="181">
        <v>1501</v>
      </c>
      <c r="F139" s="109">
        <v>1634716.5</v>
      </c>
      <c r="G139" s="41">
        <v>100</v>
      </c>
      <c r="H139" s="50">
        <f t="shared" si="34"/>
        <v>1634716.5</v>
      </c>
      <c r="I139" s="50">
        <f t="shared" si="33"/>
        <v>0</v>
      </c>
      <c r="J139" s="50">
        <f t="shared" si="28"/>
        <v>1089.084943371086</v>
      </c>
      <c r="K139" s="50">
        <f t="shared" si="35"/>
        <v>400.23531064263102</v>
      </c>
      <c r="L139" s="50">
        <f t="shared" si="36"/>
        <v>870267.1200802495</v>
      </c>
      <c r="M139" s="50"/>
      <c r="N139" s="50">
        <f t="shared" si="23"/>
        <v>870267.1200802495</v>
      </c>
      <c r="O139" s="198"/>
      <c r="P139" s="62"/>
      <c r="Q139" s="198"/>
      <c r="R139" s="62"/>
      <c r="S139" s="33"/>
      <c r="T139" s="99"/>
      <c r="U139" s="99"/>
    </row>
    <row r="140" spans="1:21" s="31" customFormat="1" x14ac:dyDescent="0.25">
      <c r="A140" s="35"/>
      <c r="B140" s="51" t="s">
        <v>84</v>
      </c>
      <c r="C140" s="35">
        <v>4</v>
      </c>
      <c r="D140" s="55">
        <v>85.18</v>
      </c>
      <c r="E140" s="181">
        <v>4517</v>
      </c>
      <c r="F140" s="109">
        <v>2516296.2999999998</v>
      </c>
      <c r="G140" s="41">
        <v>100</v>
      </c>
      <c r="H140" s="50">
        <f t="shared" si="34"/>
        <v>2516296.2999999998</v>
      </c>
      <c r="I140" s="50">
        <f t="shared" si="33"/>
        <v>0</v>
      </c>
      <c r="J140" s="50">
        <f t="shared" si="28"/>
        <v>557.07245959707768</v>
      </c>
      <c r="K140" s="50">
        <f t="shared" si="35"/>
        <v>932.24779441663929</v>
      </c>
      <c r="L140" s="50">
        <f t="shared" si="36"/>
        <v>2348057.1865886925</v>
      </c>
      <c r="M140" s="50"/>
      <c r="N140" s="50">
        <f t="shared" si="23"/>
        <v>2348057.1865886925</v>
      </c>
      <c r="O140" s="198"/>
      <c r="P140" s="62"/>
      <c r="Q140" s="198"/>
      <c r="R140" s="62"/>
      <c r="S140" s="33"/>
      <c r="T140" s="99"/>
      <c r="U140" s="99"/>
    </row>
    <row r="141" spans="1:21" s="31" customFormat="1" x14ac:dyDescent="0.25">
      <c r="A141" s="35"/>
      <c r="B141" s="51" t="s">
        <v>85</v>
      </c>
      <c r="C141" s="35">
        <v>4</v>
      </c>
      <c r="D141" s="55">
        <v>34.762</v>
      </c>
      <c r="E141" s="181">
        <v>1794</v>
      </c>
      <c r="F141" s="109">
        <v>599025.30000000005</v>
      </c>
      <c r="G141" s="41">
        <v>100</v>
      </c>
      <c r="H141" s="50">
        <f t="shared" si="34"/>
        <v>599025.30000000005</v>
      </c>
      <c r="I141" s="50">
        <f t="shared" si="33"/>
        <v>0</v>
      </c>
      <c r="J141" s="50">
        <f t="shared" si="28"/>
        <v>333.90484949832779</v>
      </c>
      <c r="K141" s="50">
        <f t="shared" si="35"/>
        <v>1155.4154045153891</v>
      </c>
      <c r="L141" s="50">
        <f t="shared" si="36"/>
        <v>1815692.3012943186</v>
      </c>
      <c r="M141" s="50"/>
      <c r="N141" s="50">
        <f t="shared" si="23"/>
        <v>1815692.3012943186</v>
      </c>
      <c r="O141" s="198"/>
      <c r="P141" s="62"/>
      <c r="Q141" s="198"/>
      <c r="R141" s="62"/>
      <c r="S141" s="33"/>
      <c r="T141" s="99"/>
      <c r="U141" s="99"/>
    </row>
    <row r="142" spans="1:21" s="31" customFormat="1" x14ac:dyDescent="0.25">
      <c r="A142" s="35"/>
      <c r="B142" s="51" t="s">
        <v>86</v>
      </c>
      <c r="C142" s="35">
        <v>4</v>
      </c>
      <c r="D142" s="55">
        <v>46.627399999999994</v>
      </c>
      <c r="E142" s="181">
        <v>1580</v>
      </c>
      <c r="F142" s="109">
        <v>1068363.2</v>
      </c>
      <c r="G142" s="41">
        <v>100</v>
      </c>
      <c r="H142" s="50">
        <f t="shared" si="34"/>
        <v>1068363.2</v>
      </c>
      <c r="I142" s="50">
        <f t="shared" si="33"/>
        <v>0</v>
      </c>
      <c r="J142" s="50">
        <f t="shared" si="28"/>
        <v>676.17924050632905</v>
      </c>
      <c r="K142" s="50">
        <f t="shared" si="35"/>
        <v>813.14101350738792</v>
      </c>
      <c r="L142" s="50">
        <f t="shared" si="36"/>
        <v>1454078.5114922186</v>
      </c>
      <c r="M142" s="50"/>
      <c r="N142" s="50">
        <f t="shared" si="23"/>
        <v>1454078.5114922186</v>
      </c>
      <c r="O142" s="198"/>
      <c r="P142" s="62"/>
      <c r="Q142" s="198"/>
      <c r="R142" s="62"/>
      <c r="S142" s="33"/>
      <c r="T142" s="99"/>
      <c r="U142" s="99"/>
    </row>
    <row r="143" spans="1:21" s="31" customFormat="1" x14ac:dyDescent="0.25">
      <c r="A143" s="35"/>
      <c r="B143" s="51" t="s">
        <v>87</v>
      </c>
      <c r="C143" s="35">
        <v>4</v>
      </c>
      <c r="D143" s="55">
        <v>61.2</v>
      </c>
      <c r="E143" s="181">
        <v>2110</v>
      </c>
      <c r="F143" s="109">
        <v>1688900.4</v>
      </c>
      <c r="G143" s="41">
        <v>100</v>
      </c>
      <c r="H143" s="50">
        <f t="shared" si="34"/>
        <v>1688900.4</v>
      </c>
      <c r="I143" s="50">
        <f t="shared" si="33"/>
        <v>0</v>
      </c>
      <c r="J143" s="50">
        <f t="shared" si="28"/>
        <v>800.42672985781985</v>
      </c>
      <c r="K143" s="50">
        <f t="shared" si="35"/>
        <v>688.89352415589713</v>
      </c>
      <c r="L143" s="50">
        <f t="shared" si="36"/>
        <v>1492172.6770894532</v>
      </c>
      <c r="M143" s="50"/>
      <c r="N143" s="50">
        <f t="shared" si="23"/>
        <v>1492172.6770894532</v>
      </c>
      <c r="O143" s="198"/>
      <c r="P143" s="62"/>
      <c r="Q143" s="198"/>
      <c r="R143" s="62"/>
      <c r="S143" s="33"/>
      <c r="T143" s="99"/>
      <c r="U143" s="99"/>
    </row>
    <row r="144" spans="1:21" s="31" customFormat="1" x14ac:dyDescent="0.25">
      <c r="A144" s="35"/>
      <c r="B144" s="51" t="s">
        <v>88</v>
      </c>
      <c r="C144" s="35">
        <v>4</v>
      </c>
      <c r="D144" s="55">
        <v>47.41</v>
      </c>
      <c r="E144" s="181">
        <v>2761</v>
      </c>
      <c r="F144" s="109">
        <v>17717811.300000001</v>
      </c>
      <c r="G144" s="41">
        <v>100</v>
      </c>
      <c r="H144" s="50">
        <f t="shared" si="34"/>
        <v>17717811.300000001</v>
      </c>
      <c r="I144" s="50">
        <f t="shared" si="33"/>
        <v>0</v>
      </c>
      <c r="J144" s="50">
        <f t="shared" si="28"/>
        <v>6417.1717855849329</v>
      </c>
      <c r="K144" s="50">
        <f t="shared" si="35"/>
        <v>-4927.8515315712157</v>
      </c>
      <c r="L144" s="50">
        <f t="shared" si="36"/>
        <v>773513.5189789274</v>
      </c>
      <c r="M144" s="50"/>
      <c r="N144" s="50">
        <f t="shared" si="23"/>
        <v>773513.5189789274</v>
      </c>
      <c r="O144" s="198"/>
      <c r="P144" s="62"/>
      <c r="Q144" s="198"/>
      <c r="R144" s="62"/>
      <c r="S144" s="33"/>
      <c r="T144" s="99"/>
      <c r="U144" s="99"/>
    </row>
    <row r="145" spans="1:21" s="31" customFormat="1" x14ac:dyDescent="0.25">
      <c r="A145" s="35"/>
      <c r="B145" s="51" t="s">
        <v>89</v>
      </c>
      <c r="C145" s="35">
        <v>4</v>
      </c>
      <c r="D145" s="55">
        <v>17.339500000000001</v>
      </c>
      <c r="E145" s="181">
        <v>834</v>
      </c>
      <c r="F145" s="109">
        <v>274139.59999999998</v>
      </c>
      <c r="G145" s="41">
        <v>100</v>
      </c>
      <c r="H145" s="50">
        <f t="shared" si="34"/>
        <v>274139.59999999998</v>
      </c>
      <c r="I145" s="50">
        <f t="shared" si="33"/>
        <v>0</v>
      </c>
      <c r="J145" s="50">
        <f t="shared" si="28"/>
        <v>328.70455635491606</v>
      </c>
      <c r="K145" s="50">
        <f t="shared" si="35"/>
        <v>1160.6156976588009</v>
      </c>
      <c r="L145" s="50">
        <f t="shared" si="36"/>
        <v>1547657.1114491979</v>
      </c>
      <c r="M145" s="50"/>
      <c r="N145" s="50">
        <f t="shared" si="23"/>
        <v>1547657.1114491979</v>
      </c>
      <c r="O145" s="198"/>
      <c r="P145" s="62"/>
      <c r="Q145" s="198"/>
      <c r="R145" s="62"/>
      <c r="S145" s="33"/>
      <c r="T145" s="99"/>
      <c r="U145" s="99"/>
    </row>
    <row r="146" spans="1:21" s="31" customFormat="1" x14ac:dyDescent="0.25">
      <c r="A146" s="35"/>
      <c r="B146" s="51" t="s">
        <v>90</v>
      </c>
      <c r="C146" s="35">
        <v>4</v>
      </c>
      <c r="D146" s="55">
        <v>17.34</v>
      </c>
      <c r="E146" s="181">
        <v>712</v>
      </c>
      <c r="F146" s="109">
        <v>139090.1</v>
      </c>
      <c r="G146" s="41">
        <v>100</v>
      </c>
      <c r="H146" s="50">
        <f t="shared" si="34"/>
        <v>139090.1</v>
      </c>
      <c r="I146" s="50">
        <f t="shared" si="33"/>
        <v>0</v>
      </c>
      <c r="J146" s="50">
        <f t="shared" si="28"/>
        <v>195.35126404494383</v>
      </c>
      <c r="K146" s="50">
        <f t="shared" si="35"/>
        <v>1293.9689899687733</v>
      </c>
      <c r="L146" s="50">
        <f t="shared" si="36"/>
        <v>1673592.084115023</v>
      </c>
      <c r="M146" s="50"/>
      <c r="N146" s="50">
        <f t="shared" si="23"/>
        <v>1673592.084115023</v>
      </c>
      <c r="O146" s="198"/>
      <c r="P146" s="62"/>
      <c r="Q146" s="198"/>
      <c r="R146" s="62"/>
      <c r="S146" s="33"/>
      <c r="T146" s="99"/>
      <c r="U146" s="99"/>
    </row>
    <row r="147" spans="1:21" s="31" customFormat="1" x14ac:dyDescent="0.25">
      <c r="A147" s="35"/>
      <c r="B147" s="51" t="s">
        <v>91</v>
      </c>
      <c r="C147" s="35">
        <v>4</v>
      </c>
      <c r="D147" s="55">
        <v>26.2576</v>
      </c>
      <c r="E147" s="181">
        <v>1481</v>
      </c>
      <c r="F147" s="109">
        <v>1408552.3</v>
      </c>
      <c r="G147" s="41">
        <v>100</v>
      </c>
      <c r="H147" s="50">
        <f t="shared" si="34"/>
        <v>1408552.3</v>
      </c>
      <c r="I147" s="50">
        <f t="shared" si="33"/>
        <v>0</v>
      </c>
      <c r="J147" s="50">
        <f t="shared" si="28"/>
        <v>951.08190411883868</v>
      </c>
      <c r="K147" s="50">
        <f t="shared" si="35"/>
        <v>538.2383498948783</v>
      </c>
      <c r="L147" s="50">
        <f t="shared" si="36"/>
        <v>1021292.0357917342</v>
      </c>
      <c r="M147" s="50"/>
      <c r="N147" s="50">
        <f t="shared" ref="N147:N210" si="37">L147+M147</f>
        <v>1021292.0357917342</v>
      </c>
      <c r="O147" s="198"/>
      <c r="P147" s="62"/>
      <c r="Q147" s="198"/>
      <c r="R147" s="62"/>
      <c r="S147" s="33"/>
      <c r="T147" s="99"/>
      <c r="U147" s="99"/>
    </row>
    <row r="148" spans="1:21" s="31" customFormat="1" x14ac:dyDescent="0.25">
      <c r="A148" s="35"/>
      <c r="B148" s="51" t="s">
        <v>92</v>
      </c>
      <c r="C148" s="35">
        <v>4</v>
      </c>
      <c r="D148" s="55">
        <v>61.502499999999998</v>
      </c>
      <c r="E148" s="181">
        <v>2226</v>
      </c>
      <c r="F148" s="109">
        <v>2324240.7999999998</v>
      </c>
      <c r="G148" s="41">
        <v>100</v>
      </c>
      <c r="H148" s="50">
        <f t="shared" si="34"/>
        <v>2324240.7999999998</v>
      </c>
      <c r="I148" s="50">
        <f t="shared" si="33"/>
        <v>0</v>
      </c>
      <c r="J148" s="50">
        <f t="shared" si="28"/>
        <v>1044.1333333333332</v>
      </c>
      <c r="K148" s="50">
        <f t="shared" si="35"/>
        <v>445.18692068038376</v>
      </c>
      <c r="L148" s="50">
        <f t="shared" si="36"/>
        <v>1243240.0643000668</v>
      </c>
      <c r="M148" s="50"/>
      <c r="N148" s="50">
        <f t="shared" si="37"/>
        <v>1243240.0643000668</v>
      </c>
      <c r="O148" s="198"/>
      <c r="P148" s="62"/>
      <c r="Q148" s="198"/>
      <c r="R148" s="62"/>
      <c r="S148" s="33"/>
      <c r="T148" s="99"/>
      <c r="U148" s="99"/>
    </row>
    <row r="149" spans="1:21" s="31" customFormat="1" x14ac:dyDescent="0.25">
      <c r="A149" s="35"/>
      <c r="B149" s="51" t="s">
        <v>743</v>
      </c>
      <c r="C149" s="35">
        <v>4</v>
      </c>
      <c r="D149" s="55">
        <v>22.879899999999999</v>
      </c>
      <c r="E149" s="181">
        <v>598</v>
      </c>
      <c r="F149" s="109">
        <v>307953.2</v>
      </c>
      <c r="G149" s="41">
        <v>100</v>
      </c>
      <c r="H149" s="50">
        <f t="shared" si="34"/>
        <v>307953.2</v>
      </c>
      <c r="I149" s="50">
        <f t="shared" si="33"/>
        <v>0</v>
      </c>
      <c r="J149" s="50">
        <f t="shared" si="28"/>
        <v>514.97190635451511</v>
      </c>
      <c r="K149" s="50">
        <f t="shared" si="35"/>
        <v>974.34834765920186</v>
      </c>
      <c r="L149" s="50">
        <f t="shared" si="36"/>
        <v>1323310.1302269357</v>
      </c>
      <c r="M149" s="50"/>
      <c r="N149" s="50">
        <f t="shared" si="37"/>
        <v>1323310.1302269357</v>
      </c>
      <c r="O149" s="198"/>
      <c r="P149" s="62"/>
      <c r="Q149" s="198"/>
      <c r="R149" s="62"/>
      <c r="S149" s="33"/>
      <c r="T149" s="99"/>
      <c r="U149" s="99"/>
    </row>
    <row r="150" spans="1:21" s="31" customFormat="1" x14ac:dyDescent="0.25">
      <c r="A150" s="35"/>
      <c r="B150" s="51" t="s">
        <v>93</v>
      </c>
      <c r="C150" s="35">
        <v>4</v>
      </c>
      <c r="D150" s="55">
        <v>31.273200000000003</v>
      </c>
      <c r="E150" s="181">
        <v>559</v>
      </c>
      <c r="F150" s="109">
        <v>614161.9</v>
      </c>
      <c r="G150" s="41">
        <v>100</v>
      </c>
      <c r="H150" s="50">
        <f t="shared" si="34"/>
        <v>614161.9</v>
      </c>
      <c r="I150" s="50">
        <f t="shared" si="33"/>
        <v>0</v>
      </c>
      <c r="J150" s="50">
        <f t="shared" si="28"/>
        <v>1098.6796064400717</v>
      </c>
      <c r="K150" s="50">
        <f t="shared" si="35"/>
        <v>390.64064757364531</v>
      </c>
      <c r="L150" s="50">
        <f t="shared" si="36"/>
        <v>706819.47623490833</v>
      </c>
      <c r="M150" s="50"/>
      <c r="N150" s="50">
        <f t="shared" si="37"/>
        <v>706819.47623490833</v>
      </c>
      <c r="O150" s="198"/>
      <c r="P150" s="62"/>
      <c r="Q150" s="198"/>
      <c r="R150" s="62"/>
      <c r="S150" s="33"/>
      <c r="T150" s="99"/>
      <c r="U150" s="99"/>
    </row>
    <row r="151" spans="1:21" s="31" customFormat="1" x14ac:dyDescent="0.25">
      <c r="A151" s="35"/>
      <c r="B151" s="51" t="s">
        <v>94</v>
      </c>
      <c r="C151" s="35">
        <v>4</v>
      </c>
      <c r="D151" s="55">
        <v>58.628599999999992</v>
      </c>
      <c r="E151" s="181">
        <v>3902</v>
      </c>
      <c r="F151" s="109">
        <v>1382319.7</v>
      </c>
      <c r="G151" s="41">
        <v>100</v>
      </c>
      <c r="H151" s="50">
        <f t="shared" si="34"/>
        <v>1382319.7</v>
      </c>
      <c r="I151" s="50">
        <f t="shared" si="33"/>
        <v>0</v>
      </c>
      <c r="J151" s="50">
        <f t="shared" si="28"/>
        <v>354.2592772936955</v>
      </c>
      <c r="K151" s="50">
        <f t="shared" si="35"/>
        <v>1135.0609767200215</v>
      </c>
      <c r="L151" s="50">
        <f t="shared" si="36"/>
        <v>2319066.8299081516</v>
      </c>
      <c r="M151" s="50"/>
      <c r="N151" s="50">
        <f t="shared" si="37"/>
        <v>2319066.8299081516</v>
      </c>
      <c r="O151" s="198"/>
      <c r="P151" s="62"/>
      <c r="Q151" s="198"/>
      <c r="R151" s="62"/>
      <c r="S151" s="33"/>
      <c r="T151" s="99"/>
      <c r="U151" s="99"/>
    </row>
    <row r="152" spans="1:21" s="31" customFormat="1" x14ac:dyDescent="0.25">
      <c r="A152" s="35"/>
      <c r="B152" s="51" t="s">
        <v>95</v>
      </c>
      <c r="C152" s="35">
        <v>4</v>
      </c>
      <c r="D152" s="55">
        <v>76.844499999999996</v>
      </c>
      <c r="E152" s="181">
        <v>3076</v>
      </c>
      <c r="F152" s="109">
        <v>3421889.5</v>
      </c>
      <c r="G152" s="41">
        <v>100</v>
      </c>
      <c r="H152" s="50">
        <f t="shared" si="34"/>
        <v>3421889.5</v>
      </c>
      <c r="I152" s="50">
        <f t="shared" si="33"/>
        <v>0</v>
      </c>
      <c r="J152" s="50">
        <f t="shared" ref="J152:J215" si="38">F152/E152</f>
        <v>1112.447821846554</v>
      </c>
      <c r="K152" s="50">
        <f t="shared" si="35"/>
        <v>376.87243216716297</v>
      </c>
      <c r="L152" s="50">
        <f t="shared" si="36"/>
        <v>1408858.7193102809</v>
      </c>
      <c r="M152" s="50"/>
      <c r="N152" s="50">
        <f t="shared" si="37"/>
        <v>1408858.7193102809</v>
      </c>
      <c r="O152" s="198"/>
      <c r="P152" s="62"/>
      <c r="Q152" s="198"/>
      <c r="R152" s="62"/>
      <c r="S152" s="33"/>
      <c r="T152" s="99"/>
      <c r="U152" s="99"/>
    </row>
    <row r="153" spans="1:21" s="31" customFormat="1" x14ac:dyDescent="0.25">
      <c r="A153" s="35"/>
      <c r="B153" s="51" t="s">
        <v>96</v>
      </c>
      <c r="C153" s="35">
        <v>4</v>
      </c>
      <c r="D153" s="55">
        <v>38.180500000000002</v>
      </c>
      <c r="E153" s="181">
        <v>2202</v>
      </c>
      <c r="F153" s="109">
        <v>648463.1</v>
      </c>
      <c r="G153" s="41">
        <v>100</v>
      </c>
      <c r="H153" s="50">
        <f t="shared" si="34"/>
        <v>648463.1</v>
      </c>
      <c r="I153" s="50">
        <f t="shared" si="33"/>
        <v>0</v>
      </c>
      <c r="J153" s="50">
        <f t="shared" si="38"/>
        <v>294.48823796548589</v>
      </c>
      <c r="K153" s="50">
        <f t="shared" si="35"/>
        <v>1194.832016048231</v>
      </c>
      <c r="L153" s="50">
        <f t="shared" si="36"/>
        <v>1955342.1365331023</v>
      </c>
      <c r="M153" s="50"/>
      <c r="N153" s="50">
        <f t="shared" si="37"/>
        <v>1955342.1365331023</v>
      </c>
      <c r="O153" s="198"/>
      <c r="P153" s="62"/>
      <c r="Q153" s="198"/>
      <c r="R153" s="62"/>
      <c r="S153" s="33"/>
      <c r="T153" s="99"/>
      <c r="U153" s="99"/>
    </row>
    <row r="154" spans="1:21" s="31" customFormat="1" x14ac:dyDescent="0.25">
      <c r="A154" s="35"/>
      <c r="B154" s="51" t="s">
        <v>97</v>
      </c>
      <c r="C154" s="35">
        <v>4</v>
      </c>
      <c r="D154" s="55">
        <v>50.358499999999999</v>
      </c>
      <c r="E154" s="181">
        <v>3057</v>
      </c>
      <c r="F154" s="109">
        <v>2480571.2999999998</v>
      </c>
      <c r="G154" s="41">
        <v>100</v>
      </c>
      <c r="H154" s="50">
        <f t="shared" si="34"/>
        <v>2480571.2999999998</v>
      </c>
      <c r="I154" s="50">
        <f t="shared" si="33"/>
        <v>0</v>
      </c>
      <c r="J154" s="50">
        <f t="shared" si="38"/>
        <v>811.43974484788998</v>
      </c>
      <c r="K154" s="50">
        <f t="shared" si="35"/>
        <v>677.88050916582699</v>
      </c>
      <c r="L154" s="50">
        <f t="shared" si="36"/>
        <v>1603547.3823938172</v>
      </c>
      <c r="M154" s="50"/>
      <c r="N154" s="50">
        <f t="shared" si="37"/>
        <v>1603547.3823938172</v>
      </c>
      <c r="O154" s="198"/>
      <c r="P154" s="62"/>
      <c r="Q154" s="198"/>
      <c r="R154" s="62"/>
      <c r="S154" s="33"/>
      <c r="T154" s="99"/>
      <c r="U154" s="99"/>
    </row>
    <row r="155" spans="1:21" s="31" customFormat="1" x14ac:dyDescent="0.25">
      <c r="A155" s="35"/>
      <c r="B155" s="51" t="s">
        <v>98</v>
      </c>
      <c r="C155" s="35">
        <v>4</v>
      </c>
      <c r="D155" s="55">
        <v>109.09</v>
      </c>
      <c r="E155" s="181">
        <v>5556</v>
      </c>
      <c r="F155" s="109">
        <v>3944680.1</v>
      </c>
      <c r="G155" s="41">
        <v>100</v>
      </c>
      <c r="H155" s="50">
        <f t="shared" si="34"/>
        <v>3944680.1</v>
      </c>
      <c r="I155" s="50">
        <f t="shared" si="33"/>
        <v>0</v>
      </c>
      <c r="J155" s="50">
        <f t="shared" si="38"/>
        <v>709.98561915046798</v>
      </c>
      <c r="K155" s="50">
        <f t="shared" si="35"/>
        <v>779.33463486324899</v>
      </c>
      <c r="L155" s="50">
        <f t="shared" si="36"/>
        <v>2499807.0734270131</v>
      </c>
      <c r="M155" s="50"/>
      <c r="N155" s="50">
        <f t="shared" si="37"/>
        <v>2499807.0734270131</v>
      </c>
      <c r="O155" s="198"/>
      <c r="P155" s="62"/>
      <c r="Q155" s="198"/>
      <c r="R155" s="62"/>
      <c r="S155" s="33"/>
      <c r="T155" s="99"/>
      <c r="U155" s="99"/>
    </row>
    <row r="156" spans="1:21" s="31" customFormat="1" x14ac:dyDescent="0.25">
      <c r="A156" s="35"/>
      <c r="B156" s="51" t="s">
        <v>99</v>
      </c>
      <c r="C156" s="35">
        <v>4</v>
      </c>
      <c r="D156" s="55">
        <v>26.459899999999998</v>
      </c>
      <c r="E156" s="181">
        <v>1509</v>
      </c>
      <c r="F156" s="109">
        <v>408945.3</v>
      </c>
      <c r="G156" s="41">
        <v>100</v>
      </c>
      <c r="H156" s="50">
        <f t="shared" si="34"/>
        <v>408945.3</v>
      </c>
      <c r="I156" s="50">
        <f t="shared" si="33"/>
        <v>0</v>
      </c>
      <c r="J156" s="50">
        <f t="shared" si="38"/>
        <v>271.00417495029819</v>
      </c>
      <c r="K156" s="50">
        <f t="shared" si="35"/>
        <v>1218.3160790634188</v>
      </c>
      <c r="L156" s="50">
        <f t="shared" si="36"/>
        <v>1788397.8956840681</v>
      </c>
      <c r="M156" s="50"/>
      <c r="N156" s="50">
        <f t="shared" si="37"/>
        <v>1788397.8956840681</v>
      </c>
      <c r="O156" s="198"/>
      <c r="P156" s="62"/>
      <c r="Q156" s="198"/>
      <c r="R156" s="62"/>
      <c r="S156" s="33"/>
      <c r="T156" s="99"/>
      <c r="U156" s="99"/>
    </row>
    <row r="157" spans="1:21" s="31" customFormat="1" x14ac:dyDescent="0.25">
      <c r="A157" s="35"/>
      <c r="B157" s="51" t="s">
        <v>744</v>
      </c>
      <c r="C157" s="35">
        <v>4</v>
      </c>
      <c r="D157" s="55">
        <v>17.317799999999998</v>
      </c>
      <c r="E157" s="181">
        <v>961</v>
      </c>
      <c r="F157" s="109">
        <v>412806.40000000002</v>
      </c>
      <c r="G157" s="41">
        <v>100</v>
      </c>
      <c r="H157" s="50">
        <f t="shared" si="34"/>
        <v>412806.40000000002</v>
      </c>
      <c r="I157" s="50">
        <f t="shared" si="33"/>
        <v>0</v>
      </c>
      <c r="J157" s="50">
        <f t="shared" si="38"/>
        <v>429.55920915712801</v>
      </c>
      <c r="K157" s="50">
        <f t="shared" si="35"/>
        <v>1059.761044856589</v>
      </c>
      <c r="L157" s="50">
        <f t="shared" si="36"/>
        <v>1458915.6435413267</v>
      </c>
      <c r="M157" s="50"/>
      <c r="N157" s="50">
        <f t="shared" si="37"/>
        <v>1458915.6435413267</v>
      </c>
      <c r="O157" s="198"/>
      <c r="P157" s="62"/>
      <c r="Q157" s="198"/>
      <c r="R157" s="62"/>
      <c r="S157" s="33"/>
      <c r="T157" s="99"/>
      <c r="U157" s="99"/>
    </row>
    <row r="158" spans="1:21" s="31" customFormat="1" x14ac:dyDescent="0.25">
      <c r="A158" s="35"/>
      <c r="B158" s="51" t="s">
        <v>100</v>
      </c>
      <c r="C158" s="35">
        <v>4</v>
      </c>
      <c r="D158" s="55">
        <v>34.703099999999999</v>
      </c>
      <c r="E158" s="181">
        <v>1886</v>
      </c>
      <c r="F158" s="109">
        <v>430046.8</v>
      </c>
      <c r="G158" s="41">
        <v>100</v>
      </c>
      <c r="H158" s="50">
        <f t="shared" si="34"/>
        <v>430046.8</v>
      </c>
      <c r="I158" s="50">
        <f t="shared" si="33"/>
        <v>0</v>
      </c>
      <c r="J158" s="50">
        <f t="shared" si="38"/>
        <v>228.02057264050902</v>
      </c>
      <c r="K158" s="50">
        <f t="shared" si="35"/>
        <v>1261.2996813732079</v>
      </c>
      <c r="L158" s="50">
        <f t="shared" si="36"/>
        <v>1951343.8437663862</v>
      </c>
      <c r="M158" s="50"/>
      <c r="N158" s="50">
        <f t="shared" si="37"/>
        <v>1951343.8437663862</v>
      </c>
      <c r="O158" s="198"/>
      <c r="P158" s="62"/>
      <c r="Q158" s="198"/>
      <c r="R158" s="62"/>
      <c r="S158" s="33"/>
      <c r="T158" s="99"/>
      <c r="U158" s="99"/>
    </row>
    <row r="159" spans="1:21" s="31" customFormat="1" x14ac:dyDescent="0.25">
      <c r="A159" s="35"/>
      <c r="B159" s="51" t="s">
        <v>101</v>
      </c>
      <c r="C159" s="35">
        <v>4</v>
      </c>
      <c r="D159" s="55">
        <v>43.419999999999995</v>
      </c>
      <c r="E159" s="181">
        <v>2731</v>
      </c>
      <c r="F159" s="109">
        <v>928336.6</v>
      </c>
      <c r="G159" s="41">
        <v>100</v>
      </c>
      <c r="H159" s="50">
        <f t="shared" si="34"/>
        <v>928336.6</v>
      </c>
      <c r="I159" s="50">
        <f t="shared" si="33"/>
        <v>0</v>
      </c>
      <c r="J159" s="50">
        <f t="shared" si="38"/>
        <v>339.92552178689124</v>
      </c>
      <c r="K159" s="50">
        <f t="shared" si="35"/>
        <v>1149.3947322268257</v>
      </c>
      <c r="L159" s="50">
        <f t="shared" si="36"/>
        <v>2032634.246052152</v>
      </c>
      <c r="M159" s="50"/>
      <c r="N159" s="50">
        <f t="shared" si="37"/>
        <v>2032634.246052152</v>
      </c>
      <c r="O159" s="198"/>
      <c r="P159" s="62"/>
      <c r="Q159" s="198"/>
      <c r="R159" s="62"/>
      <c r="S159" s="33"/>
      <c r="T159" s="99"/>
      <c r="U159" s="99"/>
    </row>
    <row r="160" spans="1:21" s="31" customFormat="1" x14ac:dyDescent="0.25">
      <c r="A160" s="35"/>
      <c r="B160" s="51" t="s">
        <v>102</v>
      </c>
      <c r="C160" s="35">
        <v>4</v>
      </c>
      <c r="D160" s="55">
        <v>49.62</v>
      </c>
      <c r="E160" s="181">
        <v>2938</v>
      </c>
      <c r="F160" s="109">
        <v>1323582</v>
      </c>
      <c r="G160" s="41">
        <v>100</v>
      </c>
      <c r="H160" s="50">
        <f t="shared" si="34"/>
        <v>1323582</v>
      </c>
      <c r="I160" s="50">
        <f t="shared" si="33"/>
        <v>0</v>
      </c>
      <c r="J160" s="50">
        <f t="shared" si="38"/>
        <v>450.50442477876106</v>
      </c>
      <c r="K160" s="50">
        <f t="shared" si="35"/>
        <v>1038.8158292349558</v>
      </c>
      <c r="L160" s="50">
        <f t="shared" si="36"/>
        <v>1980759.4243571567</v>
      </c>
      <c r="M160" s="50"/>
      <c r="N160" s="50">
        <f t="shared" si="37"/>
        <v>1980759.4243571567</v>
      </c>
      <c r="O160" s="198"/>
      <c r="P160" s="62"/>
      <c r="Q160" s="198"/>
      <c r="R160" s="62"/>
      <c r="S160" s="33"/>
      <c r="T160" s="99"/>
      <c r="U160" s="99"/>
    </row>
    <row r="161" spans="1:21" s="31" customFormat="1" x14ac:dyDescent="0.25">
      <c r="A161" s="35"/>
      <c r="B161" s="51" t="s">
        <v>103</v>
      </c>
      <c r="C161" s="35">
        <v>4</v>
      </c>
      <c r="D161" s="55">
        <v>35.459099999999999</v>
      </c>
      <c r="E161" s="181">
        <v>2125</v>
      </c>
      <c r="F161" s="109">
        <v>2964199.2</v>
      </c>
      <c r="G161" s="41">
        <v>100</v>
      </c>
      <c r="H161" s="50">
        <f t="shared" si="34"/>
        <v>2964199.2</v>
      </c>
      <c r="I161" s="50">
        <f t="shared" si="33"/>
        <v>0</v>
      </c>
      <c r="J161" s="50">
        <f t="shared" si="38"/>
        <v>1394.9172705882354</v>
      </c>
      <c r="K161" s="50">
        <f t="shared" si="35"/>
        <v>94.40298342548158</v>
      </c>
      <c r="L161" s="50">
        <f t="shared" si="36"/>
        <v>695548.71048789599</v>
      </c>
      <c r="M161" s="50"/>
      <c r="N161" s="50">
        <f t="shared" si="37"/>
        <v>695548.71048789599</v>
      </c>
      <c r="O161" s="198"/>
      <c r="P161" s="62"/>
      <c r="Q161" s="198"/>
      <c r="R161" s="62"/>
      <c r="S161" s="33"/>
      <c r="T161" s="99"/>
      <c r="U161" s="99"/>
    </row>
    <row r="162" spans="1:21" s="31" customFormat="1" x14ac:dyDescent="0.25">
      <c r="A162" s="35"/>
      <c r="B162" s="51"/>
      <c r="C162" s="35"/>
      <c r="D162" s="55">
        <v>0</v>
      </c>
      <c r="E162" s="183"/>
      <c r="F162" s="42"/>
      <c r="G162" s="41"/>
      <c r="H162" s="42"/>
      <c r="I162" s="32"/>
      <c r="J162" s="32"/>
      <c r="K162" s="50"/>
      <c r="L162" s="50"/>
      <c r="M162" s="50"/>
      <c r="N162" s="50"/>
      <c r="O162" s="198"/>
      <c r="P162" s="62"/>
      <c r="Q162" s="198"/>
      <c r="R162" s="62"/>
      <c r="S162" s="33"/>
      <c r="T162" s="99"/>
      <c r="U162" s="99"/>
    </row>
    <row r="163" spans="1:21" s="31" customFormat="1" x14ac:dyDescent="0.25">
      <c r="A163" s="30" t="s">
        <v>104</v>
      </c>
      <c r="B163" s="43" t="s">
        <v>2</v>
      </c>
      <c r="C163" s="44"/>
      <c r="D163" s="3">
        <v>867.85669999999993</v>
      </c>
      <c r="E163" s="184">
        <f>E164</f>
        <v>55615</v>
      </c>
      <c r="F163" s="37">
        <f t="shared" ref="F163" si="39">F165</f>
        <v>0</v>
      </c>
      <c r="G163" s="37"/>
      <c r="H163" s="37">
        <f>H165</f>
        <v>4079537.15</v>
      </c>
      <c r="I163" s="37">
        <f>I165</f>
        <v>-4079537.15</v>
      </c>
      <c r="J163" s="37"/>
      <c r="K163" s="50"/>
      <c r="L163" s="50"/>
      <c r="M163" s="46">
        <f>M165</f>
        <v>18887428.287343472</v>
      </c>
      <c r="N163" s="37">
        <f t="shared" si="37"/>
        <v>18887428.287343472</v>
      </c>
      <c r="O163" s="198"/>
      <c r="P163" s="198"/>
      <c r="Q163" s="198"/>
      <c r="R163" s="198"/>
      <c r="S163" s="33"/>
      <c r="T163" s="99"/>
      <c r="U163" s="99"/>
    </row>
    <row r="164" spans="1:21" s="31" customFormat="1" x14ac:dyDescent="0.25">
      <c r="A164" s="30" t="s">
        <v>104</v>
      </c>
      <c r="B164" s="43" t="s">
        <v>3</v>
      </c>
      <c r="C164" s="44"/>
      <c r="D164" s="3">
        <v>867.85669999999993</v>
      </c>
      <c r="E164" s="184">
        <f>SUM(E166:E192)</f>
        <v>55615</v>
      </c>
      <c r="F164" s="37">
        <f t="shared" ref="F164" si="40">SUM(F166:F192)</f>
        <v>41994756.200000003</v>
      </c>
      <c r="G164" s="37"/>
      <c r="H164" s="37">
        <f>SUM(H166:H192)</f>
        <v>33835681.899999991</v>
      </c>
      <c r="I164" s="37">
        <f>SUM(I166:I192)</f>
        <v>8159074.2999999998</v>
      </c>
      <c r="J164" s="37"/>
      <c r="K164" s="50"/>
      <c r="L164" s="37">
        <f>SUM(L166:L192)</f>
        <v>44455992.165582597</v>
      </c>
      <c r="M164" s="50"/>
      <c r="N164" s="37">
        <f t="shared" si="37"/>
        <v>44455992.165582597</v>
      </c>
      <c r="O164" s="198"/>
      <c r="P164" s="198"/>
      <c r="Q164" s="198"/>
      <c r="R164" s="198"/>
      <c r="S164" s="33"/>
      <c r="T164" s="99"/>
      <c r="U164" s="99"/>
    </row>
    <row r="165" spans="1:21" s="31" customFormat="1" x14ac:dyDescent="0.25">
      <c r="A165" s="35"/>
      <c r="B165" s="51" t="s">
        <v>26</v>
      </c>
      <c r="C165" s="35">
        <v>2</v>
      </c>
      <c r="D165" s="55">
        <v>0</v>
      </c>
      <c r="E165" s="185"/>
      <c r="F165" s="50"/>
      <c r="G165" s="41">
        <v>25</v>
      </c>
      <c r="H165" s="50">
        <f>F169*G165/100</f>
        <v>4079537.15</v>
      </c>
      <c r="I165" s="50">
        <f t="shared" ref="I165:I192" si="41">F165-H165</f>
        <v>-4079537.15</v>
      </c>
      <c r="J165" s="50"/>
      <c r="K165" s="50"/>
      <c r="L165" s="50"/>
      <c r="M165" s="50">
        <f>($L$7*$L$8*E163/$L$10)+($L$7*$L$9*D163/$L$11)</f>
        <v>18887428.287343472</v>
      </c>
      <c r="N165" s="50">
        <f t="shared" si="37"/>
        <v>18887428.287343472</v>
      </c>
      <c r="O165" s="198"/>
      <c r="P165" s="62"/>
      <c r="Q165" s="198"/>
      <c r="R165" s="62"/>
      <c r="S165" s="33"/>
      <c r="T165" s="99"/>
      <c r="U165" s="99"/>
    </row>
    <row r="166" spans="1:21" s="31" customFormat="1" x14ac:dyDescent="0.25">
      <c r="A166" s="35"/>
      <c r="B166" s="51" t="s">
        <v>105</v>
      </c>
      <c r="C166" s="35">
        <v>4</v>
      </c>
      <c r="D166" s="55">
        <v>26.908499999999997</v>
      </c>
      <c r="E166" s="181">
        <v>1466</v>
      </c>
      <c r="F166" s="110">
        <v>703557.8</v>
      </c>
      <c r="G166" s="41">
        <v>100</v>
      </c>
      <c r="H166" s="50">
        <f t="shared" ref="H166:H192" si="42">F166*G166/100</f>
        <v>703557.8</v>
      </c>
      <c r="I166" s="50">
        <f t="shared" si="41"/>
        <v>0</v>
      </c>
      <c r="J166" s="50">
        <f t="shared" si="38"/>
        <v>479.91664392905869</v>
      </c>
      <c r="K166" s="50">
        <f t="shared" ref="K166:K192" si="43">$J$11*$J$19-J166</f>
        <v>1009.4036100846583</v>
      </c>
      <c r="L166" s="50">
        <f t="shared" ref="L166:L192" si="44">IF(K166&gt;0,$J$7*$J$8*(K166/$K$19),0)+$J$7*$J$9*(E166/$E$19)+$J$7*$J$10*(D166/$D$19)</f>
        <v>1548869.3253079623</v>
      </c>
      <c r="M166" s="50"/>
      <c r="N166" s="50">
        <f t="shared" si="37"/>
        <v>1548869.3253079623</v>
      </c>
      <c r="O166" s="198"/>
      <c r="P166" s="62"/>
      <c r="Q166" s="198"/>
      <c r="R166" s="62"/>
      <c r="S166" s="33"/>
      <c r="T166" s="99"/>
      <c r="U166" s="99"/>
    </row>
    <row r="167" spans="1:21" s="31" customFormat="1" x14ac:dyDescent="0.25">
      <c r="A167" s="35"/>
      <c r="B167" s="51" t="s">
        <v>149</v>
      </c>
      <c r="C167" s="35">
        <v>4</v>
      </c>
      <c r="D167" s="55">
        <v>43.430900000000001</v>
      </c>
      <c r="E167" s="181">
        <v>2987</v>
      </c>
      <c r="F167" s="110">
        <v>1995147.6</v>
      </c>
      <c r="G167" s="41">
        <v>100</v>
      </c>
      <c r="H167" s="50">
        <f t="shared" si="42"/>
        <v>1995147.6</v>
      </c>
      <c r="I167" s="50">
        <f t="shared" si="41"/>
        <v>0</v>
      </c>
      <c r="J167" s="50">
        <f t="shared" si="38"/>
        <v>667.94362236357551</v>
      </c>
      <c r="K167" s="50">
        <f t="shared" si="43"/>
        <v>821.37663165014146</v>
      </c>
      <c r="L167" s="50">
        <f t="shared" si="44"/>
        <v>1714530.2855235627</v>
      </c>
      <c r="M167" s="50"/>
      <c r="N167" s="50">
        <f t="shared" si="37"/>
        <v>1714530.2855235627</v>
      </c>
      <c r="O167" s="198"/>
      <c r="P167" s="62"/>
      <c r="Q167" s="198"/>
      <c r="R167" s="62"/>
      <c r="S167" s="33"/>
      <c r="T167" s="99"/>
      <c r="U167" s="99"/>
    </row>
    <row r="168" spans="1:21" s="31" customFormat="1" x14ac:dyDescent="0.25">
      <c r="A168" s="35"/>
      <c r="B168" s="51" t="s">
        <v>106</v>
      </c>
      <c r="C168" s="35">
        <v>4</v>
      </c>
      <c r="D168" s="55">
        <v>26.584299999999995</v>
      </c>
      <c r="E168" s="181">
        <v>3230</v>
      </c>
      <c r="F168" s="110">
        <v>2289606.2000000002</v>
      </c>
      <c r="G168" s="41">
        <v>100</v>
      </c>
      <c r="H168" s="50">
        <f t="shared" si="42"/>
        <v>2289606.2000000002</v>
      </c>
      <c r="I168" s="50">
        <f t="shared" si="41"/>
        <v>0</v>
      </c>
      <c r="J168" s="50">
        <f t="shared" si="38"/>
        <v>708.85640866873075</v>
      </c>
      <c r="K168" s="50">
        <f t="shared" si="43"/>
        <v>780.46384534498623</v>
      </c>
      <c r="L168" s="50">
        <f t="shared" si="44"/>
        <v>1627016.437959787</v>
      </c>
      <c r="M168" s="50"/>
      <c r="N168" s="50">
        <f t="shared" si="37"/>
        <v>1627016.437959787</v>
      </c>
      <c r="O168" s="198"/>
      <c r="P168" s="62"/>
      <c r="Q168" s="198"/>
      <c r="R168" s="62"/>
      <c r="S168" s="33"/>
      <c r="T168" s="99"/>
      <c r="U168" s="99"/>
    </row>
    <row r="169" spans="1:21" s="31" customFormat="1" x14ac:dyDescent="0.25">
      <c r="A169" s="35"/>
      <c r="B169" s="51" t="s">
        <v>871</v>
      </c>
      <c r="C169" s="35">
        <v>3</v>
      </c>
      <c r="D169" s="55">
        <v>2.4799000000000002</v>
      </c>
      <c r="E169" s="181">
        <v>4866</v>
      </c>
      <c r="F169" s="110">
        <v>16318148.6</v>
      </c>
      <c r="G169" s="41">
        <v>50</v>
      </c>
      <c r="H169" s="50">
        <f t="shared" si="42"/>
        <v>8159074.2999999998</v>
      </c>
      <c r="I169" s="50">
        <f t="shared" si="41"/>
        <v>8159074.2999999998</v>
      </c>
      <c r="J169" s="50">
        <f t="shared" si="38"/>
        <v>3353.5036169338264</v>
      </c>
      <c r="K169" s="50">
        <f t="shared" si="43"/>
        <v>-1864.1833629201094</v>
      </c>
      <c r="L169" s="50">
        <f t="shared" si="44"/>
        <v>939613.43473887048</v>
      </c>
      <c r="M169" s="50"/>
      <c r="N169" s="50">
        <f t="shared" si="37"/>
        <v>939613.43473887048</v>
      </c>
      <c r="O169" s="198"/>
      <c r="P169" s="62"/>
      <c r="Q169" s="198"/>
      <c r="R169" s="62"/>
      <c r="S169" s="33"/>
      <c r="T169" s="99"/>
      <c r="U169" s="99"/>
    </row>
    <row r="170" spans="1:21" s="31" customFormat="1" x14ac:dyDescent="0.25">
      <c r="A170" s="35"/>
      <c r="B170" s="51" t="s">
        <v>107</v>
      </c>
      <c r="C170" s="35">
        <v>4</v>
      </c>
      <c r="D170" s="55">
        <v>32.512800000000006</v>
      </c>
      <c r="E170" s="181">
        <v>1791</v>
      </c>
      <c r="F170" s="110">
        <v>582490.5</v>
      </c>
      <c r="G170" s="41">
        <v>100</v>
      </c>
      <c r="H170" s="50">
        <f t="shared" si="42"/>
        <v>582490.5</v>
      </c>
      <c r="I170" s="50">
        <f t="shared" si="41"/>
        <v>0</v>
      </c>
      <c r="J170" s="50">
        <f t="shared" si="38"/>
        <v>325.23199329983248</v>
      </c>
      <c r="K170" s="50">
        <f t="shared" si="43"/>
        <v>1164.0882607138844</v>
      </c>
      <c r="L170" s="50">
        <f t="shared" si="44"/>
        <v>1813069.8736748255</v>
      </c>
      <c r="M170" s="50"/>
      <c r="N170" s="50">
        <f t="shared" si="37"/>
        <v>1813069.8736748255</v>
      </c>
      <c r="O170" s="198"/>
      <c r="P170" s="62"/>
      <c r="Q170" s="198"/>
      <c r="R170" s="62"/>
      <c r="S170" s="33"/>
      <c r="T170" s="99"/>
      <c r="U170" s="99"/>
    </row>
    <row r="171" spans="1:21" s="31" customFormat="1" x14ac:dyDescent="0.25">
      <c r="A171" s="35"/>
      <c r="B171" s="51" t="s">
        <v>745</v>
      </c>
      <c r="C171" s="35">
        <v>4</v>
      </c>
      <c r="D171" s="55">
        <v>24.204699999999999</v>
      </c>
      <c r="E171" s="181">
        <v>1206</v>
      </c>
      <c r="F171" s="110">
        <v>390358</v>
      </c>
      <c r="G171" s="41">
        <v>100</v>
      </c>
      <c r="H171" s="50">
        <f t="shared" si="42"/>
        <v>390358</v>
      </c>
      <c r="I171" s="50">
        <f t="shared" si="41"/>
        <v>0</v>
      </c>
      <c r="J171" s="50">
        <f t="shared" si="38"/>
        <v>323.67993366500826</v>
      </c>
      <c r="K171" s="50">
        <f t="shared" si="43"/>
        <v>1165.6403203487087</v>
      </c>
      <c r="L171" s="50">
        <f t="shared" si="44"/>
        <v>1659990.7731038681</v>
      </c>
      <c r="M171" s="50"/>
      <c r="N171" s="50">
        <f t="shared" si="37"/>
        <v>1659990.7731038681</v>
      </c>
      <c r="O171" s="198"/>
      <c r="P171" s="62"/>
      <c r="Q171" s="198"/>
      <c r="R171" s="62"/>
      <c r="S171" s="33"/>
      <c r="T171" s="99"/>
      <c r="U171" s="99"/>
    </row>
    <row r="172" spans="1:21" s="31" customFormat="1" x14ac:dyDescent="0.25">
      <c r="A172" s="35"/>
      <c r="B172" s="51" t="s">
        <v>108</v>
      </c>
      <c r="C172" s="35">
        <v>4</v>
      </c>
      <c r="D172" s="55">
        <v>34.141199999999998</v>
      </c>
      <c r="E172" s="181">
        <v>2096</v>
      </c>
      <c r="F172" s="110">
        <v>852833.1</v>
      </c>
      <c r="G172" s="41">
        <v>100</v>
      </c>
      <c r="H172" s="50">
        <f t="shared" si="42"/>
        <v>852833.1</v>
      </c>
      <c r="I172" s="50">
        <f t="shared" si="41"/>
        <v>0</v>
      </c>
      <c r="J172" s="50">
        <f t="shared" si="38"/>
        <v>406.88602099236641</v>
      </c>
      <c r="K172" s="50">
        <f t="shared" si="43"/>
        <v>1082.4342330213506</v>
      </c>
      <c r="L172" s="50">
        <f t="shared" si="44"/>
        <v>1788325.0750917026</v>
      </c>
      <c r="M172" s="50"/>
      <c r="N172" s="50">
        <f t="shared" si="37"/>
        <v>1788325.0750917026</v>
      </c>
      <c r="O172" s="198"/>
      <c r="P172" s="62"/>
      <c r="Q172" s="198"/>
      <c r="R172" s="62"/>
      <c r="S172" s="33"/>
      <c r="T172" s="99"/>
      <c r="U172" s="99"/>
    </row>
    <row r="173" spans="1:21" s="31" customFormat="1" x14ac:dyDescent="0.25">
      <c r="A173" s="35"/>
      <c r="B173" s="51" t="s">
        <v>746</v>
      </c>
      <c r="C173" s="35">
        <v>4</v>
      </c>
      <c r="D173" s="55">
        <v>13.6663</v>
      </c>
      <c r="E173" s="181">
        <v>623</v>
      </c>
      <c r="F173" s="110">
        <v>311314.09999999998</v>
      </c>
      <c r="G173" s="41">
        <v>100</v>
      </c>
      <c r="H173" s="50">
        <f t="shared" si="42"/>
        <v>311314.09999999998</v>
      </c>
      <c r="I173" s="50">
        <f t="shared" si="41"/>
        <v>0</v>
      </c>
      <c r="J173" s="50">
        <f t="shared" si="38"/>
        <v>499.70160513643657</v>
      </c>
      <c r="K173" s="50">
        <f t="shared" si="43"/>
        <v>989.61864887728041</v>
      </c>
      <c r="L173" s="50">
        <f t="shared" si="44"/>
        <v>1297009.7539120105</v>
      </c>
      <c r="M173" s="50"/>
      <c r="N173" s="50">
        <f t="shared" si="37"/>
        <v>1297009.7539120105</v>
      </c>
      <c r="O173" s="198"/>
      <c r="P173" s="62"/>
      <c r="Q173" s="198"/>
      <c r="R173" s="62"/>
      <c r="S173" s="33"/>
      <c r="T173" s="99"/>
      <c r="U173" s="99"/>
    </row>
    <row r="174" spans="1:21" s="31" customFormat="1" x14ac:dyDescent="0.25">
      <c r="A174" s="35"/>
      <c r="B174" s="51" t="s">
        <v>109</v>
      </c>
      <c r="C174" s="35">
        <v>4</v>
      </c>
      <c r="D174" s="55">
        <v>47.553799999999995</v>
      </c>
      <c r="E174" s="181">
        <v>2924</v>
      </c>
      <c r="F174" s="110">
        <v>1661090.1</v>
      </c>
      <c r="G174" s="41">
        <v>100</v>
      </c>
      <c r="H174" s="50">
        <f t="shared" si="42"/>
        <v>1661090.1</v>
      </c>
      <c r="I174" s="50">
        <f t="shared" si="41"/>
        <v>0</v>
      </c>
      <c r="J174" s="50">
        <f t="shared" si="38"/>
        <v>568.08826949384411</v>
      </c>
      <c r="K174" s="50">
        <f t="shared" si="43"/>
        <v>921.23198451987287</v>
      </c>
      <c r="L174" s="50">
        <f t="shared" si="44"/>
        <v>1835771.064200911</v>
      </c>
      <c r="M174" s="50"/>
      <c r="N174" s="50">
        <f t="shared" si="37"/>
        <v>1835771.064200911</v>
      </c>
      <c r="O174" s="198"/>
      <c r="P174" s="62"/>
      <c r="Q174" s="198"/>
      <c r="R174" s="62"/>
      <c r="S174" s="33"/>
      <c r="T174" s="99"/>
      <c r="U174" s="99"/>
    </row>
    <row r="175" spans="1:21" s="31" customFormat="1" x14ac:dyDescent="0.25">
      <c r="A175" s="35"/>
      <c r="B175" s="51" t="s">
        <v>110</v>
      </c>
      <c r="C175" s="35">
        <v>4</v>
      </c>
      <c r="D175" s="55">
        <v>45.8063</v>
      </c>
      <c r="E175" s="181">
        <v>2246</v>
      </c>
      <c r="F175" s="110">
        <v>563184.9</v>
      </c>
      <c r="G175" s="41">
        <v>100</v>
      </c>
      <c r="H175" s="50">
        <f t="shared" si="42"/>
        <v>563184.9</v>
      </c>
      <c r="I175" s="50">
        <f t="shared" si="41"/>
        <v>0</v>
      </c>
      <c r="J175" s="50">
        <f t="shared" si="38"/>
        <v>250.75017809439004</v>
      </c>
      <c r="K175" s="50">
        <f t="shared" si="43"/>
        <v>1238.5700759193269</v>
      </c>
      <c r="L175" s="50">
        <f t="shared" si="44"/>
        <v>2052491.2269591442</v>
      </c>
      <c r="M175" s="50"/>
      <c r="N175" s="50">
        <f t="shared" si="37"/>
        <v>2052491.2269591442</v>
      </c>
      <c r="O175" s="198"/>
      <c r="P175" s="62"/>
      <c r="Q175" s="198"/>
      <c r="R175" s="62"/>
      <c r="S175" s="33"/>
      <c r="T175" s="99"/>
      <c r="U175" s="99"/>
    </row>
    <row r="176" spans="1:21" s="31" customFormat="1" x14ac:dyDescent="0.25">
      <c r="A176" s="35"/>
      <c r="B176" s="51" t="s">
        <v>111</v>
      </c>
      <c r="C176" s="35">
        <v>4</v>
      </c>
      <c r="D176" s="55">
        <v>48.502000000000002</v>
      </c>
      <c r="E176" s="181">
        <v>3184</v>
      </c>
      <c r="F176" s="110">
        <v>1595874.4</v>
      </c>
      <c r="G176" s="41">
        <v>100</v>
      </c>
      <c r="H176" s="50">
        <f t="shared" si="42"/>
        <v>1595874.4</v>
      </c>
      <c r="I176" s="50">
        <f t="shared" si="41"/>
        <v>0</v>
      </c>
      <c r="J176" s="50">
        <f t="shared" si="38"/>
        <v>501.21683417085427</v>
      </c>
      <c r="K176" s="50">
        <f t="shared" si="43"/>
        <v>988.10341984286265</v>
      </c>
      <c r="L176" s="50">
        <f t="shared" si="44"/>
        <v>1965039.157068915</v>
      </c>
      <c r="M176" s="50"/>
      <c r="N176" s="50">
        <f t="shared" si="37"/>
        <v>1965039.157068915</v>
      </c>
      <c r="O176" s="198"/>
      <c r="P176" s="62"/>
      <c r="Q176" s="198"/>
      <c r="R176" s="62"/>
      <c r="S176" s="33"/>
      <c r="T176" s="99"/>
      <c r="U176" s="99"/>
    </row>
    <row r="177" spans="1:21" s="31" customFormat="1" x14ac:dyDescent="0.25">
      <c r="A177" s="35"/>
      <c r="B177" s="51" t="s">
        <v>747</v>
      </c>
      <c r="C177" s="35">
        <v>4</v>
      </c>
      <c r="D177" s="55">
        <v>18.323800000000002</v>
      </c>
      <c r="E177" s="181">
        <v>947</v>
      </c>
      <c r="F177" s="110">
        <v>691743.5</v>
      </c>
      <c r="G177" s="41">
        <v>100</v>
      </c>
      <c r="H177" s="50">
        <f t="shared" si="42"/>
        <v>691743.5</v>
      </c>
      <c r="I177" s="50">
        <f t="shared" si="41"/>
        <v>0</v>
      </c>
      <c r="J177" s="50">
        <f t="shared" si="38"/>
        <v>730.45776135163669</v>
      </c>
      <c r="K177" s="50">
        <f t="shared" si="43"/>
        <v>758.86249266208029</v>
      </c>
      <c r="L177" s="50">
        <f t="shared" si="44"/>
        <v>1124929.0085700324</v>
      </c>
      <c r="M177" s="50"/>
      <c r="N177" s="50">
        <f t="shared" si="37"/>
        <v>1124929.0085700324</v>
      </c>
      <c r="O177" s="198"/>
      <c r="P177" s="62"/>
      <c r="Q177" s="198"/>
      <c r="R177" s="62"/>
      <c r="S177" s="33"/>
      <c r="T177" s="99"/>
      <c r="U177" s="99"/>
    </row>
    <row r="178" spans="1:21" s="31" customFormat="1" x14ac:dyDescent="0.25">
      <c r="A178" s="35"/>
      <c r="B178" s="51" t="s">
        <v>112</v>
      </c>
      <c r="C178" s="35">
        <v>4</v>
      </c>
      <c r="D178" s="55">
        <v>37.853900000000003</v>
      </c>
      <c r="E178" s="181">
        <v>1785</v>
      </c>
      <c r="F178" s="110">
        <v>1199218</v>
      </c>
      <c r="G178" s="41">
        <v>100</v>
      </c>
      <c r="H178" s="50">
        <f t="shared" si="42"/>
        <v>1199218</v>
      </c>
      <c r="I178" s="50">
        <f t="shared" si="41"/>
        <v>0</v>
      </c>
      <c r="J178" s="50">
        <f t="shared" si="38"/>
        <v>671.83081232492998</v>
      </c>
      <c r="K178" s="50">
        <f t="shared" si="43"/>
        <v>817.489441688787</v>
      </c>
      <c r="L178" s="50">
        <f t="shared" si="44"/>
        <v>1452139.0594842404</v>
      </c>
      <c r="M178" s="50"/>
      <c r="N178" s="50">
        <f t="shared" si="37"/>
        <v>1452139.0594842404</v>
      </c>
      <c r="O178" s="198"/>
      <c r="P178" s="62"/>
      <c r="Q178" s="198"/>
      <c r="R178" s="62"/>
      <c r="S178" s="33"/>
      <c r="T178" s="99"/>
      <c r="U178" s="99"/>
    </row>
    <row r="179" spans="1:21" s="31" customFormat="1" x14ac:dyDescent="0.25">
      <c r="A179" s="35"/>
      <c r="B179" s="51" t="s">
        <v>113</v>
      </c>
      <c r="C179" s="35">
        <v>4</v>
      </c>
      <c r="D179" s="55">
        <v>68.959999999999994</v>
      </c>
      <c r="E179" s="181">
        <v>4122</v>
      </c>
      <c r="F179" s="110">
        <v>1680152</v>
      </c>
      <c r="G179" s="41">
        <v>100</v>
      </c>
      <c r="H179" s="50">
        <f t="shared" si="42"/>
        <v>1680152</v>
      </c>
      <c r="I179" s="50">
        <f t="shared" si="41"/>
        <v>0</v>
      </c>
      <c r="J179" s="50">
        <f t="shared" si="38"/>
        <v>407.60601649684617</v>
      </c>
      <c r="K179" s="50">
        <f t="shared" si="43"/>
        <v>1081.7142375168708</v>
      </c>
      <c r="L179" s="50">
        <f t="shared" si="44"/>
        <v>2355273.0918083331</v>
      </c>
      <c r="M179" s="50"/>
      <c r="N179" s="50">
        <f t="shared" si="37"/>
        <v>2355273.0918083331</v>
      </c>
      <c r="O179" s="198"/>
      <c r="P179" s="62"/>
      <c r="Q179" s="198"/>
      <c r="R179" s="62"/>
      <c r="S179" s="33"/>
      <c r="T179" s="99"/>
      <c r="U179" s="99"/>
    </row>
    <row r="180" spans="1:21" s="31" customFormat="1" x14ac:dyDescent="0.25">
      <c r="A180" s="35"/>
      <c r="B180" s="51" t="s">
        <v>748</v>
      </c>
      <c r="C180" s="35">
        <v>4</v>
      </c>
      <c r="D180" s="55">
        <v>23.719200000000001</v>
      </c>
      <c r="E180" s="181">
        <v>990</v>
      </c>
      <c r="F180" s="110">
        <v>324937.09999999998</v>
      </c>
      <c r="G180" s="41">
        <v>100</v>
      </c>
      <c r="H180" s="50">
        <f t="shared" si="42"/>
        <v>324937.09999999998</v>
      </c>
      <c r="I180" s="50">
        <f t="shared" si="41"/>
        <v>0</v>
      </c>
      <c r="J180" s="50">
        <f t="shared" si="38"/>
        <v>328.21929292929292</v>
      </c>
      <c r="K180" s="50">
        <f t="shared" si="43"/>
        <v>1161.1009610844239</v>
      </c>
      <c r="L180" s="50">
        <f t="shared" si="44"/>
        <v>1611242.4577234648</v>
      </c>
      <c r="M180" s="50"/>
      <c r="N180" s="50">
        <f t="shared" si="37"/>
        <v>1611242.4577234648</v>
      </c>
      <c r="O180" s="198"/>
      <c r="P180" s="62"/>
      <c r="Q180" s="198"/>
      <c r="R180" s="62"/>
      <c r="S180" s="33"/>
      <c r="T180" s="99"/>
      <c r="U180" s="99"/>
    </row>
    <row r="181" spans="1:21" s="31" customFormat="1" x14ac:dyDescent="0.25">
      <c r="A181" s="35"/>
      <c r="B181" s="51" t="s">
        <v>114</v>
      </c>
      <c r="C181" s="35">
        <v>4</v>
      </c>
      <c r="D181" s="55">
        <v>39.612299999999998</v>
      </c>
      <c r="E181" s="181">
        <v>2620</v>
      </c>
      <c r="F181" s="110">
        <v>1257340</v>
      </c>
      <c r="G181" s="41">
        <v>100</v>
      </c>
      <c r="H181" s="50">
        <f t="shared" si="42"/>
        <v>1257340</v>
      </c>
      <c r="I181" s="50">
        <f t="shared" si="41"/>
        <v>0</v>
      </c>
      <c r="J181" s="50">
        <f t="shared" si="38"/>
        <v>479.90076335877865</v>
      </c>
      <c r="K181" s="50">
        <f t="shared" si="43"/>
        <v>1009.4194906549383</v>
      </c>
      <c r="L181" s="50">
        <f t="shared" si="44"/>
        <v>1835027.7463161149</v>
      </c>
      <c r="M181" s="50"/>
      <c r="N181" s="50">
        <f t="shared" si="37"/>
        <v>1835027.7463161149</v>
      </c>
      <c r="O181" s="198"/>
      <c r="P181" s="62"/>
      <c r="Q181" s="198"/>
      <c r="R181" s="62"/>
      <c r="S181" s="33"/>
      <c r="T181" s="99"/>
      <c r="U181" s="99"/>
    </row>
    <row r="182" spans="1:21" s="31" customFormat="1" x14ac:dyDescent="0.25">
      <c r="A182" s="35"/>
      <c r="B182" s="51" t="s">
        <v>115</v>
      </c>
      <c r="C182" s="35">
        <v>4</v>
      </c>
      <c r="D182" s="55">
        <v>14.54</v>
      </c>
      <c r="E182" s="181">
        <v>1501</v>
      </c>
      <c r="F182" s="110">
        <v>746184.1</v>
      </c>
      <c r="G182" s="41">
        <v>100</v>
      </c>
      <c r="H182" s="50">
        <f t="shared" si="42"/>
        <v>746184.1</v>
      </c>
      <c r="I182" s="50">
        <f t="shared" si="41"/>
        <v>0</v>
      </c>
      <c r="J182" s="50">
        <f t="shared" si="38"/>
        <v>497.12465023317787</v>
      </c>
      <c r="K182" s="50">
        <f t="shared" si="43"/>
        <v>992.19560378053916</v>
      </c>
      <c r="L182" s="50">
        <f t="shared" si="44"/>
        <v>1471659.1954358574</v>
      </c>
      <c r="M182" s="50"/>
      <c r="N182" s="50">
        <f t="shared" si="37"/>
        <v>1471659.1954358574</v>
      </c>
      <c r="O182" s="198"/>
      <c r="P182" s="62"/>
      <c r="Q182" s="198"/>
      <c r="R182" s="62"/>
      <c r="S182" s="33"/>
      <c r="T182" s="99"/>
      <c r="U182" s="99"/>
    </row>
    <row r="183" spans="1:21" s="31" customFormat="1" x14ac:dyDescent="0.25">
      <c r="A183" s="35"/>
      <c r="B183" s="51" t="s">
        <v>116</v>
      </c>
      <c r="C183" s="35">
        <v>4</v>
      </c>
      <c r="D183" s="55">
        <v>48.664899999999996</v>
      </c>
      <c r="E183" s="181">
        <v>2889</v>
      </c>
      <c r="F183" s="110">
        <v>3470673</v>
      </c>
      <c r="G183" s="41">
        <v>100</v>
      </c>
      <c r="H183" s="50">
        <f t="shared" si="42"/>
        <v>3470673</v>
      </c>
      <c r="I183" s="50">
        <f t="shared" si="41"/>
        <v>0</v>
      </c>
      <c r="J183" s="50">
        <f t="shared" si="38"/>
        <v>1201.3406022845274</v>
      </c>
      <c r="K183" s="50">
        <f t="shared" si="43"/>
        <v>287.97965172918953</v>
      </c>
      <c r="L183" s="50">
        <f t="shared" si="44"/>
        <v>1126572.465541783</v>
      </c>
      <c r="M183" s="50"/>
      <c r="N183" s="50">
        <f t="shared" si="37"/>
        <v>1126572.465541783</v>
      </c>
      <c r="O183" s="198"/>
      <c r="P183" s="62"/>
      <c r="Q183" s="198"/>
      <c r="R183" s="62"/>
      <c r="S183" s="33"/>
      <c r="T183" s="99"/>
      <c r="U183" s="99"/>
    </row>
    <row r="184" spans="1:21" s="31" customFormat="1" x14ac:dyDescent="0.25">
      <c r="A184" s="35"/>
      <c r="B184" s="51" t="s">
        <v>117</v>
      </c>
      <c r="C184" s="35">
        <v>4</v>
      </c>
      <c r="D184" s="55">
        <v>32.5428</v>
      </c>
      <c r="E184" s="181">
        <v>1500</v>
      </c>
      <c r="F184" s="110">
        <v>632261.69999999995</v>
      </c>
      <c r="G184" s="41">
        <v>100</v>
      </c>
      <c r="H184" s="50">
        <f t="shared" si="42"/>
        <v>632261.69999999995</v>
      </c>
      <c r="I184" s="50">
        <f t="shared" si="41"/>
        <v>0</v>
      </c>
      <c r="J184" s="50">
        <f t="shared" si="38"/>
        <v>421.50779999999997</v>
      </c>
      <c r="K184" s="50">
        <f t="shared" si="43"/>
        <v>1067.8124540137169</v>
      </c>
      <c r="L184" s="50">
        <f t="shared" si="44"/>
        <v>1650118.5795185163</v>
      </c>
      <c r="M184" s="50"/>
      <c r="N184" s="50">
        <f t="shared" si="37"/>
        <v>1650118.5795185163</v>
      </c>
      <c r="O184" s="198"/>
      <c r="P184" s="62"/>
      <c r="Q184" s="198"/>
      <c r="R184" s="62"/>
      <c r="S184" s="33"/>
      <c r="T184" s="99"/>
      <c r="U184" s="99"/>
    </row>
    <row r="185" spans="1:21" s="31" customFormat="1" x14ac:dyDescent="0.25">
      <c r="A185" s="35"/>
      <c r="B185" s="51" t="s">
        <v>118</v>
      </c>
      <c r="C185" s="35">
        <v>4</v>
      </c>
      <c r="D185" s="55">
        <v>18.128499999999999</v>
      </c>
      <c r="E185" s="181">
        <v>1501</v>
      </c>
      <c r="F185" s="110">
        <v>586505.5</v>
      </c>
      <c r="G185" s="41">
        <v>100</v>
      </c>
      <c r="H185" s="50">
        <f t="shared" si="42"/>
        <v>586505.5</v>
      </c>
      <c r="I185" s="50">
        <f t="shared" si="41"/>
        <v>0</v>
      </c>
      <c r="J185" s="50">
        <f t="shared" si="38"/>
        <v>390.74317121918722</v>
      </c>
      <c r="K185" s="50">
        <f t="shared" si="43"/>
        <v>1098.5770827945298</v>
      </c>
      <c r="L185" s="50">
        <f t="shared" si="44"/>
        <v>1609405.0087075927</v>
      </c>
      <c r="M185" s="50"/>
      <c r="N185" s="50">
        <f t="shared" si="37"/>
        <v>1609405.0087075927</v>
      </c>
      <c r="O185" s="198"/>
      <c r="P185" s="62"/>
      <c r="Q185" s="198"/>
      <c r="R185" s="62"/>
      <c r="S185" s="33"/>
      <c r="T185" s="99"/>
      <c r="U185" s="99"/>
    </row>
    <row r="186" spans="1:21" s="31" customFormat="1" x14ac:dyDescent="0.25">
      <c r="A186" s="35"/>
      <c r="B186" s="51" t="s">
        <v>749</v>
      </c>
      <c r="C186" s="35">
        <v>4</v>
      </c>
      <c r="D186" s="55">
        <v>44.192900000000002</v>
      </c>
      <c r="E186" s="181">
        <v>2095</v>
      </c>
      <c r="F186" s="110">
        <v>489964.7</v>
      </c>
      <c r="G186" s="41">
        <v>100</v>
      </c>
      <c r="H186" s="50">
        <f t="shared" si="42"/>
        <v>489964.7</v>
      </c>
      <c r="I186" s="50">
        <f t="shared" si="41"/>
        <v>0</v>
      </c>
      <c r="J186" s="50">
        <f t="shared" si="38"/>
        <v>233.87336515513127</v>
      </c>
      <c r="K186" s="50">
        <f t="shared" si="43"/>
        <v>1255.4468888585857</v>
      </c>
      <c r="L186" s="50">
        <f t="shared" si="44"/>
        <v>2034183.3099593464</v>
      </c>
      <c r="M186" s="50"/>
      <c r="N186" s="50">
        <f t="shared" si="37"/>
        <v>2034183.3099593464</v>
      </c>
      <c r="O186" s="198"/>
      <c r="P186" s="62"/>
      <c r="Q186" s="198"/>
      <c r="R186" s="62"/>
      <c r="S186" s="33"/>
      <c r="T186" s="99"/>
      <c r="U186" s="99"/>
    </row>
    <row r="187" spans="1:21" s="31" customFormat="1" x14ac:dyDescent="0.25">
      <c r="A187" s="35"/>
      <c r="B187" s="51" t="s">
        <v>750</v>
      </c>
      <c r="C187" s="35">
        <v>4</v>
      </c>
      <c r="D187" s="55">
        <v>23.693400000000004</v>
      </c>
      <c r="E187" s="181">
        <v>899</v>
      </c>
      <c r="F187" s="110">
        <v>266558.40000000002</v>
      </c>
      <c r="G187" s="41">
        <v>100</v>
      </c>
      <c r="H187" s="50">
        <f t="shared" si="42"/>
        <v>266558.40000000002</v>
      </c>
      <c r="I187" s="50">
        <f t="shared" si="41"/>
        <v>0</v>
      </c>
      <c r="J187" s="50">
        <f t="shared" si="38"/>
        <v>296.50545050055621</v>
      </c>
      <c r="K187" s="50">
        <f t="shared" si="43"/>
        <v>1192.8148035131608</v>
      </c>
      <c r="L187" s="50">
        <f t="shared" si="44"/>
        <v>1629252.3348972779</v>
      </c>
      <c r="M187" s="50"/>
      <c r="N187" s="50">
        <f t="shared" si="37"/>
        <v>1629252.3348972779</v>
      </c>
      <c r="O187" s="198"/>
      <c r="P187" s="62"/>
      <c r="Q187" s="198"/>
      <c r="R187" s="62"/>
      <c r="S187" s="33"/>
      <c r="T187" s="99"/>
      <c r="U187" s="99"/>
    </row>
    <row r="188" spans="1:21" s="31" customFormat="1" x14ac:dyDescent="0.25">
      <c r="A188" s="35"/>
      <c r="B188" s="51" t="s">
        <v>119</v>
      </c>
      <c r="C188" s="35">
        <v>4</v>
      </c>
      <c r="D188" s="55">
        <v>21.2636</v>
      </c>
      <c r="E188" s="181">
        <v>1180</v>
      </c>
      <c r="F188" s="110">
        <v>597049.9</v>
      </c>
      <c r="G188" s="41">
        <v>100</v>
      </c>
      <c r="H188" s="50">
        <f t="shared" si="42"/>
        <v>597049.9</v>
      </c>
      <c r="I188" s="50">
        <f t="shared" si="41"/>
        <v>0</v>
      </c>
      <c r="J188" s="50">
        <f t="shared" si="38"/>
        <v>505.97449152542373</v>
      </c>
      <c r="K188" s="50">
        <f t="shared" si="43"/>
        <v>983.3457624882933</v>
      </c>
      <c r="L188" s="50">
        <f t="shared" si="44"/>
        <v>1435762.0733533883</v>
      </c>
      <c r="M188" s="50"/>
      <c r="N188" s="50">
        <f t="shared" si="37"/>
        <v>1435762.0733533883</v>
      </c>
      <c r="O188" s="198"/>
      <c r="P188" s="62"/>
      <c r="Q188" s="198"/>
      <c r="R188" s="62"/>
      <c r="S188" s="33"/>
      <c r="T188" s="99"/>
      <c r="U188" s="99"/>
    </row>
    <row r="189" spans="1:21" s="31" customFormat="1" x14ac:dyDescent="0.25">
      <c r="A189" s="35"/>
      <c r="B189" s="51" t="s">
        <v>120</v>
      </c>
      <c r="C189" s="35">
        <v>4</v>
      </c>
      <c r="D189" s="55">
        <v>25.954899999999999</v>
      </c>
      <c r="E189" s="181">
        <v>1815</v>
      </c>
      <c r="F189" s="110">
        <v>545136.4</v>
      </c>
      <c r="G189" s="41">
        <v>100</v>
      </c>
      <c r="H189" s="50">
        <f t="shared" si="42"/>
        <v>545136.4</v>
      </c>
      <c r="I189" s="50">
        <f t="shared" si="41"/>
        <v>0</v>
      </c>
      <c r="J189" s="50">
        <f t="shared" si="38"/>
        <v>300.35063360881543</v>
      </c>
      <c r="K189" s="50">
        <f t="shared" si="43"/>
        <v>1188.9696204049014</v>
      </c>
      <c r="L189" s="50">
        <f t="shared" si="44"/>
        <v>1811206.0932134921</v>
      </c>
      <c r="M189" s="50"/>
      <c r="N189" s="50">
        <f t="shared" si="37"/>
        <v>1811206.0932134921</v>
      </c>
      <c r="O189" s="198"/>
      <c r="P189" s="62"/>
      <c r="Q189" s="198"/>
      <c r="R189" s="62"/>
      <c r="S189" s="33"/>
      <c r="T189" s="99"/>
      <c r="U189" s="99"/>
    </row>
    <row r="190" spans="1:21" s="31" customFormat="1" x14ac:dyDescent="0.25">
      <c r="A190" s="35"/>
      <c r="B190" s="51" t="s">
        <v>121</v>
      </c>
      <c r="C190" s="35">
        <v>4</v>
      </c>
      <c r="D190" s="55">
        <v>44.142299999999999</v>
      </c>
      <c r="E190" s="181">
        <v>2568</v>
      </c>
      <c r="F190" s="110">
        <v>1146150</v>
      </c>
      <c r="G190" s="41">
        <v>100</v>
      </c>
      <c r="H190" s="50">
        <f t="shared" si="42"/>
        <v>1146150</v>
      </c>
      <c r="I190" s="50">
        <f t="shared" si="41"/>
        <v>0</v>
      </c>
      <c r="J190" s="50">
        <f t="shared" si="38"/>
        <v>446.32009345794393</v>
      </c>
      <c r="K190" s="50">
        <f t="shared" si="43"/>
        <v>1043.0001605557732</v>
      </c>
      <c r="L190" s="50">
        <f t="shared" si="44"/>
        <v>1886357.3786107502</v>
      </c>
      <c r="M190" s="50"/>
      <c r="N190" s="50">
        <f t="shared" si="37"/>
        <v>1886357.3786107502</v>
      </c>
      <c r="O190" s="198"/>
      <c r="P190" s="62"/>
      <c r="Q190" s="198"/>
      <c r="R190" s="62"/>
      <c r="S190" s="33"/>
      <c r="T190" s="99"/>
      <c r="U190" s="99"/>
    </row>
    <row r="191" spans="1:21" s="31" customFormat="1" x14ac:dyDescent="0.25">
      <c r="A191" s="35"/>
      <c r="B191" s="51" t="s">
        <v>122</v>
      </c>
      <c r="C191" s="35">
        <v>4</v>
      </c>
      <c r="D191" s="55">
        <v>25.907800000000002</v>
      </c>
      <c r="E191" s="181">
        <v>1122</v>
      </c>
      <c r="F191" s="110">
        <v>514260.2</v>
      </c>
      <c r="G191" s="41">
        <v>100</v>
      </c>
      <c r="H191" s="50">
        <f t="shared" si="42"/>
        <v>514260.2</v>
      </c>
      <c r="I191" s="50">
        <f t="shared" si="41"/>
        <v>0</v>
      </c>
      <c r="J191" s="50">
        <f t="shared" si="38"/>
        <v>458.34242424242427</v>
      </c>
      <c r="K191" s="50">
        <f t="shared" si="43"/>
        <v>1030.9778297712928</v>
      </c>
      <c r="L191" s="50">
        <f t="shared" si="44"/>
        <v>1502263.320924853</v>
      </c>
      <c r="M191" s="50"/>
      <c r="N191" s="50">
        <f t="shared" si="37"/>
        <v>1502263.320924853</v>
      </c>
      <c r="O191" s="198"/>
      <c r="P191" s="62"/>
      <c r="Q191" s="198"/>
      <c r="R191" s="62"/>
      <c r="S191" s="33"/>
      <c r="T191" s="99"/>
      <c r="U191" s="99"/>
    </row>
    <row r="192" spans="1:21" s="31" customFormat="1" x14ac:dyDescent="0.25">
      <c r="A192" s="35"/>
      <c r="B192" s="51" t="s">
        <v>751</v>
      </c>
      <c r="C192" s="35">
        <v>4</v>
      </c>
      <c r="D192" s="55">
        <v>34.5657</v>
      </c>
      <c r="E192" s="181">
        <v>1462</v>
      </c>
      <c r="F192" s="110">
        <v>583016.4</v>
      </c>
      <c r="G192" s="41">
        <v>100</v>
      </c>
      <c r="H192" s="50">
        <f t="shared" si="42"/>
        <v>583016.4</v>
      </c>
      <c r="I192" s="50">
        <f t="shared" si="41"/>
        <v>0</v>
      </c>
      <c r="J192" s="50">
        <f t="shared" si="38"/>
        <v>398.78002735978112</v>
      </c>
      <c r="K192" s="50">
        <f t="shared" si="43"/>
        <v>1090.5402266539359</v>
      </c>
      <c r="L192" s="50">
        <f t="shared" si="44"/>
        <v>1678874.6339759859</v>
      </c>
      <c r="M192" s="50"/>
      <c r="N192" s="50">
        <f t="shared" si="37"/>
        <v>1678874.6339759859</v>
      </c>
      <c r="O192" s="198"/>
      <c r="P192" s="62"/>
      <c r="Q192" s="198"/>
      <c r="R192" s="62"/>
      <c r="S192" s="33"/>
      <c r="T192" s="99"/>
      <c r="U192" s="99"/>
    </row>
    <row r="193" spans="1:21" s="31" customFormat="1" x14ac:dyDescent="0.25">
      <c r="A193" s="35"/>
      <c r="B193" s="51"/>
      <c r="C193" s="35"/>
      <c r="D193" s="55">
        <v>0</v>
      </c>
      <c r="E193" s="183"/>
      <c r="F193" s="42"/>
      <c r="G193" s="41"/>
      <c r="H193" s="42"/>
      <c r="I193" s="32"/>
      <c r="J193" s="32"/>
      <c r="K193" s="50"/>
      <c r="L193" s="50"/>
      <c r="M193" s="50"/>
      <c r="N193" s="50"/>
      <c r="O193" s="198"/>
      <c r="P193" s="62"/>
      <c r="Q193" s="198"/>
      <c r="R193" s="62"/>
      <c r="S193" s="33"/>
      <c r="T193" s="99"/>
      <c r="U193" s="99"/>
    </row>
    <row r="194" spans="1:21" s="31" customFormat="1" x14ac:dyDescent="0.25">
      <c r="A194" s="30" t="s">
        <v>123</v>
      </c>
      <c r="B194" s="43" t="s">
        <v>2</v>
      </c>
      <c r="C194" s="44"/>
      <c r="D194" s="3">
        <v>753.54510000000005</v>
      </c>
      <c r="E194" s="184">
        <f>E195</f>
        <v>68366</v>
      </c>
      <c r="F194" s="37">
        <f t="shared" ref="F194" si="45">F196</f>
        <v>0</v>
      </c>
      <c r="G194" s="37"/>
      <c r="H194" s="37">
        <f>H196</f>
        <v>8767893.5</v>
      </c>
      <c r="I194" s="37">
        <f>I196</f>
        <v>-8767893.5</v>
      </c>
      <c r="J194" s="37"/>
      <c r="K194" s="50"/>
      <c r="L194" s="50"/>
      <c r="M194" s="46">
        <f>M196</f>
        <v>20154261.683965329</v>
      </c>
      <c r="N194" s="37">
        <f t="shared" si="37"/>
        <v>20154261.683965329</v>
      </c>
      <c r="O194" s="198"/>
      <c r="P194" s="198"/>
      <c r="Q194" s="198"/>
      <c r="R194" s="198"/>
      <c r="S194" s="33"/>
      <c r="T194" s="99"/>
      <c r="U194" s="99"/>
    </row>
    <row r="195" spans="1:21" s="31" customFormat="1" x14ac:dyDescent="0.25">
      <c r="A195" s="30" t="s">
        <v>123</v>
      </c>
      <c r="B195" s="43" t="s">
        <v>3</v>
      </c>
      <c r="C195" s="44"/>
      <c r="D195" s="3">
        <v>753.54510000000005</v>
      </c>
      <c r="E195" s="184">
        <f>SUM(E197:E224)</f>
        <v>68366</v>
      </c>
      <c r="F195" s="37">
        <f t="shared" ref="F195" si="46">SUM(F197:F224)</f>
        <v>56034907.700000003</v>
      </c>
      <c r="G195" s="37"/>
      <c r="H195" s="37">
        <f>SUM(H197:H224)</f>
        <v>38499120.70000001</v>
      </c>
      <c r="I195" s="37">
        <f>SUM(I197:I224)</f>
        <v>17535787</v>
      </c>
      <c r="J195" s="37"/>
      <c r="K195" s="50"/>
      <c r="L195" s="37">
        <f>SUM(L197:L224)</f>
        <v>50756120.086708613</v>
      </c>
      <c r="M195" s="50"/>
      <c r="N195" s="37">
        <f t="shared" si="37"/>
        <v>50756120.086708613</v>
      </c>
      <c r="O195" s="198"/>
      <c r="P195" s="198"/>
      <c r="Q195" s="198"/>
      <c r="R195" s="198"/>
      <c r="S195" s="33"/>
      <c r="T195" s="99"/>
      <c r="U195" s="99"/>
    </row>
    <row r="196" spans="1:21" s="31" customFormat="1" x14ac:dyDescent="0.25">
      <c r="A196" s="35"/>
      <c r="B196" s="51" t="s">
        <v>26</v>
      </c>
      <c r="C196" s="35">
        <v>2</v>
      </c>
      <c r="D196" s="55">
        <v>0</v>
      </c>
      <c r="E196" s="185"/>
      <c r="F196" s="50"/>
      <c r="G196" s="41">
        <v>25</v>
      </c>
      <c r="H196" s="50">
        <f>F201*G196/100</f>
        <v>8767893.5</v>
      </c>
      <c r="I196" s="50">
        <f t="shared" ref="I196:I224" si="47">F196-H196</f>
        <v>-8767893.5</v>
      </c>
      <c r="J196" s="50"/>
      <c r="K196" s="50"/>
      <c r="L196" s="50"/>
      <c r="M196" s="50">
        <f>($L$7*$L$8*E194/$L$10)+($L$7*$L$9*D194/$L$11)</f>
        <v>20154261.683965329</v>
      </c>
      <c r="N196" s="50">
        <f t="shared" si="37"/>
        <v>20154261.683965329</v>
      </c>
      <c r="O196" s="198"/>
      <c r="P196" s="62"/>
      <c r="Q196" s="198"/>
      <c r="R196" s="62"/>
      <c r="S196" s="33"/>
      <c r="T196" s="99"/>
      <c r="U196" s="99"/>
    </row>
    <row r="197" spans="1:21" s="31" customFormat="1" x14ac:dyDescent="0.25">
      <c r="A197" s="35"/>
      <c r="B197" s="51" t="s">
        <v>124</v>
      </c>
      <c r="C197" s="35">
        <v>4</v>
      </c>
      <c r="D197" s="55">
        <v>15.2896</v>
      </c>
      <c r="E197" s="181">
        <v>1695</v>
      </c>
      <c r="F197" s="111">
        <v>582400.69999999995</v>
      </c>
      <c r="G197" s="41">
        <v>100</v>
      </c>
      <c r="H197" s="50">
        <f t="shared" ref="H197:H224" si="48">F197*G197/100</f>
        <v>582400.69999999995</v>
      </c>
      <c r="I197" s="50">
        <f t="shared" si="47"/>
        <v>0</v>
      </c>
      <c r="J197" s="50">
        <f t="shared" si="38"/>
        <v>343.59923303834807</v>
      </c>
      <c r="K197" s="50">
        <f t="shared" ref="K197:K224" si="49">$J$11*$J$19-J197</f>
        <v>1145.7210209753689</v>
      </c>
      <c r="L197" s="50">
        <f t="shared" ref="L197:L224" si="50">IF(K197&gt;0,$J$7*$J$8*(K197/$K$19),0)+$J$7*$J$9*(E197/$E$19)+$J$7*$J$10*(D197/$D$19)</f>
        <v>1684249.695047165</v>
      </c>
      <c r="M197" s="50"/>
      <c r="N197" s="50">
        <f t="shared" si="37"/>
        <v>1684249.695047165</v>
      </c>
      <c r="O197" s="198"/>
      <c r="P197" s="62"/>
      <c r="Q197" s="198"/>
      <c r="R197" s="62"/>
      <c r="S197" s="33"/>
      <c r="T197" s="99"/>
      <c r="U197" s="99"/>
    </row>
    <row r="198" spans="1:21" s="31" customFormat="1" x14ac:dyDescent="0.25">
      <c r="A198" s="35"/>
      <c r="B198" s="51" t="s">
        <v>125</v>
      </c>
      <c r="C198" s="35">
        <v>4</v>
      </c>
      <c r="D198" s="55">
        <v>59.804700000000004</v>
      </c>
      <c r="E198" s="181">
        <v>3067</v>
      </c>
      <c r="F198" s="111">
        <v>1189007.2</v>
      </c>
      <c r="G198" s="41">
        <v>100</v>
      </c>
      <c r="H198" s="50">
        <f t="shared" si="48"/>
        <v>1189007.2</v>
      </c>
      <c r="I198" s="50">
        <f t="shared" si="47"/>
        <v>0</v>
      </c>
      <c r="J198" s="50">
        <f t="shared" si="38"/>
        <v>387.67760026084119</v>
      </c>
      <c r="K198" s="50">
        <f t="shared" si="49"/>
        <v>1101.6426537528757</v>
      </c>
      <c r="L198" s="50">
        <f t="shared" si="50"/>
        <v>2128818.2170610577</v>
      </c>
      <c r="M198" s="50"/>
      <c r="N198" s="50">
        <f t="shared" si="37"/>
        <v>2128818.2170610577</v>
      </c>
      <c r="O198" s="198"/>
      <c r="P198" s="62"/>
      <c r="Q198" s="198"/>
      <c r="R198" s="62"/>
      <c r="S198" s="33"/>
      <c r="T198" s="99"/>
      <c r="U198" s="99"/>
    </row>
    <row r="199" spans="1:21" s="31" customFormat="1" x14ac:dyDescent="0.25">
      <c r="A199" s="35"/>
      <c r="B199" s="51" t="s">
        <v>126</v>
      </c>
      <c r="C199" s="35">
        <v>4</v>
      </c>
      <c r="D199" s="55">
        <v>15.4596</v>
      </c>
      <c r="E199" s="181">
        <v>967</v>
      </c>
      <c r="F199" s="111">
        <v>260221.6</v>
      </c>
      <c r="G199" s="41">
        <v>100</v>
      </c>
      <c r="H199" s="50">
        <f t="shared" si="48"/>
        <v>260221.6</v>
      </c>
      <c r="I199" s="50">
        <f t="shared" si="47"/>
        <v>0</v>
      </c>
      <c r="J199" s="50">
        <f t="shared" si="38"/>
        <v>269.10196483971043</v>
      </c>
      <c r="K199" s="50">
        <f t="shared" si="49"/>
        <v>1220.2182891740065</v>
      </c>
      <c r="L199" s="50">
        <f t="shared" si="50"/>
        <v>1629832.0833609561</v>
      </c>
      <c r="M199" s="50"/>
      <c r="N199" s="50">
        <f t="shared" si="37"/>
        <v>1629832.0833609561</v>
      </c>
      <c r="O199" s="198"/>
      <c r="P199" s="62"/>
      <c r="Q199" s="198"/>
      <c r="R199" s="62"/>
      <c r="S199" s="33"/>
      <c r="T199" s="99"/>
      <c r="U199" s="99"/>
    </row>
    <row r="200" spans="1:21" s="31" customFormat="1" x14ac:dyDescent="0.25">
      <c r="A200" s="35"/>
      <c r="B200" s="51" t="s">
        <v>127</v>
      </c>
      <c r="C200" s="35">
        <v>4</v>
      </c>
      <c r="D200" s="55">
        <v>11.678699999999999</v>
      </c>
      <c r="E200" s="181">
        <v>942</v>
      </c>
      <c r="F200" s="111">
        <v>147043.29999999999</v>
      </c>
      <c r="G200" s="41">
        <v>100</v>
      </c>
      <c r="H200" s="50">
        <f t="shared" si="48"/>
        <v>147043.29999999999</v>
      </c>
      <c r="I200" s="50">
        <f t="shared" si="47"/>
        <v>0</v>
      </c>
      <c r="J200" s="50">
        <f t="shared" si="38"/>
        <v>156.0969214437367</v>
      </c>
      <c r="K200" s="50">
        <f t="shared" si="49"/>
        <v>1333.2233325699804</v>
      </c>
      <c r="L200" s="50">
        <f t="shared" si="50"/>
        <v>1731719.9460368156</v>
      </c>
      <c r="M200" s="50"/>
      <c r="N200" s="50">
        <f t="shared" si="37"/>
        <v>1731719.9460368156</v>
      </c>
      <c r="O200" s="198"/>
      <c r="P200" s="62"/>
      <c r="Q200" s="198"/>
      <c r="R200" s="62"/>
      <c r="S200" s="33"/>
      <c r="T200" s="99"/>
      <c r="U200" s="99"/>
    </row>
    <row r="201" spans="1:21" s="31" customFormat="1" x14ac:dyDescent="0.25">
      <c r="A201" s="35"/>
      <c r="B201" s="51" t="s">
        <v>872</v>
      </c>
      <c r="C201" s="35">
        <v>3</v>
      </c>
      <c r="D201" s="55">
        <v>42.328599999999994</v>
      </c>
      <c r="E201" s="181">
        <v>14079</v>
      </c>
      <c r="F201" s="111">
        <v>35071574</v>
      </c>
      <c r="G201" s="41">
        <v>50</v>
      </c>
      <c r="H201" s="50">
        <f t="shared" si="48"/>
        <v>17535787</v>
      </c>
      <c r="I201" s="50">
        <f t="shared" si="47"/>
        <v>17535787</v>
      </c>
      <c r="J201" s="50">
        <f t="shared" si="38"/>
        <v>2491.055756800909</v>
      </c>
      <c r="K201" s="50">
        <f t="shared" si="49"/>
        <v>-1001.735502787192</v>
      </c>
      <c r="L201" s="50">
        <f t="shared" si="50"/>
        <v>2902303.4479711698</v>
      </c>
      <c r="M201" s="50"/>
      <c r="N201" s="50">
        <f t="shared" si="37"/>
        <v>2902303.4479711698</v>
      </c>
      <c r="O201" s="198"/>
      <c r="P201" s="62"/>
      <c r="Q201" s="198"/>
      <c r="R201" s="62"/>
      <c r="S201" s="33"/>
      <c r="T201" s="99"/>
      <c r="U201" s="99"/>
    </row>
    <row r="202" spans="1:21" s="31" customFormat="1" x14ac:dyDescent="0.25">
      <c r="A202" s="35"/>
      <c r="B202" s="51" t="s">
        <v>128</v>
      </c>
      <c r="C202" s="35">
        <v>4</v>
      </c>
      <c r="D202" s="55">
        <v>31.614599999999999</v>
      </c>
      <c r="E202" s="181">
        <v>1256</v>
      </c>
      <c r="F202" s="111">
        <v>318728.5</v>
      </c>
      <c r="G202" s="41">
        <v>100</v>
      </c>
      <c r="H202" s="50">
        <f t="shared" si="48"/>
        <v>318728.5</v>
      </c>
      <c r="I202" s="50">
        <f t="shared" si="47"/>
        <v>0</v>
      </c>
      <c r="J202" s="50">
        <f t="shared" si="38"/>
        <v>253.76472929936307</v>
      </c>
      <c r="K202" s="50">
        <f t="shared" si="49"/>
        <v>1235.5555247143539</v>
      </c>
      <c r="L202" s="50">
        <f t="shared" si="50"/>
        <v>1786435.4174317212</v>
      </c>
      <c r="M202" s="50"/>
      <c r="N202" s="50">
        <f t="shared" si="37"/>
        <v>1786435.4174317212</v>
      </c>
      <c r="O202" s="198"/>
      <c r="P202" s="62"/>
      <c r="Q202" s="198"/>
      <c r="R202" s="62"/>
      <c r="S202" s="33"/>
      <c r="T202" s="99"/>
      <c r="U202" s="99"/>
    </row>
    <row r="203" spans="1:21" s="31" customFormat="1" x14ac:dyDescent="0.25">
      <c r="A203" s="35"/>
      <c r="B203" s="51" t="s">
        <v>129</v>
      </c>
      <c r="C203" s="35">
        <v>4</v>
      </c>
      <c r="D203" s="55">
        <v>10.417100000000001</v>
      </c>
      <c r="E203" s="181">
        <v>628</v>
      </c>
      <c r="F203" s="111">
        <v>126647.3</v>
      </c>
      <c r="G203" s="41">
        <v>100</v>
      </c>
      <c r="H203" s="50">
        <f t="shared" si="48"/>
        <v>126647.3</v>
      </c>
      <c r="I203" s="50">
        <f t="shared" si="47"/>
        <v>0</v>
      </c>
      <c r="J203" s="50">
        <f t="shared" si="38"/>
        <v>201.66767515923567</v>
      </c>
      <c r="K203" s="50">
        <f t="shared" si="49"/>
        <v>1287.6525788544814</v>
      </c>
      <c r="L203" s="50">
        <f t="shared" si="50"/>
        <v>1614357.1904814744</v>
      </c>
      <c r="M203" s="50"/>
      <c r="N203" s="50">
        <f t="shared" si="37"/>
        <v>1614357.1904814744</v>
      </c>
      <c r="O203" s="198"/>
      <c r="P203" s="62"/>
      <c r="Q203" s="198"/>
      <c r="R203" s="62"/>
      <c r="S203" s="33"/>
      <c r="T203" s="99"/>
      <c r="U203" s="99"/>
    </row>
    <row r="204" spans="1:21" s="31" customFormat="1" x14ac:dyDescent="0.25">
      <c r="A204" s="35"/>
      <c r="B204" s="51" t="s">
        <v>752</v>
      </c>
      <c r="C204" s="35">
        <v>4</v>
      </c>
      <c r="D204" s="55">
        <v>38.0578</v>
      </c>
      <c r="E204" s="181">
        <v>2469</v>
      </c>
      <c r="F204" s="111">
        <v>3049336.2</v>
      </c>
      <c r="G204" s="41">
        <v>100</v>
      </c>
      <c r="H204" s="50">
        <f t="shared" si="48"/>
        <v>3049336.2</v>
      </c>
      <c r="I204" s="50">
        <f t="shared" si="47"/>
        <v>0</v>
      </c>
      <c r="J204" s="50">
        <f t="shared" si="38"/>
        <v>1235.0490886998787</v>
      </c>
      <c r="K204" s="50">
        <f t="shared" si="49"/>
        <v>254.27116531383831</v>
      </c>
      <c r="L204" s="50">
        <f t="shared" si="50"/>
        <v>953461.04840767686</v>
      </c>
      <c r="M204" s="50"/>
      <c r="N204" s="50">
        <f t="shared" si="37"/>
        <v>953461.04840767686</v>
      </c>
      <c r="O204" s="198"/>
      <c r="P204" s="62"/>
      <c r="Q204" s="198"/>
      <c r="R204" s="62"/>
      <c r="S204" s="33"/>
      <c r="T204" s="99"/>
      <c r="U204" s="99"/>
    </row>
    <row r="205" spans="1:21" s="31" customFormat="1" x14ac:dyDescent="0.25">
      <c r="A205" s="35"/>
      <c r="B205" s="51" t="s">
        <v>130</v>
      </c>
      <c r="C205" s="35">
        <v>4</v>
      </c>
      <c r="D205" s="55">
        <v>16.581199999999999</v>
      </c>
      <c r="E205" s="181">
        <v>1293</v>
      </c>
      <c r="F205" s="111">
        <v>443733.9</v>
      </c>
      <c r="G205" s="41">
        <v>100</v>
      </c>
      <c r="H205" s="50">
        <f t="shared" si="48"/>
        <v>443733.9</v>
      </c>
      <c r="I205" s="50">
        <f t="shared" si="47"/>
        <v>0</v>
      </c>
      <c r="J205" s="50">
        <f t="shared" si="38"/>
        <v>343.18167053364272</v>
      </c>
      <c r="K205" s="50">
        <f t="shared" si="49"/>
        <v>1146.1385834800742</v>
      </c>
      <c r="L205" s="50">
        <f t="shared" si="50"/>
        <v>1614910.7555705784</v>
      </c>
      <c r="M205" s="50"/>
      <c r="N205" s="50">
        <f t="shared" si="37"/>
        <v>1614910.7555705784</v>
      </c>
      <c r="O205" s="198"/>
      <c r="P205" s="62"/>
      <c r="Q205" s="198"/>
      <c r="R205" s="62"/>
      <c r="S205" s="33"/>
      <c r="T205" s="99"/>
      <c r="U205" s="99"/>
    </row>
    <row r="206" spans="1:21" s="31" customFormat="1" x14ac:dyDescent="0.25">
      <c r="A206" s="35"/>
      <c r="B206" s="51" t="s">
        <v>131</v>
      </c>
      <c r="C206" s="35">
        <v>4</v>
      </c>
      <c r="D206" s="55">
        <v>25.100100000000005</v>
      </c>
      <c r="E206" s="181">
        <v>1599</v>
      </c>
      <c r="F206" s="111">
        <v>443644.1</v>
      </c>
      <c r="G206" s="41">
        <v>100</v>
      </c>
      <c r="H206" s="50">
        <f t="shared" si="48"/>
        <v>443644.1</v>
      </c>
      <c r="I206" s="50">
        <f t="shared" si="47"/>
        <v>0</v>
      </c>
      <c r="J206" s="50">
        <f t="shared" si="38"/>
        <v>277.45096935584741</v>
      </c>
      <c r="K206" s="50">
        <f t="shared" si="49"/>
        <v>1211.8692846578697</v>
      </c>
      <c r="L206" s="50">
        <f t="shared" si="50"/>
        <v>1791220.6930734066</v>
      </c>
      <c r="M206" s="50"/>
      <c r="N206" s="50">
        <f t="shared" si="37"/>
        <v>1791220.6930734066</v>
      </c>
      <c r="O206" s="198"/>
      <c r="P206" s="62"/>
      <c r="Q206" s="198"/>
      <c r="R206" s="62"/>
      <c r="S206" s="33"/>
      <c r="T206" s="99"/>
      <c r="U206" s="99"/>
    </row>
    <row r="207" spans="1:21" s="31" customFormat="1" x14ac:dyDescent="0.25">
      <c r="A207" s="35"/>
      <c r="B207" s="51" t="s">
        <v>132</v>
      </c>
      <c r="C207" s="35">
        <v>4</v>
      </c>
      <c r="D207" s="55">
        <v>26.023400000000002</v>
      </c>
      <c r="E207" s="181">
        <v>2388</v>
      </c>
      <c r="F207" s="111">
        <v>795070.2</v>
      </c>
      <c r="G207" s="41">
        <v>100</v>
      </c>
      <c r="H207" s="50">
        <f t="shared" si="48"/>
        <v>795070.2</v>
      </c>
      <c r="I207" s="50">
        <f t="shared" si="47"/>
        <v>0</v>
      </c>
      <c r="J207" s="50">
        <f t="shared" si="38"/>
        <v>332.94396984924623</v>
      </c>
      <c r="K207" s="50">
        <f t="shared" si="49"/>
        <v>1156.3762841644707</v>
      </c>
      <c r="L207" s="50">
        <f t="shared" si="50"/>
        <v>1884225.1158945272</v>
      </c>
      <c r="M207" s="50"/>
      <c r="N207" s="50">
        <f t="shared" si="37"/>
        <v>1884225.1158945272</v>
      </c>
      <c r="O207" s="198"/>
      <c r="P207" s="62"/>
      <c r="Q207" s="198"/>
      <c r="R207" s="62"/>
      <c r="S207" s="33"/>
      <c r="T207" s="99"/>
      <c r="U207" s="99"/>
    </row>
    <row r="208" spans="1:21" s="31" customFormat="1" x14ac:dyDescent="0.25">
      <c r="A208" s="35"/>
      <c r="B208" s="51" t="s">
        <v>133</v>
      </c>
      <c r="C208" s="35">
        <v>4</v>
      </c>
      <c r="D208" s="55">
        <v>18.456199999999999</v>
      </c>
      <c r="E208" s="181">
        <v>1500</v>
      </c>
      <c r="F208" s="111">
        <v>465874.4</v>
      </c>
      <c r="G208" s="41">
        <v>100</v>
      </c>
      <c r="H208" s="50">
        <f t="shared" si="48"/>
        <v>465874.4</v>
      </c>
      <c r="I208" s="50">
        <f t="shared" si="47"/>
        <v>0</v>
      </c>
      <c r="J208" s="50">
        <f t="shared" si="38"/>
        <v>310.58293333333336</v>
      </c>
      <c r="K208" s="50">
        <f t="shared" si="49"/>
        <v>1178.7373206803836</v>
      </c>
      <c r="L208" s="50">
        <f t="shared" si="50"/>
        <v>1700591.9313414067</v>
      </c>
      <c r="M208" s="50"/>
      <c r="N208" s="50">
        <f t="shared" si="37"/>
        <v>1700591.9313414067</v>
      </c>
      <c r="O208" s="198"/>
      <c r="P208" s="62"/>
      <c r="Q208" s="198"/>
      <c r="R208" s="62"/>
      <c r="S208" s="33"/>
      <c r="T208" s="99"/>
      <c r="U208" s="99"/>
    </row>
    <row r="209" spans="1:21" s="31" customFormat="1" x14ac:dyDescent="0.25">
      <c r="A209" s="35"/>
      <c r="B209" s="51" t="s">
        <v>134</v>
      </c>
      <c r="C209" s="35">
        <v>4</v>
      </c>
      <c r="D209" s="55">
        <v>18.093399999999999</v>
      </c>
      <c r="E209" s="181">
        <v>1523</v>
      </c>
      <c r="F209" s="111">
        <v>708150.1</v>
      </c>
      <c r="G209" s="41">
        <v>100</v>
      </c>
      <c r="H209" s="50">
        <f t="shared" si="48"/>
        <v>708150.1</v>
      </c>
      <c r="I209" s="50">
        <f t="shared" si="47"/>
        <v>0</v>
      </c>
      <c r="J209" s="50">
        <f t="shared" si="38"/>
        <v>464.97051871306633</v>
      </c>
      <c r="K209" s="50">
        <f t="shared" si="49"/>
        <v>1024.3497353006505</v>
      </c>
      <c r="L209" s="50">
        <f t="shared" si="50"/>
        <v>1530382.4590243169</v>
      </c>
      <c r="M209" s="50"/>
      <c r="N209" s="50">
        <f t="shared" si="37"/>
        <v>1530382.4590243169</v>
      </c>
      <c r="O209" s="198"/>
      <c r="P209" s="62"/>
      <c r="Q209" s="198"/>
      <c r="R209" s="62"/>
      <c r="S209" s="33"/>
      <c r="T209" s="99"/>
      <c r="U209" s="99"/>
    </row>
    <row r="210" spans="1:21" s="31" customFormat="1" x14ac:dyDescent="0.25">
      <c r="A210" s="35"/>
      <c r="B210" s="51" t="s">
        <v>135</v>
      </c>
      <c r="C210" s="35">
        <v>4</v>
      </c>
      <c r="D210" s="55">
        <v>32.839999999999996</v>
      </c>
      <c r="E210" s="181">
        <v>1819</v>
      </c>
      <c r="F210" s="111">
        <v>837542.5</v>
      </c>
      <c r="G210" s="41">
        <v>100</v>
      </c>
      <c r="H210" s="50">
        <f t="shared" si="48"/>
        <v>837542.5</v>
      </c>
      <c r="I210" s="50">
        <f t="shared" si="47"/>
        <v>0</v>
      </c>
      <c r="J210" s="50">
        <f t="shared" si="38"/>
        <v>460.44117647058823</v>
      </c>
      <c r="K210" s="50">
        <f t="shared" si="49"/>
        <v>1028.8790775431287</v>
      </c>
      <c r="L210" s="50">
        <f t="shared" si="50"/>
        <v>1668870.3547069277</v>
      </c>
      <c r="M210" s="50"/>
      <c r="N210" s="50">
        <f t="shared" si="37"/>
        <v>1668870.3547069277</v>
      </c>
      <c r="O210" s="198"/>
      <c r="P210" s="62"/>
      <c r="Q210" s="198"/>
      <c r="R210" s="62"/>
      <c r="S210" s="33"/>
      <c r="T210" s="99"/>
      <c r="U210" s="99"/>
    </row>
    <row r="211" spans="1:21" s="31" customFormat="1" x14ac:dyDescent="0.25">
      <c r="A211" s="35"/>
      <c r="B211" s="51" t="s">
        <v>136</v>
      </c>
      <c r="C211" s="35">
        <v>4</v>
      </c>
      <c r="D211" s="55">
        <v>12.6798</v>
      </c>
      <c r="E211" s="181">
        <v>856</v>
      </c>
      <c r="F211" s="111">
        <v>345076.5</v>
      </c>
      <c r="G211" s="41">
        <v>100</v>
      </c>
      <c r="H211" s="50">
        <f t="shared" si="48"/>
        <v>345076.5</v>
      </c>
      <c r="I211" s="50">
        <f t="shared" si="47"/>
        <v>0</v>
      </c>
      <c r="J211" s="50">
        <f t="shared" si="38"/>
        <v>403.12675233644859</v>
      </c>
      <c r="K211" s="50">
        <f t="shared" si="49"/>
        <v>1086.1935016772684</v>
      </c>
      <c r="L211" s="50">
        <f t="shared" si="50"/>
        <v>1444252.5053902026</v>
      </c>
      <c r="M211" s="50"/>
      <c r="N211" s="50">
        <f t="shared" ref="N211:N255" si="51">L211+M211</f>
        <v>1444252.5053902026</v>
      </c>
      <c r="O211" s="198"/>
      <c r="P211" s="62"/>
      <c r="Q211" s="198"/>
      <c r="R211" s="62"/>
      <c r="S211" s="33"/>
      <c r="T211" s="99"/>
      <c r="U211" s="99"/>
    </row>
    <row r="212" spans="1:21" s="31" customFormat="1" x14ac:dyDescent="0.25">
      <c r="A212" s="35"/>
      <c r="B212" s="51" t="s">
        <v>137</v>
      </c>
      <c r="C212" s="35">
        <v>4</v>
      </c>
      <c r="D212" s="55">
        <v>7.3449</v>
      </c>
      <c r="E212" s="181">
        <v>1125</v>
      </c>
      <c r="F212" s="111">
        <v>389254.9</v>
      </c>
      <c r="G212" s="41">
        <v>100</v>
      </c>
      <c r="H212" s="50">
        <f t="shared" si="48"/>
        <v>389254.9</v>
      </c>
      <c r="I212" s="50">
        <f t="shared" si="47"/>
        <v>0</v>
      </c>
      <c r="J212" s="50">
        <f t="shared" si="38"/>
        <v>346.00435555555555</v>
      </c>
      <c r="K212" s="50">
        <f t="shared" si="49"/>
        <v>1143.3158984581614</v>
      </c>
      <c r="L212" s="50">
        <f t="shared" si="50"/>
        <v>1531499.5284870081</v>
      </c>
      <c r="M212" s="50"/>
      <c r="N212" s="50">
        <f t="shared" si="51"/>
        <v>1531499.5284870081</v>
      </c>
      <c r="O212" s="198"/>
      <c r="P212" s="62"/>
      <c r="Q212" s="198"/>
      <c r="R212" s="62"/>
      <c r="S212" s="33"/>
      <c r="T212" s="99"/>
      <c r="U212" s="99"/>
    </row>
    <row r="213" spans="1:21" s="31" customFormat="1" x14ac:dyDescent="0.25">
      <c r="A213" s="35"/>
      <c r="B213" s="51" t="s">
        <v>138</v>
      </c>
      <c r="C213" s="35">
        <v>4</v>
      </c>
      <c r="D213" s="55">
        <v>45.099099999999993</v>
      </c>
      <c r="E213" s="181">
        <v>2891</v>
      </c>
      <c r="F213" s="111">
        <v>1580763.4</v>
      </c>
      <c r="G213" s="41">
        <v>100</v>
      </c>
      <c r="H213" s="50">
        <f t="shared" si="48"/>
        <v>1580763.4</v>
      </c>
      <c r="I213" s="50">
        <f t="shared" si="47"/>
        <v>0</v>
      </c>
      <c r="J213" s="50">
        <f t="shared" si="38"/>
        <v>546.78775510204082</v>
      </c>
      <c r="K213" s="50">
        <f t="shared" si="49"/>
        <v>942.53249891167616</v>
      </c>
      <c r="L213" s="50">
        <f t="shared" si="50"/>
        <v>1840486.7888972312</v>
      </c>
      <c r="M213" s="50"/>
      <c r="N213" s="50">
        <f t="shared" si="51"/>
        <v>1840486.7888972312</v>
      </c>
      <c r="O213" s="198"/>
      <c r="P213" s="62"/>
      <c r="Q213" s="198"/>
      <c r="R213" s="62"/>
      <c r="S213" s="33"/>
      <c r="T213" s="99"/>
      <c r="U213" s="99"/>
    </row>
    <row r="214" spans="1:21" s="31" customFormat="1" x14ac:dyDescent="0.25">
      <c r="A214" s="35"/>
      <c r="B214" s="51" t="s">
        <v>139</v>
      </c>
      <c r="C214" s="35">
        <v>4</v>
      </c>
      <c r="D214" s="55">
        <v>16.179600000000001</v>
      </c>
      <c r="E214" s="181">
        <v>1542</v>
      </c>
      <c r="F214" s="111">
        <v>715910.8</v>
      </c>
      <c r="G214" s="41">
        <v>100</v>
      </c>
      <c r="H214" s="50">
        <f t="shared" si="48"/>
        <v>715910.8</v>
      </c>
      <c r="I214" s="50">
        <f t="shared" si="47"/>
        <v>0</v>
      </c>
      <c r="J214" s="50">
        <f t="shared" si="38"/>
        <v>464.27418936446179</v>
      </c>
      <c r="K214" s="50">
        <f t="shared" si="49"/>
        <v>1025.0460646492552</v>
      </c>
      <c r="L214" s="50">
        <f t="shared" si="50"/>
        <v>1524779.7746495199</v>
      </c>
      <c r="M214" s="50"/>
      <c r="N214" s="50">
        <f t="shared" si="51"/>
        <v>1524779.7746495199</v>
      </c>
      <c r="O214" s="198"/>
      <c r="P214" s="62"/>
      <c r="Q214" s="198"/>
      <c r="R214" s="62"/>
      <c r="S214" s="33"/>
      <c r="T214" s="99"/>
      <c r="U214" s="99"/>
    </row>
    <row r="215" spans="1:21" s="31" customFormat="1" x14ac:dyDescent="0.25">
      <c r="A215" s="35"/>
      <c r="B215" s="51" t="s">
        <v>753</v>
      </c>
      <c r="C215" s="35">
        <v>4</v>
      </c>
      <c r="D215" s="55">
        <v>32.394000000000005</v>
      </c>
      <c r="E215" s="181">
        <v>2416</v>
      </c>
      <c r="F215" s="111">
        <v>841467.8</v>
      </c>
      <c r="G215" s="41">
        <v>100</v>
      </c>
      <c r="H215" s="50">
        <f t="shared" si="48"/>
        <v>841467.8</v>
      </c>
      <c r="I215" s="50">
        <f t="shared" si="47"/>
        <v>0</v>
      </c>
      <c r="J215" s="50">
        <f t="shared" si="38"/>
        <v>348.28965231788084</v>
      </c>
      <c r="K215" s="50">
        <f t="shared" si="49"/>
        <v>1141.0306016958361</v>
      </c>
      <c r="L215" s="50">
        <f t="shared" si="50"/>
        <v>1905679.1913898655</v>
      </c>
      <c r="M215" s="50"/>
      <c r="N215" s="50">
        <f t="shared" si="51"/>
        <v>1905679.1913898655</v>
      </c>
      <c r="O215" s="198"/>
      <c r="P215" s="62"/>
      <c r="Q215" s="198"/>
      <c r="R215" s="62"/>
      <c r="S215" s="33"/>
      <c r="T215" s="99"/>
      <c r="U215" s="99"/>
    </row>
    <row r="216" spans="1:21" s="31" customFormat="1" x14ac:dyDescent="0.25">
      <c r="A216" s="35"/>
      <c r="B216" s="51" t="s">
        <v>140</v>
      </c>
      <c r="C216" s="35">
        <v>4</v>
      </c>
      <c r="D216" s="55">
        <v>25.742600000000003</v>
      </c>
      <c r="E216" s="181">
        <v>1537</v>
      </c>
      <c r="F216" s="111">
        <v>414255.9</v>
      </c>
      <c r="G216" s="41">
        <v>100</v>
      </c>
      <c r="H216" s="50">
        <f t="shared" si="48"/>
        <v>414255.9</v>
      </c>
      <c r="I216" s="50">
        <f t="shared" si="47"/>
        <v>0</v>
      </c>
      <c r="J216" s="50">
        <f t="shared" ref="J216:J279" si="52">F216/E216</f>
        <v>269.52238126219908</v>
      </c>
      <c r="K216" s="50">
        <f t="shared" si="49"/>
        <v>1219.7978727515178</v>
      </c>
      <c r="L216" s="50">
        <f t="shared" si="50"/>
        <v>1791639.5833628643</v>
      </c>
      <c r="M216" s="50"/>
      <c r="N216" s="50">
        <f t="shared" si="51"/>
        <v>1791639.5833628643</v>
      </c>
      <c r="O216" s="198"/>
      <c r="P216" s="62"/>
      <c r="Q216" s="198"/>
      <c r="R216" s="62"/>
      <c r="S216" s="33"/>
      <c r="T216" s="99"/>
      <c r="U216" s="99"/>
    </row>
    <row r="217" spans="1:21" s="31" customFormat="1" x14ac:dyDescent="0.25">
      <c r="A217" s="35"/>
      <c r="B217" s="51" t="s">
        <v>141</v>
      </c>
      <c r="C217" s="35">
        <v>4</v>
      </c>
      <c r="D217" s="55">
        <v>45.363399999999999</v>
      </c>
      <c r="E217" s="181">
        <v>2290</v>
      </c>
      <c r="F217" s="111">
        <v>1016270.1</v>
      </c>
      <c r="G217" s="41">
        <v>100</v>
      </c>
      <c r="H217" s="50">
        <f t="shared" si="48"/>
        <v>1016270.1</v>
      </c>
      <c r="I217" s="50">
        <f t="shared" si="47"/>
        <v>0</v>
      </c>
      <c r="J217" s="50">
        <f t="shared" si="52"/>
        <v>443.78606986899564</v>
      </c>
      <c r="K217" s="50">
        <f t="shared" si="49"/>
        <v>1045.5341841447214</v>
      </c>
      <c r="L217" s="50">
        <f t="shared" si="50"/>
        <v>1842631.3974034875</v>
      </c>
      <c r="M217" s="50"/>
      <c r="N217" s="50">
        <f t="shared" si="51"/>
        <v>1842631.3974034875</v>
      </c>
      <c r="O217" s="198"/>
      <c r="P217" s="62"/>
      <c r="Q217" s="198"/>
      <c r="R217" s="62"/>
      <c r="S217" s="33"/>
      <c r="T217" s="99"/>
      <c r="U217" s="99"/>
    </row>
    <row r="218" spans="1:21" s="31" customFormat="1" x14ac:dyDescent="0.25">
      <c r="A218" s="35"/>
      <c r="B218" s="51" t="s">
        <v>754</v>
      </c>
      <c r="C218" s="35">
        <v>4</v>
      </c>
      <c r="D218" s="55">
        <v>39.507899999999999</v>
      </c>
      <c r="E218" s="181">
        <v>2175</v>
      </c>
      <c r="F218" s="111">
        <v>725672.6</v>
      </c>
      <c r="G218" s="41">
        <v>100</v>
      </c>
      <c r="H218" s="50">
        <f t="shared" si="48"/>
        <v>725672.6</v>
      </c>
      <c r="I218" s="50">
        <f t="shared" si="47"/>
        <v>0</v>
      </c>
      <c r="J218" s="50">
        <f t="shared" si="52"/>
        <v>333.64257471264369</v>
      </c>
      <c r="K218" s="50">
        <f t="shared" si="49"/>
        <v>1155.6776793010733</v>
      </c>
      <c r="L218" s="50">
        <f t="shared" si="50"/>
        <v>1913339.2385046205</v>
      </c>
      <c r="M218" s="50"/>
      <c r="N218" s="50">
        <f t="shared" si="51"/>
        <v>1913339.2385046205</v>
      </c>
      <c r="O218" s="198"/>
      <c r="P218" s="62"/>
      <c r="Q218" s="198"/>
      <c r="R218" s="62"/>
      <c r="S218" s="33"/>
      <c r="T218" s="99"/>
      <c r="U218" s="99"/>
    </row>
    <row r="219" spans="1:21" s="31" customFormat="1" x14ac:dyDescent="0.25">
      <c r="A219" s="35"/>
      <c r="B219" s="51" t="s">
        <v>755</v>
      </c>
      <c r="C219" s="35">
        <v>4</v>
      </c>
      <c r="D219" s="55">
        <v>49.061099999999996</v>
      </c>
      <c r="E219" s="181">
        <v>6981</v>
      </c>
      <c r="F219" s="111">
        <v>2300253.1</v>
      </c>
      <c r="G219" s="41">
        <v>100</v>
      </c>
      <c r="H219" s="50">
        <f t="shared" si="48"/>
        <v>2300253.1</v>
      </c>
      <c r="I219" s="50">
        <f t="shared" si="47"/>
        <v>0</v>
      </c>
      <c r="J219" s="50">
        <f t="shared" si="52"/>
        <v>329.5019481449649</v>
      </c>
      <c r="K219" s="50">
        <f t="shared" si="49"/>
        <v>1159.8183058687521</v>
      </c>
      <c r="L219" s="50">
        <f t="shared" si="50"/>
        <v>2883117.0426601451</v>
      </c>
      <c r="M219" s="50"/>
      <c r="N219" s="50">
        <f t="shared" si="51"/>
        <v>2883117.0426601451</v>
      </c>
      <c r="O219" s="198"/>
      <c r="P219" s="62"/>
      <c r="Q219" s="198"/>
      <c r="R219" s="62"/>
      <c r="S219" s="33"/>
      <c r="T219" s="99"/>
      <c r="U219" s="99"/>
    </row>
    <row r="220" spans="1:21" s="31" customFormat="1" x14ac:dyDescent="0.25">
      <c r="A220" s="35"/>
      <c r="B220" s="51" t="s">
        <v>143</v>
      </c>
      <c r="C220" s="35">
        <v>4</v>
      </c>
      <c r="D220" s="55">
        <v>15.988299999999999</v>
      </c>
      <c r="E220" s="181">
        <v>1322</v>
      </c>
      <c r="F220" s="111">
        <v>358827.7</v>
      </c>
      <c r="G220" s="41">
        <v>100</v>
      </c>
      <c r="H220" s="50">
        <f t="shared" si="48"/>
        <v>358827.7</v>
      </c>
      <c r="I220" s="50">
        <f t="shared" si="47"/>
        <v>0</v>
      </c>
      <c r="J220" s="50">
        <f t="shared" si="52"/>
        <v>271.42791225416039</v>
      </c>
      <c r="K220" s="50">
        <f t="shared" si="49"/>
        <v>1217.8923417595565</v>
      </c>
      <c r="L220" s="50">
        <f t="shared" si="50"/>
        <v>1697597.2115655858</v>
      </c>
      <c r="M220" s="50"/>
      <c r="N220" s="50">
        <f t="shared" si="51"/>
        <v>1697597.2115655858</v>
      </c>
      <c r="O220" s="198"/>
      <c r="P220" s="62"/>
      <c r="Q220" s="198"/>
      <c r="R220" s="62"/>
      <c r="S220" s="33"/>
      <c r="T220" s="99"/>
      <c r="U220" s="99"/>
    </row>
    <row r="221" spans="1:21" s="31" customFormat="1" x14ac:dyDescent="0.25">
      <c r="A221" s="35"/>
      <c r="B221" s="51" t="s">
        <v>756</v>
      </c>
      <c r="C221" s="35">
        <v>4</v>
      </c>
      <c r="D221" s="55">
        <v>22.875599999999999</v>
      </c>
      <c r="E221" s="181">
        <v>2201</v>
      </c>
      <c r="F221" s="111">
        <v>748557.2</v>
      </c>
      <c r="G221" s="41">
        <v>100</v>
      </c>
      <c r="H221" s="50">
        <f t="shared" si="48"/>
        <v>748557.2</v>
      </c>
      <c r="I221" s="50">
        <f t="shared" si="47"/>
        <v>0</v>
      </c>
      <c r="J221" s="50">
        <f t="shared" si="52"/>
        <v>340.09868241708313</v>
      </c>
      <c r="K221" s="50">
        <f t="shared" si="49"/>
        <v>1149.2215715966338</v>
      </c>
      <c r="L221" s="50">
        <f t="shared" si="50"/>
        <v>1824163.1002741144</v>
      </c>
      <c r="M221" s="50"/>
      <c r="N221" s="50">
        <f t="shared" si="51"/>
        <v>1824163.1002741144</v>
      </c>
      <c r="O221" s="198"/>
      <c r="P221" s="62"/>
      <c r="Q221" s="198"/>
      <c r="R221" s="62"/>
      <c r="S221" s="33"/>
      <c r="T221" s="99"/>
      <c r="U221" s="99"/>
    </row>
    <row r="222" spans="1:21" s="31" customFormat="1" x14ac:dyDescent="0.25">
      <c r="A222" s="35"/>
      <c r="B222" s="51" t="s">
        <v>144</v>
      </c>
      <c r="C222" s="35">
        <v>4</v>
      </c>
      <c r="D222" s="55">
        <v>21.118200000000002</v>
      </c>
      <c r="E222" s="181">
        <v>2571</v>
      </c>
      <c r="F222" s="111">
        <v>798123.2</v>
      </c>
      <c r="G222" s="41">
        <v>100</v>
      </c>
      <c r="H222" s="50">
        <f t="shared" si="48"/>
        <v>798123.2</v>
      </c>
      <c r="I222" s="50">
        <f t="shared" si="47"/>
        <v>0</v>
      </c>
      <c r="J222" s="50">
        <f t="shared" si="52"/>
        <v>310.43298327499025</v>
      </c>
      <c r="K222" s="50">
        <f t="shared" si="49"/>
        <v>1178.8872707387268</v>
      </c>
      <c r="L222" s="50">
        <f t="shared" si="50"/>
        <v>1918624.5911751636</v>
      </c>
      <c r="M222" s="50"/>
      <c r="N222" s="50">
        <f t="shared" si="51"/>
        <v>1918624.5911751636</v>
      </c>
      <c r="O222" s="198"/>
      <c r="P222" s="62"/>
      <c r="Q222" s="198"/>
      <c r="R222" s="62"/>
      <c r="S222" s="33"/>
      <c r="T222" s="99"/>
      <c r="U222" s="99"/>
    </row>
    <row r="223" spans="1:21" s="31" customFormat="1" x14ac:dyDescent="0.25">
      <c r="A223" s="35"/>
      <c r="B223" s="51" t="s">
        <v>145</v>
      </c>
      <c r="C223" s="35">
        <v>4</v>
      </c>
      <c r="D223" s="55">
        <v>37.408799999999999</v>
      </c>
      <c r="E223" s="181">
        <v>3911</v>
      </c>
      <c r="F223" s="111">
        <v>954658.9</v>
      </c>
      <c r="G223" s="41">
        <v>100</v>
      </c>
      <c r="H223" s="50">
        <f t="shared" si="48"/>
        <v>954658.9</v>
      </c>
      <c r="I223" s="50">
        <f t="shared" si="47"/>
        <v>0</v>
      </c>
      <c r="J223" s="50">
        <f t="shared" si="52"/>
        <v>244.09585783687038</v>
      </c>
      <c r="K223" s="50">
        <f t="shared" si="49"/>
        <v>1245.2243961768465</v>
      </c>
      <c r="L223" s="50">
        <f t="shared" si="50"/>
        <v>2333130.5126104387</v>
      </c>
      <c r="M223" s="50"/>
      <c r="N223" s="50">
        <f t="shared" si="51"/>
        <v>2333130.5126104387</v>
      </c>
      <c r="O223" s="198"/>
      <c r="P223" s="62"/>
      <c r="Q223" s="198"/>
      <c r="R223" s="62"/>
      <c r="S223" s="33"/>
      <c r="T223" s="99"/>
      <c r="U223" s="99"/>
    </row>
    <row r="224" spans="1:21" s="31" customFormat="1" x14ac:dyDescent="0.25">
      <c r="A224" s="35"/>
      <c r="B224" s="51" t="s">
        <v>146</v>
      </c>
      <c r="C224" s="35">
        <v>4</v>
      </c>
      <c r="D224" s="55">
        <v>21.036799999999999</v>
      </c>
      <c r="E224" s="181">
        <v>1323</v>
      </c>
      <c r="F224" s="111">
        <v>406841.59999999998</v>
      </c>
      <c r="G224" s="41">
        <v>100</v>
      </c>
      <c r="H224" s="50">
        <f t="shared" si="48"/>
        <v>406841.59999999998</v>
      </c>
      <c r="I224" s="50">
        <f t="shared" si="47"/>
        <v>0</v>
      </c>
      <c r="J224" s="50">
        <f t="shared" si="52"/>
        <v>307.51443688586545</v>
      </c>
      <c r="K224" s="50">
        <f t="shared" si="49"/>
        <v>1181.8058171278515</v>
      </c>
      <c r="L224" s="50">
        <f t="shared" si="50"/>
        <v>1683801.2649291768</v>
      </c>
      <c r="M224" s="50"/>
      <c r="N224" s="50">
        <f t="shared" si="51"/>
        <v>1683801.2649291768</v>
      </c>
      <c r="O224" s="198"/>
      <c r="P224" s="62"/>
      <c r="Q224" s="198"/>
      <c r="R224" s="62"/>
      <c r="S224" s="33"/>
      <c r="T224" s="99"/>
      <c r="U224" s="99"/>
    </row>
    <row r="225" spans="1:21" s="31" customFormat="1" x14ac:dyDescent="0.25">
      <c r="A225" s="35"/>
      <c r="B225" s="51"/>
      <c r="C225" s="35"/>
      <c r="D225" s="55">
        <v>0</v>
      </c>
      <c r="E225" s="183"/>
      <c r="F225" s="42"/>
      <c r="G225" s="41"/>
      <c r="H225" s="42"/>
      <c r="I225" s="32"/>
      <c r="J225" s="32"/>
      <c r="K225" s="50"/>
      <c r="L225" s="50"/>
      <c r="M225" s="50"/>
      <c r="N225" s="50"/>
      <c r="O225" s="198"/>
      <c r="P225" s="62"/>
      <c r="Q225" s="198"/>
      <c r="R225" s="62"/>
      <c r="S225" s="33"/>
      <c r="T225" s="99"/>
      <c r="U225" s="99"/>
    </row>
    <row r="226" spans="1:21" s="31" customFormat="1" x14ac:dyDescent="0.25">
      <c r="A226" s="30" t="s">
        <v>147</v>
      </c>
      <c r="B226" s="43" t="s">
        <v>2</v>
      </c>
      <c r="C226" s="44"/>
      <c r="D226" s="57">
        <f>D227</f>
        <v>1185.1591000000001</v>
      </c>
      <c r="E226" s="184">
        <f>E227</f>
        <v>82959</v>
      </c>
      <c r="F226" s="37">
        <f t="shared" ref="F226" si="53">F228</f>
        <v>0</v>
      </c>
      <c r="G226" s="37"/>
      <c r="H226" s="37">
        <f>H228</f>
        <v>13382349.824999999</v>
      </c>
      <c r="I226" s="37">
        <f>I228</f>
        <v>-13382349.824999999</v>
      </c>
      <c r="J226" s="37"/>
      <c r="K226" s="50"/>
      <c r="L226" s="50"/>
      <c r="M226" s="46">
        <f>M228</f>
        <v>27104012.211833816</v>
      </c>
      <c r="N226" s="37">
        <f t="shared" si="51"/>
        <v>27104012.211833816</v>
      </c>
      <c r="O226" s="198"/>
      <c r="P226" s="198"/>
      <c r="Q226" s="198"/>
      <c r="R226" s="198"/>
      <c r="S226" s="33"/>
      <c r="T226" s="99"/>
      <c r="U226" s="99"/>
    </row>
    <row r="227" spans="1:21" s="31" customFormat="1" x14ac:dyDescent="0.25">
      <c r="A227" s="30" t="s">
        <v>147</v>
      </c>
      <c r="B227" s="43" t="s">
        <v>3</v>
      </c>
      <c r="C227" s="44"/>
      <c r="D227" s="57">
        <f>SUM(D229:D255)</f>
        <v>1185.1591000000001</v>
      </c>
      <c r="E227" s="184">
        <f>SUM(E229:E255)</f>
        <v>82959</v>
      </c>
      <c r="F227" s="37">
        <f t="shared" ref="F227" si="54">SUM(F229:F255)</f>
        <v>86063524.399999991</v>
      </c>
      <c r="G227" s="37"/>
      <c r="H227" s="37">
        <f>SUM(H229:H255)</f>
        <v>59298824.75</v>
      </c>
      <c r="I227" s="37">
        <f>SUM(I229:I255)</f>
        <v>26764699.649999999</v>
      </c>
      <c r="J227" s="37"/>
      <c r="K227" s="50"/>
      <c r="L227" s="37">
        <f>SUM(L229:L255)</f>
        <v>51146665.857476301</v>
      </c>
      <c r="M227" s="50"/>
      <c r="N227" s="37">
        <f t="shared" si="51"/>
        <v>51146665.857476301</v>
      </c>
      <c r="O227" s="198"/>
      <c r="P227" s="198"/>
      <c r="Q227" s="198"/>
      <c r="R227" s="198"/>
      <c r="S227" s="33"/>
      <c r="T227" s="99"/>
      <c r="U227" s="99"/>
    </row>
    <row r="228" spans="1:21" s="31" customFormat="1" x14ac:dyDescent="0.25">
      <c r="A228" s="35"/>
      <c r="B228" s="51" t="s">
        <v>26</v>
      </c>
      <c r="C228" s="35">
        <v>2</v>
      </c>
      <c r="D228" s="55">
        <v>0</v>
      </c>
      <c r="E228" s="185"/>
      <c r="F228" s="112"/>
      <c r="G228" s="41">
        <v>25</v>
      </c>
      <c r="H228" s="50">
        <f>F232*G228/100</f>
        <v>13382349.824999999</v>
      </c>
      <c r="I228" s="50">
        <f t="shared" ref="I228:I255" si="55">F228-H228</f>
        <v>-13382349.824999999</v>
      </c>
      <c r="J228" s="50"/>
      <c r="K228" s="50"/>
      <c r="L228" s="50"/>
      <c r="M228" s="50">
        <f>($L$7*$L$8*E226/$L$10)+($L$7*$L$9*D226/$L$11)</f>
        <v>27104012.211833816</v>
      </c>
      <c r="N228" s="50">
        <f t="shared" si="51"/>
        <v>27104012.211833816</v>
      </c>
      <c r="O228" s="198"/>
      <c r="P228" s="62"/>
      <c r="Q228" s="198"/>
      <c r="R228" s="62"/>
      <c r="S228" s="33"/>
      <c r="T228" s="99"/>
      <c r="U228" s="99"/>
    </row>
    <row r="229" spans="1:21" s="31" customFormat="1" x14ac:dyDescent="0.25">
      <c r="A229" s="35"/>
      <c r="B229" s="51" t="s">
        <v>148</v>
      </c>
      <c r="C229" s="35">
        <v>4</v>
      </c>
      <c r="D229" s="55">
        <f>40.607+12.97</f>
        <v>53.576999999999998</v>
      </c>
      <c r="E229" s="181">
        <v>2024</v>
      </c>
      <c r="F229" s="112">
        <v>963625.4</v>
      </c>
      <c r="G229" s="41">
        <v>100</v>
      </c>
      <c r="H229" s="50">
        <f t="shared" ref="H229:H255" si="56">F229*G229/100</f>
        <v>963625.4</v>
      </c>
      <c r="I229" s="50">
        <f t="shared" si="55"/>
        <v>0</v>
      </c>
      <c r="J229" s="50">
        <f t="shared" si="52"/>
        <v>476.09950592885377</v>
      </c>
      <c r="K229" s="50">
        <f t="shared" ref="K229:K255" si="57">$J$11*$J$19-J229</f>
        <v>1013.2207480848632</v>
      </c>
      <c r="L229" s="50">
        <f t="shared" ref="L229:L255" si="58">IF(K229&gt;0,$J$7*$J$8*(K229/$K$19),0)+$J$7*$J$9*(E229/$E$19)+$J$7*$J$10*(D229/$D$19)</f>
        <v>1798747.8761367577</v>
      </c>
      <c r="M229" s="50"/>
      <c r="N229" s="50">
        <f t="shared" si="51"/>
        <v>1798747.8761367577</v>
      </c>
      <c r="O229" s="198"/>
      <c r="P229" s="62"/>
      <c r="Q229" s="198"/>
      <c r="R229" s="62"/>
      <c r="S229" s="33"/>
      <c r="T229" s="99"/>
      <c r="U229" s="99"/>
    </row>
    <row r="230" spans="1:21" s="31" customFormat="1" x14ac:dyDescent="0.25">
      <c r="A230" s="35"/>
      <c r="B230" s="51" t="s">
        <v>149</v>
      </c>
      <c r="C230" s="35">
        <v>4</v>
      </c>
      <c r="D230" s="55">
        <f>32.3264+4.94</f>
        <v>37.266399999999997</v>
      </c>
      <c r="E230" s="181">
        <v>2227</v>
      </c>
      <c r="F230" s="112">
        <v>638572.9</v>
      </c>
      <c r="G230" s="41">
        <v>100</v>
      </c>
      <c r="H230" s="50">
        <f t="shared" si="56"/>
        <v>638572.9</v>
      </c>
      <c r="I230" s="50">
        <f t="shared" si="55"/>
        <v>0</v>
      </c>
      <c r="J230" s="50">
        <f t="shared" si="52"/>
        <v>286.74131118096096</v>
      </c>
      <c r="K230" s="50">
        <f t="shared" si="57"/>
        <v>1202.578942832756</v>
      </c>
      <c r="L230" s="50">
        <f t="shared" si="58"/>
        <v>1963992.2249018694</v>
      </c>
      <c r="M230" s="50"/>
      <c r="N230" s="50">
        <f t="shared" si="51"/>
        <v>1963992.2249018694</v>
      </c>
      <c r="O230" s="198"/>
      <c r="P230" s="62"/>
      <c r="Q230" s="198"/>
      <c r="R230" s="62"/>
      <c r="S230" s="33"/>
      <c r="T230" s="99"/>
      <c r="U230" s="99"/>
    </row>
    <row r="231" spans="1:21" s="31" customFormat="1" x14ac:dyDescent="0.25">
      <c r="A231" s="35"/>
      <c r="B231" s="51" t="s">
        <v>150</v>
      </c>
      <c r="C231" s="35">
        <v>4</v>
      </c>
      <c r="D231" s="55">
        <v>42.942499999999995</v>
      </c>
      <c r="E231" s="181">
        <v>4113</v>
      </c>
      <c r="F231" s="112">
        <v>3988640.5</v>
      </c>
      <c r="G231" s="41">
        <v>100</v>
      </c>
      <c r="H231" s="50">
        <f t="shared" si="56"/>
        <v>3988640.5</v>
      </c>
      <c r="I231" s="50">
        <f t="shared" si="55"/>
        <v>0</v>
      </c>
      <c r="J231" s="50">
        <f t="shared" si="52"/>
        <v>969.76428397763186</v>
      </c>
      <c r="K231" s="50">
        <f t="shared" si="57"/>
        <v>519.55597003608511</v>
      </c>
      <c r="L231" s="50">
        <f t="shared" si="58"/>
        <v>1588799.4320216926</v>
      </c>
      <c r="M231" s="50"/>
      <c r="N231" s="50">
        <f t="shared" si="51"/>
        <v>1588799.4320216926</v>
      </c>
      <c r="O231" s="198"/>
      <c r="P231" s="62"/>
      <c r="Q231" s="198"/>
      <c r="R231" s="62"/>
      <c r="S231" s="33"/>
      <c r="T231" s="99"/>
      <c r="U231" s="99"/>
    </row>
    <row r="232" spans="1:21" s="31" customFormat="1" x14ac:dyDescent="0.25">
      <c r="A232" s="35"/>
      <c r="B232" s="51" t="s">
        <v>873</v>
      </c>
      <c r="C232" s="35">
        <v>3</v>
      </c>
      <c r="D232" s="54">
        <v>83.171599999999998</v>
      </c>
      <c r="E232" s="181">
        <v>17281</v>
      </c>
      <c r="F232" s="112">
        <v>53529399.299999997</v>
      </c>
      <c r="G232" s="41">
        <v>50</v>
      </c>
      <c r="H232" s="50">
        <f t="shared" si="56"/>
        <v>26764699.649999999</v>
      </c>
      <c r="I232" s="50">
        <f t="shared" si="55"/>
        <v>26764699.649999999</v>
      </c>
      <c r="J232" s="50">
        <f t="shared" si="52"/>
        <v>3097.5869046930152</v>
      </c>
      <c r="K232" s="50">
        <f t="shared" si="57"/>
        <v>-1608.2666506792982</v>
      </c>
      <c r="L232" s="50">
        <f t="shared" si="58"/>
        <v>3725485.3229376171</v>
      </c>
      <c r="M232" s="50"/>
      <c r="N232" s="50">
        <f t="shared" si="51"/>
        <v>3725485.3229376171</v>
      </c>
      <c r="O232" s="198"/>
      <c r="P232" s="62"/>
      <c r="Q232" s="198"/>
      <c r="R232" s="62"/>
      <c r="S232" s="33"/>
      <c r="T232" s="99"/>
      <c r="U232" s="99"/>
    </row>
    <row r="233" spans="1:21" s="31" customFormat="1" x14ac:dyDescent="0.25">
      <c r="A233" s="35"/>
      <c r="B233" s="51" t="s">
        <v>151</v>
      </c>
      <c r="C233" s="35">
        <v>4</v>
      </c>
      <c r="D233" s="55">
        <v>49.081599999999995</v>
      </c>
      <c r="E233" s="181">
        <v>3122</v>
      </c>
      <c r="F233" s="112">
        <v>919793.4</v>
      </c>
      <c r="G233" s="41">
        <v>100</v>
      </c>
      <c r="H233" s="50">
        <f t="shared" si="56"/>
        <v>919793.4</v>
      </c>
      <c r="I233" s="50">
        <f t="shared" si="55"/>
        <v>0</v>
      </c>
      <c r="J233" s="50">
        <f t="shared" si="52"/>
        <v>294.61672005124922</v>
      </c>
      <c r="K233" s="50">
        <f t="shared" si="57"/>
        <v>1194.7035339624676</v>
      </c>
      <c r="L233" s="50">
        <f t="shared" si="58"/>
        <v>2187358.0088949353</v>
      </c>
      <c r="M233" s="50"/>
      <c r="N233" s="50">
        <f t="shared" si="51"/>
        <v>2187358.0088949353</v>
      </c>
      <c r="O233" s="198"/>
      <c r="P233" s="62"/>
      <c r="Q233" s="198"/>
      <c r="R233" s="62"/>
      <c r="S233" s="33"/>
      <c r="T233" s="99"/>
      <c r="U233" s="99"/>
    </row>
    <row r="234" spans="1:21" s="31" customFormat="1" x14ac:dyDescent="0.25">
      <c r="A234" s="35"/>
      <c r="B234" s="51" t="s">
        <v>152</v>
      </c>
      <c r="C234" s="35">
        <v>4</v>
      </c>
      <c r="D234" s="55">
        <v>28.877700000000001</v>
      </c>
      <c r="E234" s="181">
        <v>1539</v>
      </c>
      <c r="F234" s="112">
        <v>489220.7</v>
      </c>
      <c r="G234" s="41">
        <v>100</v>
      </c>
      <c r="H234" s="50">
        <f t="shared" si="56"/>
        <v>489220.7</v>
      </c>
      <c r="I234" s="50">
        <f t="shared" si="55"/>
        <v>0</v>
      </c>
      <c r="J234" s="50">
        <f t="shared" si="52"/>
        <v>317.88219623131903</v>
      </c>
      <c r="K234" s="50">
        <f t="shared" si="57"/>
        <v>1171.4380577823979</v>
      </c>
      <c r="L234" s="50">
        <f t="shared" si="58"/>
        <v>1754307.7488103129</v>
      </c>
      <c r="M234" s="50"/>
      <c r="N234" s="50">
        <f t="shared" si="51"/>
        <v>1754307.7488103129</v>
      </c>
      <c r="O234" s="198"/>
      <c r="P234" s="62"/>
      <c r="Q234" s="198"/>
      <c r="R234" s="62"/>
      <c r="S234" s="33"/>
      <c r="T234" s="99"/>
      <c r="U234" s="99"/>
    </row>
    <row r="235" spans="1:21" s="31" customFormat="1" x14ac:dyDescent="0.25">
      <c r="A235" s="35"/>
      <c r="B235" s="51" t="s">
        <v>153</v>
      </c>
      <c r="C235" s="35">
        <v>4</v>
      </c>
      <c r="D235" s="55">
        <v>23.430599999999998</v>
      </c>
      <c r="E235" s="181">
        <v>1073</v>
      </c>
      <c r="F235" s="112">
        <v>480600.5</v>
      </c>
      <c r="G235" s="41">
        <v>100</v>
      </c>
      <c r="H235" s="50">
        <f t="shared" si="56"/>
        <v>480600.5</v>
      </c>
      <c r="I235" s="50">
        <f t="shared" si="55"/>
        <v>0</v>
      </c>
      <c r="J235" s="50">
        <f t="shared" si="52"/>
        <v>447.90354147250702</v>
      </c>
      <c r="K235" s="50">
        <f t="shared" si="57"/>
        <v>1041.41671254121</v>
      </c>
      <c r="L235" s="50">
        <f t="shared" si="58"/>
        <v>1491664.995039064</v>
      </c>
      <c r="M235" s="50"/>
      <c r="N235" s="50">
        <f t="shared" si="51"/>
        <v>1491664.995039064</v>
      </c>
      <c r="O235" s="198"/>
      <c r="P235" s="62"/>
      <c r="Q235" s="198"/>
      <c r="R235" s="62"/>
      <c r="S235" s="33"/>
      <c r="T235" s="99"/>
      <c r="U235" s="99"/>
    </row>
    <row r="236" spans="1:21" s="31" customFormat="1" x14ac:dyDescent="0.25">
      <c r="A236" s="35"/>
      <c r="B236" s="51" t="s">
        <v>154</v>
      </c>
      <c r="C236" s="35">
        <v>4</v>
      </c>
      <c r="D236" s="55">
        <v>31.651100000000003</v>
      </c>
      <c r="E236" s="181">
        <v>2674</v>
      </c>
      <c r="F236" s="112">
        <v>1106486.8999999999</v>
      </c>
      <c r="G236" s="41">
        <v>100</v>
      </c>
      <c r="H236" s="50">
        <f t="shared" si="56"/>
        <v>1106486.8999999999</v>
      </c>
      <c r="I236" s="50">
        <f t="shared" si="55"/>
        <v>0</v>
      </c>
      <c r="J236" s="50">
        <f t="shared" si="52"/>
        <v>413.79465220643226</v>
      </c>
      <c r="K236" s="50">
        <f t="shared" si="57"/>
        <v>1075.5256018072846</v>
      </c>
      <c r="L236" s="50">
        <f t="shared" si="58"/>
        <v>1877657.4915649409</v>
      </c>
      <c r="M236" s="50"/>
      <c r="N236" s="50">
        <f t="shared" si="51"/>
        <v>1877657.4915649409</v>
      </c>
      <c r="O236" s="198"/>
      <c r="P236" s="62"/>
      <c r="Q236" s="198"/>
      <c r="R236" s="62"/>
      <c r="S236" s="33"/>
      <c r="T236" s="99"/>
      <c r="U236" s="99"/>
    </row>
    <row r="237" spans="1:21" s="31" customFormat="1" x14ac:dyDescent="0.25">
      <c r="A237" s="35"/>
      <c r="B237" s="51" t="s">
        <v>155</v>
      </c>
      <c r="C237" s="35">
        <v>4</v>
      </c>
      <c r="D237" s="55">
        <v>33.021000000000001</v>
      </c>
      <c r="E237" s="181">
        <v>1501</v>
      </c>
      <c r="F237" s="112">
        <v>435100.9</v>
      </c>
      <c r="G237" s="41">
        <v>100</v>
      </c>
      <c r="H237" s="50">
        <f t="shared" si="56"/>
        <v>435100.9</v>
      </c>
      <c r="I237" s="50">
        <f t="shared" si="55"/>
        <v>0</v>
      </c>
      <c r="J237" s="50">
        <f t="shared" si="52"/>
        <v>289.87401732178552</v>
      </c>
      <c r="K237" s="50">
        <f t="shared" si="57"/>
        <v>1199.4462366919315</v>
      </c>
      <c r="L237" s="50">
        <f t="shared" si="58"/>
        <v>1800049.6745344624</v>
      </c>
      <c r="M237" s="50"/>
      <c r="N237" s="50">
        <f t="shared" si="51"/>
        <v>1800049.6745344624</v>
      </c>
      <c r="O237" s="198"/>
      <c r="P237" s="62"/>
      <c r="Q237" s="198"/>
      <c r="R237" s="62"/>
      <c r="S237" s="33"/>
      <c r="T237" s="99"/>
      <c r="U237" s="99"/>
    </row>
    <row r="238" spans="1:21" s="31" customFormat="1" x14ac:dyDescent="0.25">
      <c r="A238" s="35"/>
      <c r="B238" s="51" t="s">
        <v>156</v>
      </c>
      <c r="C238" s="35">
        <v>4</v>
      </c>
      <c r="D238" s="55">
        <f>59.4718-12.97</f>
        <v>46.501800000000003</v>
      </c>
      <c r="E238" s="181">
        <v>1927</v>
      </c>
      <c r="F238" s="112">
        <v>525664</v>
      </c>
      <c r="G238" s="41">
        <v>100</v>
      </c>
      <c r="H238" s="50">
        <f t="shared" si="56"/>
        <v>525664</v>
      </c>
      <c r="I238" s="50">
        <f t="shared" si="55"/>
        <v>0</v>
      </c>
      <c r="J238" s="50">
        <f t="shared" si="52"/>
        <v>272.7887908666321</v>
      </c>
      <c r="K238" s="50">
        <f t="shared" si="57"/>
        <v>1216.5314631470849</v>
      </c>
      <c r="L238" s="50">
        <f t="shared" si="58"/>
        <v>1970724.8053235223</v>
      </c>
      <c r="M238" s="50"/>
      <c r="N238" s="50">
        <f t="shared" si="51"/>
        <v>1970724.8053235223</v>
      </c>
      <c r="O238" s="198"/>
      <c r="P238" s="62"/>
      <c r="Q238" s="198"/>
      <c r="R238" s="62"/>
      <c r="S238" s="33"/>
      <c r="T238" s="99"/>
      <c r="U238" s="99"/>
    </row>
    <row r="239" spans="1:21" s="31" customFormat="1" x14ac:dyDescent="0.25">
      <c r="A239" s="35"/>
      <c r="B239" s="51" t="s">
        <v>157</v>
      </c>
      <c r="C239" s="35">
        <v>4</v>
      </c>
      <c r="D239" s="54">
        <v>36.563699999999997</v>
      </c>
      <c r="E239" s="181">
        <v>4800</v>
      </c>
      <c r="F239" s="112">
        <v>2154338.7000000002</v>
      </c>
      <c r="G239" s="41">
        <v>100</v>
      </c>
      <c r="H239" s="50">
        <f t="shared" si="56"/>
        <v>2154338.7000000002</v>
      </c>
      <c r="I239" s="50">
        <f t="shared" si="55"/>
        <v>0</v>
      </c>
      <c r="J239" s="50">
        <f t="shared" si="52"/>
        <v>448.82056250000005</v>
      </c>
      <c r="K239" s="50">
        <f t="shared" si="57"/>
        <v>1040.4996915137169</v>
      </c>
      <c r="L239" s="50">
        <f t="shared" si="58"/>
        <v>2269011.7383520957</v>
      </c>
      <c r="M239" s="50"/>
      <c r="N239" s="50">
        <f t="shared" si="51"/>
        <v>2269011.7383520957</v>
      </c>
      <c r="O239" s="198"/>
      <c r="P239" s="62"/>
      <c r="Q239" s="198"/>
      <c r="R239" s="62"/>
      <c r="S239" s="33"/>
      <c r="T239" s="99"/>
      <c r="U239" s="99"/>
    </row>
    <row r="240" spans="1:21" s="31" customFormat="1" x14ac:dyDescent="0.25">
      <c r="A240" s="35"/>
      <c r="B240" s="51" t="s">
        <v>158</v>
      </c>
      <c r="C240" s="35">
        <v>4</v>
      </c>
      <c r="D240" s="55">
        <v>52.251899999999992</v>
      </c>
      <c r="E240" s="181">
        <v>4255</v>
      </c>
      <c r="F240" s="112">
        <v>1700753.2</v>
      </c>
      <c r="G240" s="41">
        <v>100</v>
      </c>
      <c r="H240" s="50">
        <f t="shared" si="56"/>
        <v>1700753.2</v>
      </c>
      <c r="I240" s="50">
        <f t="shared" si="55"/>
        <v>0</v>
      </c>
      <c r="J240" s="50">
        <f t="shared" si="52"/>
        <v>399.70698002350173</v>
      </c>
      <c r="K240" s="50">
        <f t="shared" si="57"/>
        <v>1089.6132739902152</v>
      </c>
      <c r="L240" s="50">
        <f t="shared" si="58"/>
        <v>2302134.6888957778</v>
      </c>
      <c r="M240" s="50"/>
      <c r="N240" s="50">
        <f t="shared" si="51"/>
        <v>2302134.6888957778</v>
      </c>
      <c r="O240" s="198"/>
      <c r="P240" s="62"/>
      <c r="Q240" s="198"/>
      <c r="R240" s="62"/>
      <c r="S240" s="33"/>
      <c r="T240" s="99"/>
      <c r="U240" s="99"/>
    </row>
    <row r="241" spans="1:21" s="31" customFormat="1" x14ac:dyDescent="0.25">
      <c r="A241" s="35"/>
      <c r="B241" s="51" t="s">
        <v>159</v>
      </c>
      <c r="C241" s="35">
        <v>4</v>
      </c>
      <c r="D241" s="55">
        <v>24.103600000000004</v>
      </c>
      <c r="E241" s="181">
        <v>1047</v>
      </c>
      <c r="F241" s="112">
        <v>524394.1</v>
      </c>
      <c r="G241" s="41">
        <v>100</v>
      </c>
      <c r="H241" s="50">
        <f t="shared" si="56"/>
        <v>524394.1</v>
      </c>
      <c r="I241" s="50">
        <f t="shared" si="55"/>
        <v>0</v>
      </c>
      <c r="J241" s="50">
        <f t="shared" si="52"/>
        <v>500.85396370582617</v>
      </c>
      <c r="K241" s="50">
        <f t="shared" si="57"/>
        <v>988.46629030789086</v>
      </c>
      <c r="L241" s="50">
        <f t="shared" si="58"/>
        <v>1431001.2813591473</v>
      </c>
      <c r="M241" s="50"/>
      <c r="N241" s="50">
        <f t="shared" si="51"/>
        <v>1431001.2813591473</v>
      </c>
      <c r="O241" s="198"/>
      <c r="P241" s="62"/>
      <c r="Q241" s="198"/>
      <c r="R241" s="62"/>
      <c r="S241" s="33"/>
      <c r="T241" s="99"/>
      <c r="U241" s="99"/>
    </row>
    <row r="242" spans="1:21" s="31" customFormat="1" x14ac:dyDescent="0.25">
      <c r="A242" s="35"/>
      <c r="B242" s="51" t="s">
        <v>160</v>
      </c>
      <c r="C242" s="35">
        <v>4</v>
      </c>
      <c r="D242" s="55">
        <v>28.624899999999997</v>
      </c>
      <c r="E242" s="181">
        <v>1055</v>
      </c>
      <c r="F242" s="112">
        <v>568995.80000000005</v>
      </c>
      <c r="G242" s="41">
        <v>100</v>
      </c>
      <c r="H242" s="50">
        <f t="shared" si="56"/>
        <v>568995.80000000005</v>
      </c>
      <c r="I242" s="50">
        <f t="shared" si="55"/>
        <v>0</v>
      </c>
      <c r="J242" s="50">
        <f t="shared" si="52"/>
        <v>539.33251184834126</v>
      </c>
      <c r="K242" s="50">
        <f t="shared" si="57"/>
        <v>949.98774216537572</v>
      </c>
      <c r="L242" s="50">
        <f t="shared" si="58"/>
        <v>1413108.0402057981</v>
      </c>
      <c r="M242" s="50"/>
      <c r="N242" s="50">
        <f t="shared" si="51"/>
        <v>1413108.0402057981</v>
      </c>
      <c r="O242" s="198"/>
      <c r="P242" s="62"/>
      <c r="Q242" s="198"/>
      <c r="R242" s="62"/>
      <c r="S242" s="33"/>
      <c r="T242" s="99"/>
      <c r="U242" s="99"/>
    </row>
    <row r="243" spans="1:21" s="31" customFormat="1" x14ac:dyDescent="0.25">
      <c r="A243" s="35"/>
      <c r="B243" s="51" t="s">
        <v>757</v>
      </c>
      <c r="C243" s="35">
        <v>4</v>
      </c>
      <c r="D243" s="55">
        <v>32.481199999999994</v>
      </c>
      <c r="E243" s="181">
        <v>2743</v>
      </c>
      <c r="F243" s="112">
        <v>1438902.5</v>
      </c>
      <c r="G243" s="41">
        <v>100</v>
      </c>
      <c r="H243" s="50">
        <f t="shared" si="56"/>
        <v>1438902.5</v>
      </c>
      <c r="I243" s="50">
        <f t="shared" si="55"/>
        <v>0</v>
      </c>
      <c r="J243" s="50">
        <f t="shared" si="52"/>
        <v>524.57254830477575</v>
      </c>
      <c r="K243" s="50">
        <f t="shared" si="57"/>
        <v>964.74770570894123</v>
      </c>
      <c r="L243" s="50">
        <f t="shared" si="58"/>
        <v>1771221.6932219313</v>
      </c>
      <c r="M243" s="50"/>
      <c r="N243" s="50">
        <f t="shared" si="51"/>
        <v>1771221.6932219313</v>
      </c>
      <c r="O243" s="198"/>
      <c r="P243" s="62"/>
      <c r="Q243" s="198"/>
      <c r="R243" s="62"/>
      <c r="S243" s="33"/>
      <c r="T243" s="99"/>
      <c r="U243" s="99"/>
    </row>
    <row r="244" spans="1:21" s="31" customFormat="1" x14ac:dyDescent="0.25">
      <c r="A244" s="35"/>
      <c r="B244" s="51" t="s">
        <v>161</v>
      </c>
      <c r="C244" s="35">
        <v>4</v>
      </c>
      <c r="D244" s="55">
        <v>58.170500000000004</v>
      </c>
      <c r="E244" s="181">
        <v>3214</v>
      </c>
      <c r="F244" s="112">
        <v>696425.6</v>
      </c>
      <c r="G244" s="41">
        <v>100</v>
      </c>
      <c r="H244" s="50">
        <f t="shared" si="56"/>
        <v>696425.6</v>
      </c>
      <c r="I244" s="50">
        <f t="shared" si="55"/>
        <v>0</v>
      </c>
      <c r="J244" s="50">
        <f t="shared" si="52"/>
        <v>216.68500311138766</v>
      </c>
      <c r="K244" s="50">
        <f t="shared" si="57"/>
        <v>1272.6352509023293</v>
      </c>
      <c r="L244" s="50">
        <f t="shared" si="58"/>
        <v>2339540.950910016</v>
      </c>
      <c r="M244" s="50"/>
      <c r="N244" s="50">
        <f t="shared" si="51"/>
        <v>2339540.950910016</v>
      </c>
      <c r="O244" s="198"/>
      <c r="P244" s="62"/>
      <c r="Q244" s="198"/>
      <c r="R244" s="62"/>
      <c r="S244" s="33"/>
      <c r="T244" s="99"/>
      <c r="U244" s="99"/>
    </row>
    <row r="245" spans="1:21" s="31" customFormat="1" x14ac:dyDescent="0.25">
      <c r="A245" s="35"/>
      <c r="B245" s="51" t="s">
        <v>162</v>
      </c>
      <c r="C245" s="35">
        <v>4</v>
      </c>
      <c r="D245" s="55">
        <v>36.376199999999997</v>
      </c>
      <c r="E245" s="181">
        <v>1281</v>
      </c>
      <c r="F245" s="112">
        <v>2447758.2000000002</v>
      </c>
      <c r="G245" s="41">
        <v>100</v>
      </c>
      <c r="H245" s="50">
        <f t="shared" si="56"/>
        <v>2447758.2000000002</v>
      </c>
      <c r="I245" s="50">
        <f t="shared" si="55"/>
        <v>0</v>
      </c>
      <c r="J245" s="50">
        <f t="shared" si="52"/>
        <v>1910.8182669789228</v>
      </c>
      <c r="K245" s="50">
        <f t="shared" si="57"/>
        <v>-421.49801296520582</v>
      </c>
      <c r="L245" s="50">
        <f t="shared" si="58"/>
        <v>434017.07793590438</v>
      </c>
      <c r="M245" s="50"/>
      <c r="N245" s="50">
        <f t="shared" si="51"/>
        <v>434017.07793590438</v>
      </c>
      <c r="O245" s="198"/>
      <c r="P245" s="62"/>
      <c r="Q245" s="198"/>
      <c r="R245" s="62"/>
      <c r="S245" s="33"/>
      <c r="T245" s="99"/>
      <c r="U245" s="99"/>
    </row>
    <row r="246" spans="1:21" s="31" customFormat="1" x14ac:dyDescent="0.25">
      <c r="A246" s="35"/>
      <c r="B246" s="51" t="s">
        <v>163</v>
      </c>
      <c r="C246" s="35">
        <v>4</v>
      </c>
      <c r="D246" s="55">
        <v>32.705100000000002</v>
      </c>
      <c r="E246" s="181">
        <v>1667</v>
      </c>
      <c r="F246" s="112">
        <v>576179.30000000005</v>
      </c>
      <c r="G246" s="41">
        <v>100</v>
      </c>
      <c r="H246" s="50">
        <f t="shared" si="56"/>
        <v>576179.30000000005</v>
      </c>
      <c r="I246" s="50">
        <f t="shared" si="55"/>
        <v>0</v>
      </c>
      <c r="J246" s="50">
        <f t="shared" si="52"/>
        <v>345.63845230953814</v>
      </c>
      <c r="K246" s="50">
        <f t="shared" si="57"/>
        <v>1143.6818017041787</v>
      </c>
      <c r="L246" s="50">
        <f t="shared" si="58"/>
        <v>1767634.6359892583</v>
      </c>
      <c r="M246" s="50"/>
      <c r="N246" s="50">
        <f t="shared" si="51"/>
        <v>1767634.6359892583</v>
      </c>
      <c r="O246" s="198"/>
      <c r="P246" s="62"/>
      <c r="Q246" s="198"/>
      <c r="R246" s="62"/>
      <c r="S246" s="33"/>
      <c r="T246" s="99"/>
      <c r="U246" s="99"/>
    </row>
    <row r="247" spans="1:21" s="31" customFormat="1" x14ac:dyDescent="0.25">
      <c r="A247" s="35"/>
      <c r="B247" s="51" t="s">
        <v>164</v>
      </c>
      <c r="C247" s="35">
        <v>4</v>
      </c>
      <c r="D247" s="55">
        <v>35.991799999999998</v>
      </c>
      <c r="E247" s="181">
        <v>1973</v>
      </c>
      <c r="F247" s="112">
        <v>1197704.3</v>
      </c>
      <c r="G247" s="41">
        <v>100</v>
      </c>
      <c r="H247" s="50">
        <f t="shared" si="56"/>
        <v>1197704.3</v>
      </c>
      <c r="I247" s="50">
        <f t="shared" si="55"/>
        <v>0</v>
      </c>
      <c r="J247" s="50">
        <f t="shared" si="52"/>
        <v>607.04728839330971</v>
      </c>
      <c r="K247" s="50">
        <f t="shared" si="57"/>
        <v>882.27296562040726</v>
      </c>
      <c r="L247" s="50">
        <f t="shared" si="58"/>
        <v>1550676.2031851148</v>
      </c>
      <c r="M247" s="50"/>
      <c r="N247" s="50">
        <f t="shared" si="51"/>
        <v>1550676.2031851148</v>
      </c>
      <c r="O247" s="198"/>
      <c r="P247" s="62"/>
      <c r="Q247" s="198"/>
      <c r="R247" s="62"/>
      <c r="S247" s="33"/>
      <c r="T247" s="99"/>
      <c r="U247" s="99"/>
    </row>
    <row r="248" spans="1:21" s="31" customFormat="1" x14ac:dyDescent="0.25">
      <c r="A248" s="35"/>
      <c r="B248" s="51" t="s">
        <v>165</v>
      </c>
      <c r="C248" s="35">
        <v>4</v>
      </c>
      <c r="D248" s="55">
        <v>76.984499999999997</v>
      </c>
      <c r="E248" s="181">
        <v>4292</v>
      </c>
      <c r="F248" s="112">
        <v>1763583</v>
      </c>
      <c r="G248" s="41">
        <v>100</v>
      </c>
      <c r="H248" s="50">
        <f t="shared" si="56"/>
        <v>1763583</v>
      </c>
      <c r="I248" s="50">
        <f t="shared" si="55"/>
        <v>0</v>
      </c>
      <c r="J248" s="50">
        <f t="shared" si="52"/>
        <v>410.90004659832243</v>
      </c>
      <c r="K248" s="50">
        <f t="shared" si="57"/>
        <v>1078.4202074153945</v>
      </c>
      <c r="L248" s="50">
        <f t="shared" si="58"/>
        <v>2425891.3914274648</v>
      </c>
      <c r="M248" s="50"/>
      <c r="N248" s="50">
        <f t="shared" si="51"/>
        <v>2425891.3914274648</v>
      </c>
      <c r="O248" s="198"/>
      <c r="P248" s="62"/>
      <c r="Q248" s="198"/>
      <c r="R248" s="62"/>
      <c r="S248" s="33"/>
      <c r="T248" s="99"/>
      <c r="U248" s="99"/>
    </row>
    <row r="249" spans="1:21" s="31" customFormat="1" x14ac:dyDescent="0.25">
      <c r="A249" s="35"/>
      <c r="B249" s="51" t="s">
        <v>758</v>
      </c>
      <c r="C249" s="35">
        <v>4</v>
      </c>
      <c r="D249" s="55">
        <v>37.795300000000005</v>
      </c>
      <c r="E249" s="181">
        <v>2487</v>
      </c>
      <c r="F249" s="112">
        <v>1130551.6000000001</v>
      </c>
      <c r="G249" s="41">
        <v>100</v>
      </c>
      <c r="H249" s="50">
        <f t="shared" si="56"/>
        <v>1130551.6000000001</v>
      </c>
      <c r="I249" s="50">
        <f t="shared" si="55"/>
        <v>0</v>
      </c>
      <c r="J249" s="50">
        <f t="shared" si="52"/>
        <v>454.58447929232011</v>
      </c>
      <c r="K249" s="50">
        <f t="shared" si="57"/>
        <v>1034.7357747213969</v>
      </c>
      <c r="L249" s="50">
        <f t="shared" si="58"/>
        <v>1828523.9856027956</v>
      </c>
      <c r="M249" s="50"/>
      <c r="N249" s="50">
        <f t="shared" si="51"/>
        <v>1828523.9856027956</v>
      </c>
      <c r="O249" s="198"/>
      <c r="P249" s="62"/>
      <c r="Q249" s="198"/>
      <c r="R249" s="62"/>
      <c r="S249" s="33"/>
      <c r="T249" s="99"/>
      <c r="U249" s="99"/>
    </row>
    <row r="250" spans="1:21" s="31" customFormat="1" x14ac:dyDescent="0.25">
      <c r="A250" s="35"/>
      <c r="B250" s="51" t="s">
        <v>759</v>
      </c>
      <c r="C250" s="35">
        <v>4</v>
      </c>
      <c r="D250" s="55">
        <v>12.696099999999999</v>
      </c>
      <c r="E250" s="181">
        <v>631</v>
      </c>
      <c r="F250" s="112">
        <v>212746.5</v>
      </c>
      <c r="G250" s="41">
        <v>100</v>
      </c>
      <c r="H250" s="50">
        <f t="shared" si="56"/>
        <v>212746.5</v>
      </c>
      <c r="I250" s="50">
        <f t="shared" si="55"/>
        <v>0</v>
      </c>
      <c r="J250" s="50">
        <f t="shared" si="52"/>
        <v>337.15768621236134</v>
      </c>
      <c r="K250" s="50">
        <f t="shared" si="57"/>
        <v>1152.1625678013556</v>
      </c>
      <c r="L250" s="50">
        <f t="shared" si="58"/>
        <v>1475281.0706260516</v>
      </c>
      <c r="M250" s="50"/>
      <c r="N250" s="50">
        <f t="shared" si="51"/>
        <v>1475281.0706260516</v>
      </c>
      <c r="O250" s="198"/>
      <c r="P250" s="62"/>
      <c r="Q250" s="198"/>
      <c r="R250" s="62"/>
      <c r="S250" s="33"/>
      <c r="T250" s="99"/>
      <c r="U250" s="99"/>
    </row>
    <row r="251" spans="1:21" s="31" customFormat="1" x14ac:dyDescent="0.25">
      <c r="A251" s="35"/>
      <c r="B251" s="51" t="s">
        <v>166</v>
      </c>
      <c r="C251" s="35">
        <v>4</v>
      </c>
      <c r="D251" s="55">
        <v>65.192599999999999</v>
      </c>
      <c r="E251" s="181">
        <v>3851</v>
      </c>
      <c r="F251" s="112">
        <v>3044846.5</v>
      </c>
      <c r="G251" s="41">
        <v>100</v>
      </c>
      <c r="H251" s="50">
        <f t="shared" si="56"/>
        <v>3044846.5</v>
      </c>
      <c r="I251" s="50">
        <f t="shared" si="55"/>
        <v>0</v>
      </c>
      <c r="J251" s="50">
        <f t="shared" si="52"/>
        <v>790.66385354453394</v>
      </c>
      <c r="K251" s="50">
        <f t="shared" si="57"/>
        <v>698.65640046918304</v>
      </c>
      <c r="L251" s="50">
        <f t="shared" si="58"/>
        <v>1855501.9505762733</v>
      </c>
      <c r="M251" s="50"/>
      <c r="N251" s="50">
        <f t="shared" si="51"/>
        <v>1855501.9505762733</v>
      </c>
      <c r="O251" s="198"/>
      <c r="P251" s="62"/>
      <c r="Q251" s="198"/>
      <c r="R251" s="62"/>
      <c r="S251" s="33"/>
      <c r="T251" s="99"/>
      <c r="U251" s="99"/>
    </row>
    <row r="252" spans="1:21" s="31" customFormat="1" x14ac:dyDescent="0.25">
      <c r="A252" s="35"/>
      <c r="B252" s="51" t="s">
        <v>167</v>
      </c>
      <c r="C252" s="35">
        <v>4</v>
      </c>
      <c r="D252" s="55">
        <v>60.270100000000006</v>
      </c>
      <c r="E252" s="181">
        <v>4062</v>
      </c>
      <c r="F252" s="112">
        <v>1677073.4</v>
      </c>
      <c r="G252" s="41">
        <v>100</v>
      </c>
      <c r="H252" s="50">
        <f t="shared" si="56"/>
        <v>1677073.4</v>
      </c>
      <c r="I252" s="50">
        <f t="shared" si="55"/>
        <v>0</v>
      </c>
      <c r="J252" s="50">
        <f t="shared" si="52"/>
        <v>412.86888232397831</v>
      </c>
      <c r="K252" s="50">
        <f t="shared" si="57"/>
        <v>1076.4513716897386</v>
      </c>
      <c r="L252" s="50">
        <f t="shared" si="58"/>
        <v>2292554.3079124941</v>
      </c>
      <c r="M252" s="50"/>
      <c r="N252" s="50">
        <f t="shared" si="51"/>
        <v>2292554.3079124941</v>
      </c>
      <c r="O252" s="198"/>
      <c r="P252" s="62"/>
      <c r="Q252" s="198"/>
      <c r="R252" s="62"/>
      <c r="S252" s="33"/>
      <c r="T252" s="99"/>
      <c r="U252" s="99"/>
    </row>
    <row r="253" spans="1:21" s="31" customFormat="1" x14ac:dyDescent="0.25">
      <c r="A253" s="35"/>
      <c r="B253" s="51" t="s">
        <v>168</v>
      </c>
      <c r="C253" s="35">
        <v>4</v>
      </c>
      <c r="D253" s="55">
        <v>65.196699999999993</v>
      </c>
      <c r="E253" s="181">
        <v>1527</v>
      </c>
      <c r="F253" s="112">
        <v>706546.6</v>
      </c>
      <c r="G253" s="41">
        <v>100</v>
      </c>
      <c r="H253" s="50">
        <f t="shared" si="56"/>
        <v>706546.6</v>
      </c>
      <c r="I253" s="50">
        <f t="shared" si="55"/>
        <v>0</v>
      </c>
      <c r="J253" s="50">
        <f t="shared" si="52"/>
        <v>462.70242305173542</v>
      </c>
      <c r="K253" s="50">
        <f t="shared" si="57"/>
        <v>1026.6178309619816</v>
      </c>
      <c r="L253" s="50">
        <f t="shared" si="58"/>
        <v>1779801.7679324723</v>
      </c>
      <c r="M253" s="50"/>
      <c r="N253" s="50">
        <f t="shared" si="51"/>
        <v>1779801.7679324723</v>
      </c>
      <c r="O253" s="198"/>
      <c r="P253" s="62"/>
      <c r="Q253" s="198"/>
      <c r="R253" s="62"/>
      <c r="S253" s="33"/>
      <c r="T253" s="99"/>
      <c r="U253" s="99"/>
    </row>
    <row r="254" spans="1:21" s="31" customFormat="1" x14ac:dyDescent="0.25">
      <c r="A254" s="35"/>
      <c r="B254" s="51" t="s">
        <v>169</v>
      </c>
      <c r="C254" s="35">
        <v>4</v>
      </c>
      <c r="D254" s="55">
        <v>32.4041</v>
      </c>
      <c r="E254" s="181">
        <v>2378</v>
      </c>
      <c r="F254" s="112">
        <v>1094300.7</v>
      </c>
      <c r="G254" s="41">
        <v>100</v>
      </c>
      <c r="H254" s="50">
        <f t="shared" si="56"/>
        <v>1094300.7</v>
      </c>
      <c r="I254" s="50">
        <f t="shared" si="55"/>
        <v>0</v>
      </c>
      <c r="J254" s="50">
        <f t="shared" si="52"/>
        <v>460.17691337258196</v>
      </c>
      <c r="K254" s="50">
        <f t="shared" si="57"/>
        <v>1029.143340641135</v>
      </c>
      <c r="L254" s="50">
        <f t="shared" si="58"/>
        <v>1773341.3646195561</v>
      </c>
      <c r="M254" s="50"/>
      <c r="N254" s="50">
        <f t="shared" si="51"/>
        <v>1773341.3646195561</v>
      </c>
      <c r="O254" s="198"/>
      <c r="P254" s="62"/>
      <c r="Q254" s="198"/>
      <c r="R254" s="62"/>
      <c r="S254" s="33"/>
      <c r="T254" s="99"/>
      <c r="U254" s="99"/>
    </row>
    <row r="255" spans="1:21" s="31" customFormat="1" x14ac:dyDescent="0.25">
      <c r="A255" s="35"/>
      <c r="B255" s="51" t="s">
        <v>170</v>
      </c>
      <c r="C255" s="35">
        <v>4</v>
      </c>
      <c r="D255" s="55">
        <v>67.829499999999996</v>
      </c>
      <c r="E255" s="181">
        <v>4215</v>
      </c>
      <c r="F255" s="112">
        <v>2051319.9</v>
      </c>
      <c r="G255" s="41">
        <v>100</v>
      </c>
      <c r="H255" s="50">
        <f t="shared" si="56"/>
        <v>2051319.9</v>
      </c>
      <c r="I255" s="50">
        <f t="shared" si="55"/>
        <v>0</v>
      </c>
      <c r="J255" s="50">
        <f t="shared" si="52"/>
        <v>486.67138790035585</v>
      </c>
      <c r="K255" s="50">
        <f t="shared" si="57"/>
        <v>1002.6488661133611</v>
      </c>
      <c r="L255" s="50">
        <f t="shared" si="58"/>
        <v>2278636.1285589859</v>
      </c>
      <c r="M255" s="50"/>
      <c r="N255" s="50">
        <f t="shared" si="51"/>
        <v>2278636.1285589859</v>
      </c>
      <c r="O255" s="198"/>
      <c r="P255" s="62"/>
      <c r="Q255" s="198"/>
      <c r="R255" s="62"/>
      <c r="S255" s="33"/>
      <c r="T255" s="99"/>
      <c r="U255" s="99"/>
    </row>
    <row r="256" spans="1:21" s="31" customFormat="1" x14ac:dyDescent="0.25">
      <c r="A256" s="35"/>
      <c r="B256" s="51"/>
      <c r="C256" s="35"/>
      <c r="D256" s="55">
        <v>0</v>
      </c>
      <c r="E256" s="183"/>
      <c r="F256" s="42"/>
      <c r="G256" s="41"/>
      <c r="H256" s="42"/>
      <c r="I256" s="32"/>
      <c r="J256" s="32"/>
      <c r="K256" s="50"/>
      <c r="L256" s="50"/>
      <c r="M256" s="50"/>
      <c r="N256" s="50"/>
      <c r="O256" s="198"/>
      <c r="P256" s="62"/>
      <c r="Q256" s="198"/>
      <c r="R256" s="62"/>
      <c r="S256" s="33"/>
      <c r="T256" s="99"/>
      <c r="U256" s="99"/>
    </row>
    <row r="257" spans="1:21" s="31" customFormat="1" x14ac:dyDescent="0.25">
      <c r="A257" s="30" t="s">
        <v>173</v>
      </c>
      <c r="B257" s="43" t="s">
        <v>2</v>
      </c>
      <c r="C257" s="44"/>
      <c r="D257" s="3">
        <v>923.69960000000003</v>
      </c>
      <c r="E257" s="184">
        <f>E258</f>
        <v>53060</v>
      </c>
      <c r="F257" s="37">
        <f t="shared" ref="F257" si="59">F259</f>
        <v>0</v>
      </c>
      <c r="G257" s="37"/>
      <c r="H257" s="37">
        <f>H259</f>
        <v>7577321.375</v>
      </c>
      <c r="I257" s="37">
        <f>I259</f>
        <v>-7577321.375</v>
      </c>
      <c r="J257" s="37"/>
      <c r="K257" s="50"/>
      <c r="L257" s="50"/>
      <c r="M257" s="46">
        <f>M259</f>
        <v>18955670.502312437</v>
      </c>
      <c r="N257" s="37">
        <f t="shared" ref="N257:N320" si="60">L257+M257</f>
        <v>18955670.502312437</v>
      </c>
      <c r="O257" s="198"/>
      <c r="P257" s="198"/>
      <c r="Q257" s="198"/>
      <c r="R257" s="198"/>
      <c r="S257" s="33"/>
      <c r="T257" s="99"/>
      <c r="U257" s="99"/>
    </row>
    <row r="258" spans="1:21" s="31" customFormat="1" x14ac:dyDescent="0.25">
      <c r="A258" s="30" t="s">
        <v>173</v>
      </c>
      <c r="B258" s="43" t="s">
        <v>3</v>
      </c>
      <c r="C258" s="44"/>
      <c r="D258" s="3">
        <v>923.69960000000003</v>
      </c>
      <c r="E258" s="184">
        <f>SUM(E260:E282)</f>
        <v>53060</v>
      </c>
      <c r="F258" s="37">
        <f t="shared" ref="F258" si="61">SUM(F260:F282)</f>
        <v>48326660.79999999</v>
      </c>
      <c r="G258" s="37"/>
      <c r="H258" s="37">
        <f>SUM(H260:H282)</f>
        <v>33172018.049999997</v>
      </c>
      <c r="I258" s="37">
        <f>SUM(I260:I282)</f>
        <v>15154642.75</v>
      </c>
      <c r="J258" s="37"/>
      <c r="K258" s="50"/>
      <c r="L258" s="37">
        <f>SUM(L260:L282)</f>
        <v>39571395.208737947</v>
      </c>
      <c r="M258" s="50"/>
      <c r="N258" s="37">
        <f t="shared" si="60"/>
        <v>39571395.208737947</v>
      </c>
      <c r="O258" s="198"/>
      <c r="P258" s="198"/>
      <c r="Q258" s="198"/>
      <c r="R258" s="198"/>
      <c r="S258" s="33"/>
      <c r="T258" s="99"/>
      <c r="U258" s="99"/>
    </row>
    <row r="259" spans="1:21" s="31" customFormat="1" x14ac:dyDescent="0.25">
      <c r="A259" s="35"/>
      <c r="B259" s="51" t="s">
        <v>26</v>
      </c>
      <c r="C259" s="35">
        <v>2</v>
      </c>
      <c r="D259" s="55">
        <v>0</v>
      </c>
      <c r="E259" s="185"/>
      <c r="F259" s="50"/>
      <c r="G259" s="41">
        <v>25</v>
      </c>
      <c r="H259" s="50">
        <f>F263*G259/100</f>
        <v>7577321.375</v>
      </c>
      <c r="I259" s="50">
        <f t="shared" ref="I259:I282" si="62">F259-H259</f>
        <v>-7577321.375</v>
      </c>
      <c r="J259" s="50"/>
      <c r="K259" s="50"/>
      <c r="L259" s="50"/>
      <c r="M259" s="50">
        <f>($L$7*$L$8*E257/$L$10)+($L$7*$L$9*D257/$L$11)</f>
        <v>18955670.502312437</v>
      </c>
      <c r="N259" s="50">
        <f t="shared" si="60"/>
        <v>18955670.502312437</v>
      </c>
      <c r="O259" s="198"/>
      <c r="P259" s="62"/>
      <c r="Q259" s="198"/>
      <c r="R259" s="62"/>
      <c r="S259" s="33"/>
      <c r="T259" s="99"/>
      <c r="U259" s="99"/>
    </row>
    <row r="260" spans="1:21" s="31" customFormat="1" x14ac:dyDescent="0.25">
      <c r="A260" s="35"/>
      <c r="B260" s="51" t="s">
        <v>174</v>
      </c>
      <c r="C260" s="35">
        <v>4</v>
      </c>
      <c r="D260" s="55">
        <v>31.286999999999999</v>
      </c>
      <c r="E260" s="181">
        <v>1823</v>
      </c>
      <c r="F260" s="113">
        <v>914675.19999999995</v>
      </c>
      <c r="G260" s="41">
        <v>100</v>
      </c>
      <c r="H260" s="50">
        <f t="shared" ref="H260:H282" si="63">F260*G260/100</f>
        <v>914675.19999999995</v>
      </c>
      <c r="I260" s="50">
        <f t="shared" si="62"/>
        <v>0</v>
      </c>
      <c r="J260" s="50">
        <f t="shared" si="52"/>
        <v>501.74174437739987</v>
      </c>
      <c r="K260" s="50">
        <f t="shared" ref="K260:K282" si="64">$J$11*$J$19-J260</f>
        <v>987.57850963631711</v>
      </c>
      <c r="L260" s="50">
        <f t="shared" ref="L260:L282" si="65">IF(K260&gt;0,$J$7*$J$8*(K260/$K$19),0)+$J$7*$J$9*(E260/$E$19)+$J$7*$J$10*(D260/$D$19)</f>
        <v>1615319.7740680559</v>
      </c>
      <c r="M260" s="50"/>
      <c r="N260" s="50">
        <f t="shared" si="60"/>
        <v>1615319.7740680559</v>
      </c>
      <c r="O260" s="198"/>
      <c r="P260" s="62"/>
      <c r="Q260" s="198"/>
      <c r="R260" s="62"/>
      <c r="S260" s="33"/>
      <c r="T260" s="99"/>
      <c r="U260" s="99"/>
    </row>
    <row r="261" spans="1:21" s="31" customFormat="1" x14ac:dyDescent="0.25">
      <c r="A261" s="35"/>
      <c r="B261" s="51" t="s">
        <v>760</v>
      </c>
      <c r="C261" s="35">
        <v>4</v>
      </c>
      <c r="D261" s="55">
        <v>45.492799999999995</v>
      </c>
      <c r="E261" s="181">
        <v>2180</v>
      </c>
      <c r="F261" s="113">
        <v>644653.19999999995</v>
      </c>
      <c r="G261" s="41">
        <v>100</v>
      </c>
      <c r="H261" s="50">
        <f t="shared" si="63"/>
        <v>644653.19999999995</v>
      </c>
      <c r="I261" s="50">
        <f t="shared" si="62"/>
        <v>0</v>
      </c>
      <c r="J261" s="50">
        <f t="shared" si="52"/>
        <v>295.71247706422014</v>
      </c>
      <c r="K261" s="50">
        <f t="shared" si="64"/>
        <v>1193.6077769494968</v>
      </c>
      <c r="L261" s="50">
        <f t="shared" si="65"/>
        <v>1987990.8377599653</v>
      </c>
      <c r="M261" s="50"/>
      <c r="N261" s="50">
        <f t="shared" si="60"/>
        <v>1987990.8377599653</v>
      </c>
      <c r="O261" s="198"/>
      <c r="P261" s="62"/>
      <c r="Q261" s="198"/>
      <c r="R261" s="62"/>
      <c r="S261" s="33"/>
      <c r="T261" s="99"/>
      <c r="U261" s="99"/>
    </row>
    <row r="262" spans="1:21" s="31" customFormat="1" x14ac:dyDescent="0.25">
      <c r="A262" s="35"/>
      <c r="B262" s="51" t="s">
        <v>175</v>
      </c>
      <c r="C262" s="35">
        <v>4</v>
      </c>
      <c r="D262" s="55">
        <v>49.9925</v>
      </c>
      <c r="E262" s="181">
        <v>1780</v>
      </c>
      <c r="F262" s="113">
        <v>583786.1</v>
      </c>
      <c r="G262" s="41">
        <v>100</v>
      </c>
      <c r="H262" s="50">
        <f t="shared" si="63"/>
        <v>583786.1</v>
      </c>
      <c r="I262" s="50">
        <f t="shared" si="62"/>
        <v>0</v>
      </c>
      <c r="J262" s="50">
        <f t="shared" si="52"/>
        <v>327.96971910112359</v>
      </c>
      <c r="K262" s="50">
        <f t="shared" si="64"/>
        <v>1161.3505349125935</v>
      </c>
      <c r="L262" s="50">
        <f t="shared" si="65"/>
        <v>1899246.328217013</v>
      </c>
      <c r="M262" s="50"/>
      <c r="N262" s="50">
        <f t="shared" si="60"/>
        <v>1899246.328217013</v>
      </c>
      <c r="O262" s="198"/>
      <c r="P262" s="62"/>
      <c r="Q262" s="198"/>
      <c r="R262" s="62"/>
      <c r="S262" s="33"/>
      <c r="T262" s="99"/>
      <c r="U262" s="99"/>
    </row>
    <row r="263" spans="1:21" s="31" customFormat="1" x14ac:dyDescent="0.25">
      <c r="A263" s="35"/>
      <c r="B263" s="51" t="s">
        <v>874</v>
      </c>
      <c r="C263" s="35">
        <v>3</v>
      </c>
      <c r="D263" s="55">
        <v>146.12969999999999</v>
      </c>
      <c r="E263" s="181">
        <v>13511</v>
      </c>
      <c r="F263" s="113">
        <v>30309285.5</v>
      </c>
      <c r="G263" s="41">
        <v>50</v>
      </c>
      <c r="H263" s="50">
        <f t="shared" si="63"/>
        <v>15154642.75</v>
      </c>
      <c r="I263" s="50">
        <f t="shared" si="62"/>
        <v>15154642.75</v>
      </c>
      <c r="J263" s="50">
        <f t="shared" si="52"/>
        <v>2243.3043816149802</v>
      </c>
      <c r="K263" s="50">
        <f t="shared" si="64"/>
        <v>-753.98412760126325</v>
      </c>
      <c r="L263" s="50">
        <f t="shared" si="65"/>
        <v>3336510.012691888</v>
      </c>
      <c r="M263" s="50"/>
      <c r="N263" s="50">
        <f t="shared" si="60"/>
        <v>3336510.012691888</v>
      </c>
      <c r="O263" s="198"/>
      <c r="P263" s="62"/>
      <c r="Q263" s="198"/>
      <c r="R263" s="62"/>
      <c r="S263" s="33"/>
      <c r="T263" s="99"/>
      <c r="U263" s="99"/>
    </row>
    <row r="264" spans="1:21" s="31" customFormat="1" x14ac:dyDescent="0.25">
      <c r="A264" s="35"/>
      <c r="B264" s="51" t="s">
        <v>176</v>
      </c>
      <c r="C264" s="35">
        <v>4</v>
      </c>
      <c r="D264" s="55">
        <v>44.4619</v>
      </c>
      <c r="E264" s="181">
        <v>1602</v>
      </c>
      <c r="F264" s="113">
        <v>674002.9</v>
      </c>
      <c r="G264" s="41">
        <v>100</v>
      </c>
      <c r="H264" s="50">
        <f t="shared" si="63"/>
        <v>674002.9</v>
      </c>
      <c r="I264" s="50">
        <f t="shared" si="62"/>
        <v>0</v>
      </c>
      <c r="J264" s="50">
        <f t="shared" si="52"/>
        <v>420.72590511860176</v>
      </c>
      <c r="K264" s="50">
        <f t="shared" si="64"/>
        <v>1068.5943488951152</v>
      </c>
      <c r="L264" s="50">
        <f t="shared" si="65"/>
        <v>1732696.2981725079</v>
      </c>
      <c r="M264" s="50"/>
      <c r="N264" s="50">
        <f t="shared" si="60"/>
        <v>1732696.2981725079</v>
      </c>
      <c r="O264" s="198"/>
      <c r="P264" s="62"/>
      <c r="Q264" s="198"/>
      <c r="R264" s="62"/>
      <c r="S264" s="33"/>
      <c r="T264" s="99"/>
      <c r="U264" s="99"/>
    </row>
    <row r="265" spans="1:21" s="31" customFormat="1" x14ac:dyDescent="0.25">
      <c r="A265" s="35"/>
      <c r="B265" s="51" t="s">
        <v>177</v>
      </c>
      <c r="C265" s="35">
        <v>4</v>
      </c>
      <c r="D265" s="55">
        <v>12.8087</v>
      </c>
      <c r="E265" s="181">
        <v>626</v>
      </c>
      <c r="F265" s="113">
        <v>769004.4</v>
      </c>
      <c r="G265" s="41">
        <v>100</v>
      </c>
      <c r="H265" s="50">
        <f t="shared" si="63"/>
        <v>769004.4</v>
      </c>
      <c r="I265" s="50">
        <f t="shared" si="62"/>
        <v>0</v>
      </c>
      <c r="J265" s="50">
        <f t="shared" si="52"/>
        <v>1228.4415335463259</v>
      </c>
      <c r="K265" s="50">
        <f t="shared" si="64"/>
        <v>260.87872046739108</v>
      </c>
      <c r="L265" s="50">
        <f t="shared" si="65"/>
        <v>477951.12280847318</v>
      </c>
      <c r="M265" s="50"/>
      <c r="N265" s="50">
        <f t="shared" si="60"/>
        <v>477951.12280847318</v>
      </c>
      <c r="O265" s="198"/>
      <c r="P265" s="62"/>
      <c r="Q265" s="198"/>
      <c r="R265" s="62"/>
      <c r="S265" s="33"/>
      <c r="T265" s="99"/>
      <c r="U265" s="99"/>
    </row>
    <row r="266" spans="1:21" s="31" customFormat="1" x14ac:dyDescent="0.25">
      <c r="A266" s="35"/>
      <c r="B266" s="51" t="s">
        <v>178</v>
      </c>
      <c r="C266" s="35">
        <v>4</v>
      </c>
      <c r="D266" s="55">
        <v>40.336600000000004</v>
      </c>
      <c r="E266" s="181">
        <v>1547</v>
      </c>
      <c r="F266" s="113">
        <v>258964.5</v>
      </c>
      <c r="G266" s="41">
        <v>100</v>
      </c>
      <c r="H266" s="50">
        <f t="shared" si="63"/>
        <v>258964.5</v>
      </c>
      <c r="I266" s="50">
        <f t="shared" si="62"/>
        <v>0</v>
      </c>
      <c r="J266" s="50">
        <f t="shared" si="52"/>
        <v>167.3978668390433</v>
      </c>
      <c r="K266" s="50">
        <f t="shared" si="64"/>
        <v>1321.9223871746738</v>
      </c>
      <c r="L266" s="50">
        <f t="shared" si="65"/>
        <v>1984033.1102784139</v>
      </c>
      <c r="M266" s="50"/>
      <c r="N266" s="50">
        <f t="shared" si="60"/>
        <v>1984033.1102784139</v>
      </c>
      <c r="O266" s="198"/>
      <c r="P266" s="62"/>
      <c r="Q266" s="198"/>
      <c r="R266" s="62"/>
      <c r="S266" s="33"/>
      <c r="T266" s="99"/>
      <c r="U266" s="99"/>
    </row>
    <row r="267" spans="1:21" s="31" customFormat="1" x14ac:dyDescent="0.25">
      <c r="A267" s="35"/>
      <c r="B267" s="51" t="s">
        <v>761</v>
      </c>
      <c r="C267" s="35">
        <v>4</v>
      </c>
      <c r="D267" s="55">
        <v>44.004200000000004</v>
      </c>
      <c r="E267" s="181">
        <v>2171</v>
      </c>
      <c r="F267" s="113">
        <v>1305879.8</v>
      </c>
      <c r="G267" s="41">
        <v>100</v>
      </c>
      <c r="H267" s="50">
        <f t="shared" si="63"/>
        <v>1305879.8</v>
      </c>
      <c r="I267" s="50">
        <f t="shared" si="62"/>
        <v>0</v>
      </c>
      <c r="J267" s="50">
        <f t="shared" si="52"/>
        <v>601.51073238139111</v>
      </c>
      <c r="K267" s="50">
        <f t="shared" si="64"/>
        <v>887.80952163232587</v>
      </c>
      <c r="L267" s="50">
        <f t="shared" si="65"/>
        <v>1636441.1086792273</v>
      </c>
      <c r="M267" s="50"/>
      <c r="N267" s="50">
        <f t="shared" si="60"/>
        <v>1636441.1086792273</v>
      </c>
      <c r="O267" s="198"/>
      <c r="P267" s="62"/>
      <c r="Q267" s="198"/>
      <c r="R267" s="62"/>
      <c r="S267" s="33"/>
      <c r="T267" s="99"/>
      <c r="U267" s="99"/>
    </row>
    <row r="268" spans="1:21" s="31" customFormat="1" x14ac:dyDescent="0.25">
      <c r="A268" s="35"/>
      <c r="B268" s="51" t="s">
        <v>179</v>
      </c>
      <c r="C268" s="35">
        <v>4</v>
      </c>
      <c r="D268" s="55">
        <v>55.929899999999996</v>
      </c>
      <c r="E268" s="181">
        <v>4871</v>
      </c>
      <c r="F268" s="113">
        <v>2236422.7999999998</v>
      </c>
      <c r="G268" s="41">
        <v>100</v>
      </c>
      <c r="H268" s="50">
        <f t="shared" si="63"/>
        <v>2236422.7999999998</v>
      </c>
      <c r="I268" s="50">
        <f t="shared" si="62"/>
        <v>0</v>
      </c>
      <c r="J268" s="50">
        <f t="shared" si="52"/>
        <v>459.13011701909255</v>
      </c>
      <c r="K268" s="50">
        <f t="shared" si="64"/>
        <v>1030.1901369946245</v>
      </c>
      <c r="L268" s="50">
        <f t="shared" si="65"/>
        <v>2372191.3959101192</v>
      </c>
      <c r="M268" s="50"/>
      <c r="N268" s="50">
        <f t="shared" si="60"/>
        <v>2372191.3959101192</v>
      </c>
      <c r="O268" s="198"/>
      <c r="P268" s="62"/>
      <c r="Q268" s="198"/>
      <c r="R268" s="62"/>
      <c r="S268" s="33"/>
      <c r="T268" s="99"/>
      <c r="U268" s="99"/>
    </row>
    <row r="269" spans="1:21" s="31" customFormat="1" x14ac:dyDescent="0.25">
      <c r="A269" s="35"/>
      <c r="B269" s="51" t="s">
        <v>180</v>
      </c>
      <c r="C269" s="35">
        <v>4</v>
      </c>
      <c r="D269" s="55">
        <v>46.283000000000001</v>
      </c>
      <c r="E269" s="181">
        <v>2011</v>
      </c>
      <c r="F269" s="113">
        <v>804986</v>
      </c>
      <c r="G269" s="41">
        <v>100</v>
      </c>
      <c r="H269" s="50">
        <f t="shared" si="63"/>
        <v>804986</v>
      </c>
      <c r="I269" s="50">
        <f t="shared" si="62"/>
        <v>0</v>
      </c>
      <c r="J269" s="50">
        <f t="shared" si="52"/>
        <v>400.29139731476874</v>
      </c>
      <c r="K269" s="50">
        <f t="shared" si="64"/>
        <v>1089.0288566989482</v>
      </c>
      <c r="L269" s="50">
        <f t="shared" si="65"/>
        <v>1842957.0862895944</v>
      </c>
      <c r="M269" s="50"/>
      <c r="N269" s="50">
        <f t="shared" si="60"/>
        <v>1842957.0862895944</v>
      </c>
      <c r="O269" s="198"/>
      <c r="P269" s="62"/>
      <c r="Q269" s="198"/>
      <c r="R269" s="62"/>
      <c r="S269" s="33"/>
      <c r="T269" s="99"/>
      <c r="U269" s="99"/>
    </row>
    <row r="270" spans="1:21" s="31" customFormat="1" x14ac:dyDescent="0.25">
      <c r="A270" s="35"/>
      <c r="B270" s="51" t="s">
        <v>181</v>
      </c>
      <c r="C270" s="35">
        <v>4</v>
      </c>
      <c r="D270" s="55">
        <v>40.415599999999998</v>
      </c>
      <c r="E270" s="181">
        <v>1502</v>
      </c>
      <c r="F270" s="113">
        <v>579771</v>
      </c>
      <c r="G270" s="41">
        <v>100</v>
      </c>
      <c r="H270" s="50">
        <f t="shared" si="63"/>
        <v>579771</v>
      </c>
      <c r="I270" s="50">
        <f t="shared" si="62"/>
        <v>0</v>
      </c>
      <c r="J270" s="50">
        <f t="shared" si="52"/>
        <v>385.99933422103862</v>
      </c>
      <c r="K270" s="50">
        <f t="shared" si="64"/>
        <v>1103.3209197926783</v>
      </c>
      <c r="L270" s="50">
        <f t="shared" si="65"/>
        <v>1731354.6120193994</v>
      </c>
      <c r="M270" s="50"/>
      <c r="N270" s="50">
        <f t="shared" si="60"/>
        <v>1731354.6120193994</v>
      </c>
      <c r="O270" s="198"/>
      <c r="P270" s="62"/>
      <c r="Q270" s="198"/>
      <c r="R270" s="62"/>
      <c r="S270" s="33"/>
      <c r="T270" s="99"/>
      <c r="U270" s="99"/>
    </row>
    <row r="271" spans="1:21" s="31" customFormat="1" x14ac:dyDescent="0.25">
      <c r="A271" s="35"/>
      <c r="B271" s="51" t="s">
        <v>182</v>
      </c>
      <c r="C271" s="35">
        <v>4</v>
      </c>
      <c r="D271" s="55">
        <v>11.5463</v>
      </c>
      <c r="E271" s="181">
        <v>729</v>
      </c>
      <c r="F271" s="113">
        <v>214119</v>
      </c>
      <c r="G271" s="41">
        <v>100</v>
      </c>
      <c r="H271" s="50">
        <f t="shared" si="63"/>
        <v>214119</v>
      </c>
      <c r="I271" s="50">
        <f t="shared" si="62"/>
        <v>0</v>
      </c>
      <c r="J271" s="50">
        <f t="shared" si="52"/>
        <v>293.71604938271605</v>
      </c>
      <c r="K271" s="50">
        <f t="shared" si="64"/>
        <v>1195.6042046310008</v>
      </c>
      <c r="L271" s="50">
        <f t="shared" si="65"/>
        <v>1536528.4785533054</v>
      </c>
      <c r="M271" s="50"/>
      <c r="N271" s="50">
        <f t="shared" si="60"/>
        <v>1536528.4785533054</v>
      </c>
      <c r="O271" s="198"/>
      <c r="P271" s="62"/>
      <c r="Q271" s="198"/>
      <c r="R271" s="62"/>
      <c r="S271" s="33"/>
      <c r="T271" s="99"/>
      <c r="U271" s="99"/>
    </row>
    <row r="272" spans="1:21" s="31" customFormat="1" x14ac:dyDescent="0.25">
      <c r="A272" s="35"/>
      <c r="B272" s="51" t="s">
        <v>183</v>
      </c>
      <c r="C272" s="35">
        <v>4</v>
      </c>
      <c r="D272" s="55">
        <v>52.649300000000004</v>
      </c>
      <c r="E272" s="181">
        <v>1716</v>
      </c>
      <c r="F272" s="113">
        <v>589455.9</v>
      </c>
      <c r="G272" s="41">
        <v>100</v>
      </c>
      <c r="H272" s="50">
        <f t="shared" si="63"/>
        <v>589455.9</v>
      </c>
      <c r="I272" s="50">
        <f t="shared" si="62"/>
        <v>0</v>
      </c>
      <c r="J272" s="50">
        <f t="shared" si="52"/>
        <v>343.50576923076926</v>
      </c>
      <c r="K272" s="50">
        <f t="shared" si="64"/>
        <v>1145.8144847829476</v>
      </c>
      <c r="L272" s="50">
        <f t="shared" si="65"/>
        <v>1883562.4015535573</v>
      </c>
      <c r="M272" s="50"/>
      <c r="N272" s="50">
        <f t="shared" si="60"/>
        <v>1883562.4015535573</v>
      </c>
      <c r="O272" s="198"/>
      <c r="P272" s="62"/>
      <c r="Q272" s="198"/>
      <c r="R272" s="62"/>
      <c r="S272" s="33"/>
      <c r="T272" s="99"/>
      <c r="U272" s="99"/>
    </row>
    <row r="273" spans="1:21" s="31" customFormat="1" x14ac:dyDescent="0.25">
      <c r="A273" s="35"/>
      <c r="B273" s="51" t="s">
        <v>184</v>
      </c>
      <c r="C273" s="35">
        <v>4</v>
      </c>
      <c r="D273" s="55">
        <v>21.676100000000002</v>
      </c>
      <c r="E273" s="181">
        <v>1780</v>
      </c>
      <c r="F273" s="113">
        <v>758998.9</v>
      </c>
      <c r="G273" s="41">
        <v>100</v>
      </c>
      <c r="H273" s="50">
        <f t="shared" si="63"/>
        <v>758998.9</v>
      </c>
      <c r="I273" s="50">
        <f t="shared" si="62"/>
        <v>0</v>
      </c>
      <c r="J273" s="50">
        <f t="shared" si="52"/>
        <v>426.40387640449438</v>
      </c>
      <c r="K273" s="50">
        <f t="shared" si="64"/>
        <v>1062.9163776092225</v>
      </c>
      <c r="L273" s="50">
        <f t="shared" si="65"/>
        <v>1641183.8546016391</v>
      </c>
      <c r="M273" s="50"/>
      <c r="N273" s="50">
        <f t="shared" si="60"/>
        <v>1641183.8546016391</v>
      </c>
      <c r="O273" s="198"/>
      <c r="P273" s="62"/>
      <c r="Q273" s="198"/>
      <c r="R273" s="62"/>
      <c r="S273" s="33"/>
      <c r="T273" s="99"/>
      <c r="U273" s="99"/>
    </row>
    <row r="274" spans="1:21" s="31" customFormat="1" x14ac:dyDescent="0.25">
      <c r="A274" s="35"/>
      <c r="B274" s="51" t="s">
        <v>185</v>
      </c>
      <c r="C274" s="35">
        <v>4</v>
      </c>
      <c r="D274" s="55">
        <v>42.465600000000009</v>
      </c>
      <c r="E274" s="181">
        <v>3063</v>
      </c>
      <c r="F274" s="113">
        <v>1999893.8</v>
      </c>
      <c r="G274" s="41">
        <v>100</v>
      </c>
      <c r="H274" s="50">
        <f t="shared" si="63"/>
        <v>1999893.8</v>
      </c>
      <c r="I274" s="50">
        <f t="shared" si="62"/>
        <v>0</v>
      </c>
      <c r="J274" s="50">
        <f t="shared" si="52"/>
        <v>652.91994776363049</v>
      </c>
      <c r="K274" s="50">
        <f t="shared" si="64"/>
        <v>836.40030625008649</v>
      </c>
      <c r="L274" s="50">
        <f t="shared" si="65"/>
        <v>1740764.5957565301</v>
      </c>
      <c r="M274" s="50"/>
      <c r="N274" s="50">
        <f t="shared" si="60"/>
        <v>1740764.5957565301</v>
      </c>
      <c r="O274" s="198"/>
      <c r="P274" s="62"/>
      <c r="Q274" s="198"/>
      <c r="R274" s="62"/>
      <c r="S274" s="33"/>
      <c r="T274" s="99"/>
      <c r="U274" s="99"/>
    </row>
    <row r="275" spans="1:21" s="31" customFormat="1" x14ac:dyDescent="0.25">
      <c r="A275" s="35"/>
      <c r="B275" s="51" t="s">
        <v>186</v>
      </c>
      <c r="C275" s="35">
        <v>4</v>
      </c>
      <c r="D275" s="55">
        <v>18.5396</v>
      </c>
      <c r="E275" s="181">
        <v>1501</v>
      </c>
      <c r="F275" s="113">
        <v>749301.2</v>
      </c>
      <c r="G275" s="41">
        <v>100</v>
      </c>
      <c r="H275" s="50">
        <f t="shared" si="63"/>
        <v>749301.2</v>
      </c>
      <c r="I275" s="50">
        <f t="shared" si="62"/>
        <v>0</v>
      </c>
      <c r="J275" s="50">
        <f t="shared" si="52"/>
        <v>499.2013324450366</v>
      </c>
      <c r="K275" s="50">
        <f t="shared" si="64"/>
        <v>990.11892156868043</v>
      </c>
      <c r="L275" s="50">
        <f t="shared" si="65"/>
        <v>1490234.6767969572</v>
      </c>
      <c r="M275" s="50"/>
      <c r="N275" s="50">
        <f t="shared" si="60"/>
        <v>1490234.6767969572</v>
      </c>
      <c r="O275" s="198"/>
      <c r="P275" s="62"/>
      <c r="Q275" s="198"/>
      <c r="R275" s="62"/>
      <c r="S275" s="33"/>
      <c r="T275" s="99"/>
      <c r="U275" s="99"/>
    </row>
    <row r="276" spans="1:21" s="31" customFormat="1" x14ac:dyDescent="0.25">
      <c r="A276" s="35"/>
      <c r="B276" s="51" t="s">
        <v>187</v>
      </c>
      <c r="C276" s="35">
        <v>4</v>
      </c>
      <c r="D276" s="55">
        <v>29.806500000000003</v>
      </c>
      <c r="E276" s="181">
        <v>2233</v>
      </c>
      <c r="F276" s="113">
        <v>774007.2</v>
      </c>
      <c r="G276" s="41">
        <v>100</v>
      </c>
      <c r="H276" s="50">
        <f t="shared" si="63"/>
        <v>774007.2</v>
      </c>
      <c r="I276" s="50">
        <f t="shared" si="62"/>
        <v>0</v>
      </c>
      <c r="J276" s="50">
        <f t="shared" si="52"/>
        <v>346.62212270488129</v>
      </c>
      <c r="K276" s="50">
        <f t="shared" si="64"/>
        <v>1142.6981313088356</v>
      </c>
      <c r="L276" s="50">
        <f t="shared" si="65"/>
        <v>1859174.8740033447</v>
      </c>
      <c r="M276" s="50"/>
      <c r="N276" s="50">
        <f t="shared" si="60"/>
        <v>1859174.8740033447</v>
      </c>
      <c r="O276" s="198"/>
      <c r="P276" s="62"/>
      <c r="Q276" s="198"/>
      <c r="R276" s="62"/>
      <c r="S276" s="33"/>
      <c r="T276" s="99"/>
      <c r="U276" s="99"/>
    </row>
    <row r="277" spans="1:21" s="31" customFormat="1" x14ac:dyDescent="0.25">
      <c r="A277" s="35"/>
      <c r="B277" s="51" t="s">
        <v>188</v>
      </c>
      <c r="C277" s="35">
        <v>4</v>
      </c>
      <c r="D277" s="55">
        <v>30.100700000000003</v>
      </c>
      <c r="E277" s="181">
        <v>1887</v>
      </c>
      <c r="F277" s="113">
        <v>883375.7</v>
      </c>
      <c r="G277" s="41">
        <v>100</v>
      </c>
      <c r="H277" s="50">
        <f t="shared" si="63"/>
        <v>883375.7</v>
      </c>
      <c r="I277" s="50">
        <f t="shared" si="62"/>
        <v>0</v>
      </c>
      <c r="J277" s="50">
        <f t="shared" si="52"/>
        <v>468.13762586115524</v>
      </c>
      <c r="K277" s="50">
        <f t="shared" si="64"/>
        <v>1021.1826281525617</v>
      </c>
      <c r="L277" s="50">
        <f t="shared" si="65"/>
        <v>1658897.6991867244</v>
      </c>
      <c r="M277" s="50"/>
      <c r="N277" s="50">
        <f t="shared" si="60"/>
        <v>1658897.6991867244</v>
      </c>
      <c r="O277" s="198"/>
      <c r="P277" s="62"/>
      <c r="Q277" s="198"/>
      <c r="R277" s="62"/>
      <c r="S277" s="33"/>
      <c r="T277" s="99"/>
      <c r="U277" s="99"/>
    </row>
    <row r="278" spans="1:21" s="31" customFormat="1" x14ac:dyDescent="0.25">
      <c r="A278" s="35"/>
      <c r="B278" s="51" t="s">
        <v>762</v>
      </c>
      <c r="C278" s="35">
        <v>4</v>
      </c>
      <c r="D278" s="55">
        <v>61.915500000000002</v>
      </c>
      <c r="E278" s="181">
        <v>3395</v>
      </c>
      <c r="F278" s="113">
        <v>1245577.1000000001</v>
      </c>
      <c r="G278" s="41">
        <v>100</v>
      </c>
      <c r="H278" s="50">
        <f t="shared" si="63"/>
        <v>1245577.1000000001</v>
      </c>
      <c r="I278" s="50">
        <f t="shared" si="62"/>
        <v>0</v>
      </c>
      <c r="J278" s="50">
        <f t="shared" si="52"/>
        <v>366.88574374079531</v>
      </c>
      <c r="K278" s="50">
        <f t="shared" si="64"/>
        <v>1122.4345102729217</v>
      </c>
      <c r="L278" s="50">
        <f t="shared" si="65"/>
        <v>2225567.2265950008</v>
      </c>
      <c r="M278" s="50"/>
      <c r="N278" s="50">
        <f t="shared" si="60"/>
        <v>2225567.2265950008</v>
      </c>
      <c r="O278" s="198"/>
      <c r="P278" s="62"/>
      <c r="Q278" s="198"/>
      <c r="R278" s="62"/>
      <c r="S278" s="33"/>
      <c r="T278" s="99"/>
      <c r="U278" s="99"/>
    </row>
    <row r="279" spans="1:21" s="31" customFormat="1" x14ac:dyDescent="0.25">
      <c r="A279" s="35"/>
      <c r="B279" s="51" t="s">
        <v>189</v>
      </c>
      <c r="C279" s="35">
        <v>4</v>
      </c>
      <c r="D279" s="55">
        <v>14.279399999999999</v>
      </c>
      <c r="E279" s="181">
        <v>752</v>
      </c>
      <c r="F279" s="113">
        <v>103801.3</v>
      </c>
      <c r="G279" s="41">
        <v>100</v>
      </c>
      <c r="H279" s="50">
        <f t="shared" si="63"/>
        <v>103801.3</v>
      </c>
      <c r="I279" s="50">
        <f t="shared" si="62"/>
        <v>0</v>
      </c>
      <c r="J279" s="50">
        <f t="shared" si="52"/>
        <v>138.03364361702128</v>
      </c>
      <c r="K279" s="50">
        <f t="shared" si="64"/>
        <v>1351.2866103966958</v>
      </c>
      <c r="L279" s="50">
        <f t="shared" si="65"/>
        <v>1729331.4112913955</v>
      </c>
      <c r="M279" s="50"/>
      <c r="N279" s="50">
        <f t="shared" si="60"/>
        <v>1729331.4112913955</v>
      </c>
      <c r="O279" s="198"/>
      <c r="P279" s="62"/>
      <c r="Q279" s="198"/>
      <c r="R279" s="62"/>
      <c r="S279" s="33"/>
      <c r="T279" s="99"/>
      <c r="U279" s="99"/>
    </row>
    <row r="280" spans="1:21" s="31" customFormat="1" x14ac:dyDescent="0.25">
      <c r="A280" s="35"/>
      <c r="B280" s="51" t="s">
        <v>190</v>
      </c>
      <c r="C280" s="35">
        <v>4</v>
      </c>
      <c r="D280" s="55">
        <v>23.324099999999998</v>
      </c>
      <c r="E280" s="181">
        <v>708</v>
      </c>
      <c r="F280" s="113">
        <v>178548</v>
      </c>
      <c r="G280" s="41">
        <v>100</v>
      </c>
      <c r="H280" s="50">
        <f t="shared" si="63"/>
        <v>178548</v>
      </c>
      <c r="I280" s="50">
        <f t="shared" si="62"/>
        <v>0</v>
      </c>
      <c r="J280" s="50">
        <f t="shared" ref="J280:J337" si="66">F280/E280</f>
        <v>252.18644067796609</v>
      </c>
      <c r="K280" s="50">
        <f t="shared" si="64"/>
        <v>1237.1338133357508</v>
      </c>
      <c r="L280" s="50">
        <f t="shared" si="65"/>
        <v>1640523.7050207222</v>
      </c>
      <c r="M280" s="50"/>
      <c r="N280" s="50">
        <f t="shared" si="60"/>
        <v>1640523.7050207222</v>
      </c>
      <c r="O280" s="198"/>
      <c r="P280" s="62"/>
      <c r="Q280" s="198"/>
      <c r="R280" s="62"/>
      <c r="S280" s="33"/>
      <c r="T280" s="99"/>
      <c r="U280" s="99"/>
    </row>
    <row r="281" spans="1:21" s="31" customFormat="1" x14ac:dyDescent="0.25">
      <c r="A281" s="35"/>
      <c r="B281" s="51" t="s">
        <v>763</v>
      </c>
      <c r="C281" s="35">
        <v>4</v>
      </c>
      <c r="D281" s="55">
        <v>42.843400000000003</v>
      </c>
      <c r="E281" s="181">
        <v>999</v>
      </c>
      <c r="F281" s="113">
        <v>670026.30000000005</v>
      </c>
      <c r="G281" s="41">
        <v>100</v>
      </c>
      <c r="H281" s="50">
        <f t="shared" si="63"/>
        <v>670026.30000000005</v>
      </c>
      <c r="I281" s="50">
        <f t="shared" si="62"/>
        <v>0</v>
      </c>
      <c r="J281" s="50">
        <f t="shared" si="66"/>
        <v>670.69699699699709</v>
      </c>
      <c r="K281" s="50">
        <f t="shared" si="64"/>
        <v>818.62325701671989</v>
      </c>
      <c r="L281" s="50">
        <f t="shared" si="65"/>
        <v>1329796.3271871698</v>
      </c>
      <c r="M281" s="50"/>
      <c r="N281" s="50">
        <f t="shared" si="60"/>
        <v>1329796.3271871698</v>
      </c>
      <c r="O281" s="198"/>
      <c r="P281" s="62"/>
      <c r="Q281" s="198"/>
      <c r="R281" s="62"/>
      <c r="S281" s="33"/>
      <c r="T281" s="99"/>
      <c r="U281" s="99"/>
    </row>
    <row r="282" spans="1:21" s="31" customFormat="1" x14ac:dyDescent="0.25">
      <c r="A282" s="35"/>
      <c r="B282" s="51" t="s">
        <v>191</v>
      </c>
      <c r="C282" s="35">
        <v>4</v>
      </c>
      <c r="D282" s="55">
        <v>17.411200000000001</v>
      </c>
      <c r="E282" s="181">
        <v>673</v>
      </c>
      <c r="F282" s="113">
        <v>1078125</v>
      </c>
      <c r="G282" s="41">
        <v>100</v>
      </c>
      <c r="H282" s="50">
        <f t="shared" si="63"/>
        <v>1078125</v>
      </c>
      <c r="I282" s="50">
        <f t="shared" si="62"/>
        <v>0</v>
      </c>
      <c r="J282" s="50">
        <f t="shared" si="66"/>
        <v>1601.9687964338782</v>
      </c>
      <c r="K282" s="50">
        <f t="shared" si="64"/>
        <v>-112.64854242016122</v>
      </c>
      <c r="L282" s="50">
        <f t="shared" si="65"/>
        <v>219138.27129693452</v>
      </c>
      <c r="M282" s="50"/>
      <c r="N282" s="50">
        <f t="shared" si="60"/>
        <v>219138.27129693452</v>
      </c>
      <c r="O282" s="198"/>
      <c r="P282" s="62"/>
      <c r="Q282" s="198"/>
      <c r="R282" s="62"/>
      <c r="S282" s="33"/>
      <c r="T282" s="99"/>
      <c r="U282" s="99"/>
    </row>
    <row r="283" spans="1:21" s="31" customFormat="1" x14ac:dyDescent="0.25">
      <c r="A283" s="35"/>
      <c r="B283" s="51"/>
      <c r="C283" s="35"/>
      <c r="D283" s="55">
        <v>0</v>
      </c>
      <c r="E283" s="183"/>
      <c r="F283" s="42"/>
      <c r="G283" s="41"/>
      <c r="H283" s="42"/>
      <c r="I283" s="32"/>
      <c r="J283" s="32"/>
      <c r="K283" s="50"/>
      <c r="L283" s="50"/>
      <c r="M283" s="50"/>
      <c r="N283" s="50"/>
      <c r="O283" s="198"/>
      <c r="P283" s="62"/>
      <c r="Q283" s="198"/>
      <c r="R283" s="62"/>
      <c r="S283" s="33"/>
      <c r="T283" s="99"/>
      <c r="U283" s="99"/>
    </row>
    <row r="284" spans="1:21" s="31" customFormat="1" x14ac:dyDescent="0.25">
      <c r="A284" s="30" t="s">
        <v>192</v>
      </c>
      <c r="B284" s="43" t="s">
        <v>2</v>
      </c>
      <c r="C284" s="44"/>
      <c r="D284" s="3">
        <v>687.94550000000004</v>
      </c>
      <c r="E284" s="184">
        <f>E285</f>
        <v>71445</v>
      </c>
      <c r="F284" s="37">
        <f t="shared" ref="F284" si="67">F286</f>
        <v>0</v>
      </c>
      <c r="G284" s="37"/>
      <c r="H284" s="37">
        <f>H286</f>
        <v>6338068.3499999996</v>
      </c>
      <c r="I284" s="37">
        <f>I286</f>
        <v>-6338068.3499999996</v>
      </c>
      <c r="J284" s="37"/>
      <c r="K284" s="50"/>
      <c r="L284" s="50"/>
      <c r="M284" s="46">
        <f>M286</f>
        <v>20088608.567522988</v>
      </c>
      <c r="N284" s="37">
        <f t="shared" si="60"/>
        <v>20088608.567522988</v>
      </c>
      <c r="O284" s="198"/>
      <c r="P284" s="198"/>
      <c r="Q284" s="198"/>
      <c r="R284" s="198"/>
      <c r="S284" s="33"/>
      <c r="T284" s="99"/>
      <c r="U284" s="99"/>
    </row>
    <row r="285" spans="1:21" s="31" customFormat="1" x14ac:dyDescent="0.25">
      <c r="A285" s="30" t="s">
        <v>192</v>
      </c>
      <c r="B285" s="43" t="s">
        <v>3</v>
      </c>
      <c r="C285" s="44"/>
      <c r="D285" s="3">
        <v>687.94550000000004</v>
      </c>
      <c r="E285" s="184">
        <f>SUM(E287:E311)</f>
        <v>71445</v>
      </c>
      <c r="F285" s="37">
        <f t="shared" ref="F285" si="68">SUM(F287:F311)</f>
        <v>79205621.900000006</v>
      </c>
      <c r="G285" s="37"/>
      <c r="H285" s="37">
        <f>SUM(H287:H311)</f>
        <v>66529485.20000001</v>
      </c>
      <c r="I285" s="37">
        <f>SUM(I287:I311)</f>
        <v>12676136.699999999</v>
      </c>
      <c r="J285" s="37"/>
      <c r="K285" s="50"/>
      <c r="L285" s="37">
        <f>SUM(L287:L311)</f>
        <v>40045973.211625084</v>
      </c>
      <c r="M285" s="50"/>
      <c r="N285" s="37">
        <f t="shared" si="60"/>
        <v>40045973.211625084</v>
      </c>
      <c r="O285" s="198"/>
      <c r="P285" s="198"/>
      <c r="Q285" s="198"/>
      <c r="R285" s="198"/>
      <c r="S285" s="33"/>
      <c r="T285" s="99"/>
      <c r="U285" s="99"/>
    </row>
    <row r="286" spans="1:21" s="31" customFormat="1" x14ac:dyDescent="0.25">
      <c r="A286" s="35"/>
      <c r="B286" s="51" t="s">
        <v>26</v>
      </c>
      <c r="C286" s="35">
        <v>2</v>
      </c>
      <c r="D286" s="55">
        <v>0</v>
      </c>
      <c r="E286" s="185"/>
      <c r="F286" s="50"/>
      <c r="G286" s="41">
        <v>25</v>
      </c>
      <c r="H286" s="50">
        <f>F293*G286/100</f>
        <v>6338068.3499999996</v>
      </c>
      <c r="I286" s="50">
        <f t="shared" ref="I286:I311" si="69">F286-H286</f>
        <v>-6338068.3499999996</v>
      </c>
      <c r="J286" s="50"/>
      <c r="K286" s="50"/>
      <c r="L286" s="50"/>
      <c r="M286" s="50">
        <f>($L$7*$L$8*E284/$L$10)+($L$7*$L$9*D284/$L$11)</f>
        <v>20088608.567522988</v>
      </c>
      <c r="N286" s="50">
        <f t="shared" si="60"/>
        <v>20088608.567522988</v>
      </c>
      <c r="O286" s="198"/>
      <c r="P286" s="62"/>
      <c r="Q286" s="198"/>
      <c r="R286" s="62"/>
      <c r="S286" s="33"/>
      <c r="T286" s="99"/>
      <c r="U286" s="99"/>
    </row>
    <row r="287" spans="1:21" s="31" customFormat="1" x14ac:dyDescent="0.25">
      <c r="A287" s="35"/>
      <c r="B287" s="51" t="s">
        <v>193</v>
      </c>
      <c r="C287" s="35">
        <v>4</v>
      </c>
      <c r="D287" s="55">
        <v>41.911499999999997</v>
      </c>
      <c r="E287" s="181">
        <v>3452</v>
      </c>
      <c r="F287" s="114">
        <v>1826579.5</v>
      </c>
      <c r="G287" s="41">
        <v>100</v>
      </c>
      <c r="H287" s="50">
        <f t="shared" ref="H287:H311" si="70">F287*G287/100</f>
        <v>1826579.5</v>
      </c>
      <c r="I287" s="50">
        <f t="shared" si="69"/>
        <v>0</v>
      </c>
      <c r="J287" s="50">
        <f t="shared" si="66"/>
        <v>529.13658748551563</v>
      </c>
      <c r="K287" s="50">
        <f t="shared" ref="K287:K311" si="71">$J$11*$J$19-J287</f>
        <v>960.18366652820134</v>
      </c>
      <c r="L287" s="50">
        <f t="shared" ref="L287:L311" si="72">IF(K287&gt;0,$J$7*$J$8*(K287/$K$19),0)+$J$7*$J$9*(E287/$E$19)+$J$7*$J$10*(D287/$D$19)</f>
        <v>1950409.2206783507</v>
      </c>
      <c r="M287" s="50"/>
      <c r="N287" s="50">
        <f t="shared" si="60"/>
        <v>1950409.2206783507</v>
      </c>
      <c r="O287" s="198"/>
      <c r="P287" s="62"/>
      <c r="Q287" s="198"/>
      <c r="R287" s="62"/>
      <c r="S287" s="33"/>
      <c r="T287" s="99"/>
      <c r="U287" s="99"/>
    </row>
    <row r="288" spans="1:21" s="31" customFormat="1" x14ac:dyDescent="0.25">
      <c r="A288" s="35"/>
      <c r="B288" s="51" t="s">
        <v>194</v>
      </c>
      <c r="C288" s="35">
        <v>4</v>
      </c>
      <c r="D288" s="55">
        <v>29.248799999999999</v>
      </c>
      <c r="E288" s="181">
        <v>1723</v>
      </c>
      <c r="F288" s="114">
        <v>605913.80000000005</v>
      </c>
      <c r="G288" s="41">
        <v>100</v>
      </c>
      <c r="H288" s="50">
        <f t="shared" si="70"/>
        <v>605913.80000000005</v>
      </c>
      <c r="I288" s="50">
        <f t="shared" si="69"/>
        <v>0</v>
      </c>
      <c r="J288" s="50">
        <f t="shared" si="66"/>
        <v>351.66210098665124</v>
      </c>
      <c r="K288" s="50">
        <f t="shared" si="71"/>
        <v>1137.6581530270657</v>
      </c>
      <c r="L288" s="50">
        <f t="shared" si="72"/>
        <v>1753501.4996989472</v>
      </c>
      <c r="M288" s="50"/>
      <c r="N288" s="50">
        <f t="shared" si="60"/>
        <v>1753501.4996989472</v>
      </c>
      <c r="O288" s="198"/>
      <c r="P288" s="62"/>
      <c r="Q288" s="198"/>
      <c r="R288" s="62"/>
      <c r="S288" s="33"/>
      <c r="T288" s="99"/>
      <c r="U288" s="99"/>
    </row>
    <row r="289" spans="1:21" s="31" customFormat="1" x14ac:dyDescent="0.25">
      <c r="A289" s="35"/>
      <c r="B289" s="51" t="s">
        <v>764</v>
      </c>
      <c r="C289" s="35">
        <v>4</v>
      </c>
      <c r="D289" s="55">
        <v>30.7044</v>
      </c>
      <c r="E289" s="181">
        <v>3367</v>
      </c>
      <c r="F289" s="114">
        <v>1237931.8</v>
      </c>
      <c r="G289" s="41">
        <v>100</v>
      </c>
      <c r="H289" s="50">
        <f t="shared" si="70"/>
        <v>1237931.8</v>
      </c>
      <c r="I289" s="50">
        <f t="shared" si="69"/>
        <v>0</v>
      </c>
      <c r="J289" s="50">
        <f t="shared" si="66"/>
        <v>367.66611226611229</v>
      </c>
      <c r="K289" s="50">
        <f t="shared" si="71"/>
        <v>1121.6541417476046</v>
      </c>
      <c r="L289" s="50">
        <f t="shared" si="72"/>
        <v>2056280.3151259678</v>
      </c>
      <c r="M289" s="50"/>
      <c r="N289" s="50">
        <f t="shared" si="60"/>
        <v>2056280.3151259678</v>
      </c>
      <c r="O289" s="198"/>
      <c r="P289" s="62"/>
      <c r="Q289" s="198"/>
      <c r="R289" s="62"/>
      <c r="S289" s="33"/>
      <c r="T289" s="99"/>
      <c r="U289" s="99"/>
    </row>
    <row r="290" spans="1:21" s="31" customFormat="1" x14ac:dyDescent="0.25">
      <c r="A290" s="35"/>
      <c r="B290" s="51" t="s">
        <v>195</v>
      </c>
      <c r="C290" s="35">
        <v>4</v>
      </c>
      <c r="D290" s="55">
        <v>33.053800000000003</v>
      </c>
      <c r="E290" s="181">
        <v>2685</v>
      </c>
      <c r="F290" s="114">
        <v>3083996.5</v>
      </c>
      <c r="G290" s="41">
        <v>100</v>
      </c>
      <c r="H290" s="50">
        <f t="shared" si="70"/>
        <v>3083996.5</v>
      </c>
      <c r="I290" s="50">
        <f t="shared" si="69"/>
        <v>0</v>
      </c>
      <c r="J290" s="50">
        <f t="shared" si="66"/>
        <v>1148.6020484171322</v>
      </c>
      <c r="K290" s="50">
        <f t="shared" si="71"/>
        <v>340.71820559658477</v>
      </c>
      <c r="L290" s="50">
        <f t="shared" si="72"/>
        <v>1065145.778197522</v>
      </c>
      <c r="M290" s="50"/>
      <c r="N290" s="50">
        <f t="shared" si="60"/>
        <v>1065145.778197522</v>
      </c>
      <c r="O290" s="198"/>
      <c r="P290" s="62"/>
      <c r="Q290" s="198"/>
      <c r="R290" s="62"/>
      <c r="S290" s="33"/>
      <c r="T290" s="99"/>
      <c r="U290" s="99"/>
    </row>
    <row r="291" spans="1:21" s="31" customFormat="1" x14ac:dyDescent="0.25">
      <c r="A291" s="35"/>
      <c r="B291" s="51" t="s">
        <v>196</v>
      </c>
      <c r="C291" s="35">
        <v>4</v>
      </c>
      <c r="D291" s="55">
        <v>24.868099999999998</v>
      </c>
      <c r="E291" s="181">
        <v>2433</v>
      </c>
      <c r="F291" s="114">
        <v>1324159.2</v>
      </c>
      <c r="G291" s="41">
        <v>100</v>
      </c>
      <c r="H291" s="50">
        <f t="shared" si="70"/>
        <v>1324159.2</v>
      </c>
      <c r="I291" s="50">
        <f t="shared" si="69"/>
        <v>0</v>
      </c>
      <c r="J291" s="50">
        <f t="shared" si="66"/>
        <v>544.24956843403208</v>
      </c>
      <c r="K291" s="50">
        <f t="shared" si="71"/>
        <v>945.07068557968489</v>
      </c>
      <c r="L291" s="50">
        <f t="shared" si="72"/>
        <v>1650397.3411442542</v>
      </c>
      <c r="M291" s="50"/>
      <c r="N291" s="50">
        <f t="shared" si="60"/>
        <v>1650397.3411442542</v>
      </c>
      <c r="O291" s="198"/>
      <c r="P291" s="62"/>
      <c r="Q291" s="198"/>
      <c r="R291" s="62"/>
      <c r="S291" s="33"/>
      <c r="T291" s="99"/>
      <c r="U291" s="99"/>
    </row>
    <row r="292" spans="1:21" s="31" customFormat="1" x14ac:dyDescent="0.25">
      <c r="A292" s="35"/>
      <c r="B292" s="51" t="s">
        <v>197</v>
      </c>
      <c r="C292" s="35">
        <v>4</v>
      </c>
      <c r="D292" s="55">
        <v>10.051699999999999</v>
      </c>
      <c r="E292" s="181">
        <v>1474</v>
      </c>
      <c r="F292" s="114">
        <v>1568051.2</v>
      </c>
      <c r="G292" s="41">
        <v>100</v>
      </c>
      <c r="H292" s="50">
        <f t="shared" si="70"/>
        <v>1568051.2</v>
      </c>
      <c r="I292" s="50">
        <f t="shared" si="69"/>
        <v>0</v>
      </c>
      <c r="J292" s="50">
        <f t="shared" si="66"/>
        <v>1063.8067842605155</v>
      </c>
      <c r="K292" s="50">
        <f t="shared" si="71"/>
        <v>425.51346975320143</v>
      </c>
      <c r="L292" s="50">
        <f t="shared" si="72"/>
        <v>809190.15357970586</v>
      </c>
      <c r="M292" s="50"/>
      <c r="N292" s="50">
        <f t="shared" si="60"/>
        <v>809190.15357970586</v>
      </c>
      <c r="O292" s="198"/>
      <c r="P292" s="62"/>
      <c r="Q292" s="198"/>
      <c r="R292" s="62"/>
      <c r="S292" s="33"/>
      <c r="T292" s="99"/>
      <c r="U292" s="99"/>
    </row>
    <row r="293" spans="1:21" s="31" customFormat="1" x14ac:dyDescent="0.25">
      <c r="A293" s="35"/>
      <c r="B293" s="51" t="s">
        <v>875</v>
      </c>
      <c r="C293" s="35">
        <v>3</v>
      </c>
      <c r="D293" s="55">
        <v>43.259900000000002</v>
      </c>
      <c r="E293" s="181">
        <v>7936</v>
      </c>
      <c r="F293" s="114">
        <v>25352273.399999999</v>
      </c>
      <c r="G293" s="41">
        <v>50</v>
      </c>
      <c r="H293" s="50">
        <f t="shared" si="70"/>
        <v>12676136.699999999</v>
      </c>
      <c r="I293" s="50">
        <f t="shared" si="69"/>
        <v>12676136.699999999</v>
      </c>
      <c r="J293" s="50">
        <f t="shared" si="66"/>
        <v>3194.5909022177416</v>
      </c>
      <c r="K293" s="50">
        <f t="shared" si="71"/>
        <v>-1705.2706482040246</v>
      </c>
      <c r="L293" s="50">
        <f t="shared" si="72"/>
        <v>1737328.7356512141</v>
      </c>
      <c r="M293" s="50"/>
      <c r="N293" s="50">
        <f t="shared" si="60"/>
        <v>1737328.7356512141</v>
      </c>
      <c r="O293" s="198"/>
      <c r="P293" s="62"/>
      <c r="Q293" s="198"/>
      <c r="R293" s="62"/>
      <c r="S293" s="33"/>
      <c r="T293" s="99"/>
      <c r="U293" s="99"/>
    </row>
    <row r="294" spans="1:21" s="31" customFormat="1" x14ac:dyDescent="0.25">
      <c r="A294" s="35"/>
      <c r="B294" s="51" t="s">
        <v>198</v>
      </c>
      <c r="C294" s="35">
        <v>4</v>
      </c>
      <c r="D294" s="55">
        <v>23.160100000000003</v>
      </c>
      <c r="E294" s="181">
        <v>2505</v>
      </c>
      <c r="F294" s="114">
        <v>1311639.3999999999</v>
      </c>
      <c r="G294" s="41">
        <v>100</v>
      </c>
      <c r="H294" s="50">
        <f t="shared" si="70"/>
        <v>1311639.3999999999</v>
      </c>
      <c r="I294" s="50">
        <f t="shared" si="69"/>
        <v>0</v>
      </c>
      <c r="J294" s="50">
        <f t="shared" si="66"/>
        <v>523.60854291417161</v>
      </c>
      <c r="K294" s="50">
        <f t="shared" si="71"/>
        <v>965.71171109954537</v>
      </c>
      <c r="L294" s="50">
        <f t="shared" si="72"/>
        <v>1678272.6308987157</v>
      </c>
      <c r="M294" s="50"/>
      <c r="N294" s="50">
        <f t="shared" si="60"/>
        <v>1678272.6308987157</v>
      </c>
      <c r="O294" s="198"/>
      <c r="P294" s="62"/>
      <c r="Q294" s="198"/>
      <c r="R294" s="62"/>
      <c r="S294" s="33"/>
      <c r="T294" s="99"/>
      <c r="U294" s="99"/>
    </row>
    <row r="295" spans="1:21" s="31" customFormat="1" x14ac:dyDescent="0.25">
      <c r="A295" s="35"/>
      <c r="B295" s="51" t="s">
        <v>199</v>
      </c>
      <c r="C295" s="35">
        <v>4</v>
      </c>
      <c r="D295" s="55">
        <v>15.7385</v>
      </c>
      <c r="E295" s="181">
        <v>1118</v>
      </c>
      <c r="F295" s="114">
        <v>403532</v>
      </c>
      <c r="G295" s="41">
        <v>100</v>
      </c>
      <c r="H295" s="50">
        <f t="shared" si="70"/>
        <v>403532</v>
      </c>
      <c r="I295" s="50">
        <f t="shared" si="69"/>
        <v>0</v>
      </c>
      <c r="J295" s="50">
        <f t="shared" si="66"/>
        <v>360.94096601073346</v>
      </c>
      <c r="K295" s="50">
        <f t="shared" si="71"/>
        <v>1128.3792880029835</v>
      </c>
      <c r="L295" s="50">
        <f t="shared" si="72"/>
        <v>1557316.3874856555</v>
      </c>
      <c r="M295" s="50"/>
      <c r="N295" s="50">
        <f t="shared" si="60"/>
        <v>1557316.3874856555</v>
      </c>
      <c r="O295" s="198"/>
      <c r="P295" s="62"/>
      <c r="Q295" s="198"/>
      <c r="R295" s="62"/>
      <c r="S295" s="33"/>
      <c r="T295" s="99"/>
      <c r="U295" s="99"/>
    </row>
    <row r="296" spans="1:21" s="31" customFormat="1" x14ac:dyDescent="0.25">
      <c r="A296" s="35"/>
      <c r="B296" s="51" t="s">
        <v>200</v>
      </c>
      <c r="C296" s="35">
        <v>4</v>
      </c>
      <c r="D296" s="55">
        <v>23.650700000000001</v>
      </c>
      <c r="E296" s="181">
        <v>3151</v>
      </c>
      <c r="F296" s="114">
        <v>2862514.4</v>
      </c>
      <c r="G296" s="41">
        <v>100</v>
      </c>
      <c r="H296" s="50">
        <f t="shared" si="70"/>
        <v>2862514.4</v>
      </c>
      <c r="I296" s="50">
        <f t="shared" si="69"/>
        <v>0</v>
      </c>
      <c r="J296" s="50">
        <f t="shared" si="66"/>
        <v>908.44633449698506</v>
      </c>
      <c r="K296" s="50">
        <f t="shared" si="71"/>
        <v>580.87391951673192</v>
      </c>
      <c r="L296" s="50">
        <f t="shared" si="72"/>
        <v>1373387.7500504639</v>
      </c>
      <c r="M296" s="50"/>
      <c r="N296" s="50">
        <f t="shared" si="60"/>
        <v>1373387.7500504639</v>
      </c>
      <c r="O296" s="198"/>
      <c r="P296" s="62"/>
      <c r="Q296" s="198"/>
      <c r="R296" s="62"/>
      <c r="S296" s="33"/>
      <c r="T296" s="99"/>
      <c r="U296" s="99"/>
    </row>
    <row r="297" spans="1:21" s="31" customFormat="1" x14ac:dyDescent="0.25">
      <c r="A297" s="35"/>
      <c r="B297" s="51" t="s">
        <v>201</v>
      </c>
      <c r="C297" s="35">
        <v>4</v>
      </c>
      <c r="D297" s="55">
        <v>66.461000000000013</v>
      </c>
      <c r="E297" s="181">
        <v>5843</v>
      </c>
      <c r="F297" s="114">
        <v>5136355.4000000004</v>
      </c>
      <c r="G297" s="41">
        <v>100</v>
      </c>
      <c r="H297" s="50">
        <f t="shared" si="70"/>
        <v>5136355.4000000004</v>
      </c>
      <c r="I297" s="50">
        <f t="shared" si="69"/>
        <v>0</v>
      </c>
      <c r="J297" s="50">
        <f t="shared" si="66"/>
        <v>879.0613383535856</v>
      </c>
      <c r="K297" s="50">
        <f t="shared" si="71"/>
        <v>610.25891566013138</v>
      </c>
      <c r="L297" s="50">
        <f t="shared" si="72"/>
        <v>2142596.5362834721</v>
      </c>
      <c r="M297" s="50"/>
      <c r="N297" s="50">
        <f t="shared" si="60"/>
        <v>2142596.5362834721</v>
      </c>
      <c r="O297" s="198"/>
      <c r="P297" s="62"/>
      <c r="Q297" s="198"/>
      <c r="R297" s="62"/>
      <c r="S297" s="33"/>
      <c r="T297" s="99"/>
      <c r="U297" s="99"/>
    </row>
    <row r="298" spans="1:21" s="31" customFormat="1" x14ac:dyDescent="0.25">
      <c r="A298" s="35"/>
      <c r="B298" s="51" t="s">
        <v>202</v>
      </c>
      <c r="C298" s="35">
        <v>4</v>
      </c>
      <c r="D298" s="55">
        <v>49.479700000000008</v>
      </c>
      <c r="E298" s="181">
        <v>3871</v>
      </c>
      <c r="F298" s="114">
        <v>1929624</v>
      </c>
      <c r="G298" s="41">
        <v>100</v>
      </c>
      <c r="H298" s="50">
        <f t="shared" si="70"/>
        <v>1929624</v>
      </c>
      <c r="I298" s="50">
        <f t="shared" si="69"/>
        <v>0</v>
      </c>
      <c r="J298" s="50">
        <f t="shared" si="66"/>
        <v>498.48204598295013</v>
      </c>
      <c r="K298" s="50">
        <f t="shared" si="71"/>
        <v>990.83820803076685</v>
      </c>
      <c r="L298" s="50">
        <f t="shared" si="72"/>
        <v>2104035.515981182</v>
      </c>
      <c r="M298" s="50"/>
      <c r="N298" s="50">
        <f t="shared" si="60"/>
        <v>2104035.515981182</v>
      </c>
      <c r="O298" s="198"/>
      <c r="P298" s="62"/>
      <c r="Q298" s="198"/>
      <c r="R298" s="62"/>
      <c r="S298" s="33"/>
      <c r="T298" s="99"/>
      <c r="U298" s="99"/>
    </row>
    <row r="299" spans="1:21" s="31" customFormat="1" x14ac:dyDescent="0.25">
      <c r="A299" s="35"/>
      <c r="B299" s="51" t="s">
        <v>203</v>
      </c>
      <c r="C299" s="35">
        <v>4</v>
      </c>
      <c r="D299" s="55">
        <v>31.819799999999997</v>
      </c>
      <c r="E299" s="181">
        <v>2429</v>
      </c>
      <c r="F299" s="114">
        <v>2283205.2000000002</v>
      </c>
      <c r="G299" s="41">
        <v>100</v>
      </c>
      <c r="H299" s="50">
        <f t="shared" si="70"/>
        <v>2283205.2000000002</v>
      </c>
      <c r="I299" s="50">
        <f t="shared" si="69"/>
        <v>0</v>
      </c>
      <c r="J299" s="50">
        <f t="shared" si="66"/>
        <v>939.97743927542206</v>
      </c>
      <c r="K299" s="50">
        <f t="shared" si="71"/>
        <v>549.34281473829492</v>
      </c>
      <c r="L299" s="50">
        <f t="shared" si="72"/>
        <v>1243308.5446633743</v>
      </c>
      <c r="M299" s="50"/>
      <c r="N299" s="50">
        <f t="shared" si="60"/>
        <v>1243308.5446633743</v>
      </c>
      <c r="O299" s="198"/>
      <c r="P299" s="62"/>
      <c r="Q299" s="198"/>
      <c r="R299" s="62"/>
      <c r="S299" s="33"/>
      <c r="T299" s="99"/>
      <c r="U299" s="99"/>
    </row>
    <row r="300" spans="1:21" s="31" customFormat="1" x14ac:dyDescent="0.25">
      <c r="A300" s="35"/>
      <c r="B300" s="51" t="s">
        <v>765</v>
      </c>
      <c r="C300" s="35">
        <v>4</v>
      </c>
      <c r="D300" s="55">
        <v>13.022600000000001</v>
      </c>
      <c r="E300" s="181">
        <v>1501</v>
      </c>
      <c r="F300" s="114">
        <v>863056.7</v>
      </c>
      <c r="G300" s="41">
        <v>100</v>
      </c>
      <c r="H300" s="50">
        <f t="shared" si="70"/>
        <v>863056.7</v>
      </c>
      <c r="I300" s="50">
        <f t="shared" si="69"/>
        <v>0</v>
      </c>
      <c r="J300" s="50">
        <f t="shared" si="66"/>
        <v>574.98780812791472</v>
      </c>
      <c r="K300" s="50">
        <f t="shared" si="71"/>
        <v>914.33244588580226</v>
      </c>
      <c r="L300" s="50">
        <f t="shared" si="72"/>
        <v>1376634.9609676173</v>
      </c>
      <c r="M300" s="50"/>
      <c r="N300" s="50">
        <f t="shared" si="60"/>
        <v>1376634.9609676173</v>
      </c>
      <c r="O300" s="198"/>
      <c r="P300" s="62"/>
      <c r="Q300" s="198"/>
      <c r="R300" s="62"/>
      <c r="S300" s="33"/>
      <c r="T300" s="99"/>
      <c r="U300" s="99"/>
    </row>
    <row r="301" spans="1:21" s="31" customFormat="1" x14ac:dyDescent="0.25">
      <c r="A301" s="35"/>
      <c r="B301" s="51" t="s">
        <v>204</v>
      </c>
      <c r="C301" s="35">
        <v>4</v>
      </c>
      <c r="D301" s="55">
        <v>32.696100000000001</v>
      </c>
      <c r="E301" s="181">
        <v>2770</v>
      </c>
      <c r="F301" s="114">
        <v>769017.3</v>
      </c>
      <c r="G301" s="41">
        <v>100</v>
      </c>
      <c r="H301" s="50">
        <f t="shared" si="70"/>
        <v>769017.3</v>
      </c>
      <c r="I301" s="50">
        <f t="shared" si="69"/>
        <v>0</v>
      </c>
      <c r="J301" s="50">
        <f t="shared" si="66"/>
        <v>277.62357400722021</v>
      </c>
      <c r="K301" s="50">
        <f t="shared" si="71"/>
        <v>1211.6966800064968</v>
      </c>
      <c r="L301" s="50">
        <f t="shared" si="72"/>
        <v>2053716.7873254477</v>
      </c>
      <c r="M301" s="50"/>
      <c r="N301" s="50">
        <f t="shared" si="60"/>
        <v>2053716.7873254477</v>
      </c>
      <c r="O301" s="198"/>
      <c r="P301" s="62"/>
      <c r="Q301" s="198"/>
      <c r="R301" s="62"/>
      <c r="S301" s="33"/>
      <c r="T301" s="99"/>
      <c r="U301" s="99"/>
    </row>
    <row r="302" spans="1:21" s="31" customFormat="1" x14ac:dyDescent="0.25">
      <c r="A302" s="35"/>
      <c r="B302" s="51" t="s">
        <v>205</v>
      </c>
      <c r="C302" s="35">
        <v>4</v>
      </c>
      <c r="D302" s="55">
        <v>13.414200000000001</v>
      </c>
      <c r="E302" s="181">
        <v>1406</v>
      </c>
      <c r="F302" s="114">
        <v>692141.2</v>
      </c>
      <c r="G302" s="41">
        <v>100</v>
      </c>
      <c r="H302" s="50">
        <f t="shared" si="70"/>
        <v>692141.2</v>
      </c>
      <c r="I302" s="50">
        <f t="shared" si="69"/>
        <v>0</v>
      </c>
      <c r="J302" s="50">
        <f t="shared" si="66"/>
        <v>492.27681365576098</v>
      </c>
      <c r="K302" s="50">
        <f t="shared" si="71"/>
        <v>997.043440357956</v>
      </c>
      <c r="L302" s="50">
        <f t="shared" si="72"/>
        <v>1453108.1070657969</v>
      </c>
      <c r="M302" s="50"/>
      <c r="N302" s="50">
        <f t="shared" si="60"/>
        <v>1453108.1070657969</v>
      </c>
      <c r="O302" s="198"/>
      <c r="P302" s="62"/>
      <c r="Q302" s="198"/>
      <c r="R302" s="62"/>
      <c r="S302" s="33"/>
      <c r="T302" s="99"/>
      <c r="U302" s="99"/>
    </row>
    <row r="303" spans="1:21" s="31" customFormat="1" x14ac:dyDescent="0.25">
      <c r="A303" s="35"/>
      <c r="B303" s="51" t="s">
        <v>766</v>
      </c>
      <c r="C303" s="35">
        <v>4</v>
      </c>
      <c r="D303" s="55">
        <v>42.579099999999997</v>
      </c>
      <c r="E303" s="181">
        <v>4086</v>
      </c>
      <c r="F303" s="114">
        <v>987100</v>
      </c>
      <c r="G303" s="41">
        <v>100</v>
      </c>
      <c r="H303" s="50">
        <f t="shared" si="70"/>
        <v>987100</v>
      </c>
      <c r="I303" s="50">
        <f t="shared" si="69"/>
        <v>0</v>
      </c>
      <c r="J303" s="50">
        <f t="shared" si="66"/>
        <v>241.58100832109642</v>
      </c>
      <c r="K303" s="50">
        <f t="shared" si="71"/>
        <v>1247.7392456926204</v>
      </c>
      <c r="L303" s="50">
        <f t="shared" si="72"/>
        <v>2396285.0962996883</v>
      </c>
      <c r="M303" s="50"/>
      <c r="N303" s="50">
        <f t="shared" si="60"/>
        <v>2396285.0962996883</v>
      </c>
      <c r="O303" s="198"/>
      <c r="P303" s="62"/>
      <c r="Q303" s="198"/>
      <c r="R303" s="62"/>
      <c r="S303" s="33"/>
      <c r="T303" s="99"/>
      <c r="U303" s="99"/>
    </row>
    <row r="304" spans="1:21" s="31" customFormat="1" x14ac:dyDescent="0.25">
      <c r="A304" s="35"/>
      <c r="B304" s="51" t="s">
        <v>206</v>
      </c>
      <c r="C304" s="35">
        <v>4</v>
      </c>
      <c r="D304" s="55">
        <v>14.5875</v>
      </c>
      <c r="E304" s="181">
        <v>5418</v>
      </c>
      <c r="F304" s="114">
        <v>10413378.800000001</v>
      </c>
      <c r="G304" s="41">
        <v>100</v>
      </c>
      <c r="H304" s="50">
        <f t="shared" si="70"/>
        <v>10413378.800000001</v>
      </c>
      <c r="I304" s="50">
        <f t="shared" si="69"/>
        <v>0</v>
      </c>
      <c r="J304" s="50">
        <f t="shared" si="66"/>
        <v>1921.9968253968254</v>
      </c>
      <c r="K304" s="50">
        <f t="shared" si="71"/>
        <v>-432.67657138310847</v>
      </c>
      <c r="L304" s="50">
        <f t="shared" si="72"/>
        <v>1107997.1346836188</v>
      </c>
      <c r="M304" s="50"/>
      <c r="N304" s="50">
        <f t="shared" si="60"/>
        <v>1107997.1346836188</v>
      </c>
      <c r="O304" s="198"/>
      <c r="P304" s="62"/>
      <c r="Q304" s="198"/>
      <c r="R304" s="62"/>
      <c r="S304" s="33"/>
      <c r="T304" s="99"/>
      <c r="U304" s="99"/>
    </row>
    <row r="305" spans="1:21" s="31" customFormat="1" x14ac:dyDescent="0.25">
      <c r="A305" s="35"/>
      <c r="B305" s="51" t="s">
        <v>207</v>
      </c>
      <c r="C305" s="35">
        <v>4</v>
      </c>
      <c r="D305" s="55">
        <v>24.872399999999999</v>
      </c>
      <c r="E305" s="181">
        <v>2183</v>
      </c>
      <c r="F305" s="114">
        <v>832719.3</v>
      </c>
      <c r="G305" s="41">
        <v>100</v>
      </c>
      <c r="H305" s="50">
        <f t="shared" si="70"/>
        <v>832719.3</v>
      </c>
      <c r="I305" s="50">
        <f t="shared" si="69"/>
        <v>0</v>
      </c>
      <c r="J305" s="50">
        <f t="shared" si="66"/>
        <v>381.4563902885937</v>
      </c>
      <c r="K305" s="50">
        <f t="shared" si="71"/>
        <v>1107.8638637251233</v>
      </c>
      <c r="L305" s="50">
        <f t="shared" si="72"/>
        <v>1784907.1810289908</v>
      </c>
      <c r="M305" s="50"/>
      <c r="N305" s="50">
        <f t="shared" si="60"/>
        <v>1784907.1810289908</v>
      </c>
      <c r="O305" s="198"/>
      <c r="P305" s="62"/>
      <c r="Q305" s="198"/>
      <c r="R305" s="62"/>
      <c r="S305" s="33"/>
      <c r="T305" s="99"/>
      <c r="U305" s="99"/>
    </row>
    <row r="306" spans="1:21" s="31" customFormat="1" x14ac:dyDescent="0.25">
      <c r="A306" s="35"/>
      <c r="B306" s="51" t="s">
        <v>208</v>
      </c>
      <c r="C306" s="35">
        <v>4</v>
      </c>
      <c r="D306" s="55">
        <v>24.0137</v>
      </c>
      <c r="E306" s="181">
        <v>2140</v>
      </c>
      <c r="F306" s="114">
        <v>1261778.3999999999</v>
      </c>
      <c r="G306" s="41">
        <v>100</v>
      </c>
      <c r="H306" s="50">
        <f t="shared" si="70"/>
        <v>1261778.3999999999</v>
      </c>
      <c r="I306" s="50">
        <f t="shared" si="69"/>
        <v>0</v>
      </c>
      <c r="J306" s="50">
        <f t="shared" si="66"/>
        <v>589.61607476635504</v>
      </c>
      <c r="K306" s="50">
        <f t="shared" si="71"/>
        <v>899.70417924736194</v>
      </c>
      <c r="L306" s="50">
        <f t="shared" si="72"/>
        <v>1539389.8517586277</v>
      </c>
      <c r="M306" s="50"/>
      <c r="N306" s="50">
        <f t="shared" si="60"/>
        <v>1539389.8517586277</v>
      </c>
      <c r="O306" s="198"/>
      <c r="P306" s="62"/>
      <c r="Q306" s="198"/>
      <c r="R306" s="62"/>
      <c r="S306" s="33"/>
      <c r="T306" s="99"/>
      <c r="U306" s="99"/>
    </row>
    <row r="307" spans="1:21" s="31" customFormat="1" x14ac:dyDescent="0.25">
      <c r="A307" s="35"/>
      <c r="B307" s="51" t="s">
        <v>209</v>
      </c>
      <c r="C307" s="35">
        <v>4</v>
      </c>
      <c r="D307" s="55">
        <v>25.411999999999999</v>
      </c>
      <c r="E307" s="181">
        <v>2502</v>
      </c>
      <c r="F307" s="114">
        <v>11180741.300000001</v>
      </c>
      <c r="G307" s="41">
        <v>100</v>
      </c>
      <c r="H307" s="50">
        <f t="shared" si="70"/>
        <v>11180741.300000001</v>
      </c>
      <c r="I307" s="50">
        <f t="shared" si="69"/>
        <v>0</v>
      </c>
      <c r="J307" s="50">
        <f t="shared" si="66"/>
        <v>4468.7215427657875</v>
      </c>
      <c r="K307" s="50">
        <f t="shared" si="71"/>
        <v>-2979.4012887520703</v>
      </c>
      <c r="L307" s="50">
        <f t="shared" si="72"/>
        <v>609248.65322245914</v>
      </c>
      <c r="M307" s="50"/>
      <c r="N307" s="50">
        <f t="shared" si="60"/>
        <v>609248.65322245914</v>
      </c>
      <c r="O307" s="198"/>
      <c r="P307" s="62"/>
      <c r="Q307" s="198"/>
      <c r="R307" s="62"/>
      <c r="S307" s="33"/>
      <c r="T307" s="99"/>
      <c r="U307" s="99"/>
    </row>
    <row r="308" spans="1:21" s="31" customFormat="1" x14ac:dyDescent="0.25">
      <c r="A308" s="35"/>
      <c r="B308" s="51" t="s">
        <v>210</v>
      </c>
      <c r="C308" s="35">
        <v>4</v>
      </c>
      <c r="D308" s="55">
        <v>15.786300000000002</v>
      </c>
      <c r="E308" s="181">
        <v>1602</v>
      </c>
      <c r="F308" s="114">
        <v>540928.9</v>
      </c>
      <c r="G308" s="41">
        <v>100</v>
      </c>
      <c r="H308" s="50">
        <f t="shared" si="70"/>
        <v>540928.9</v>
      </c>
      <c r="I308" s="50">
        <f t="shared" si="69"/>
        <v>0</v>
      </c>
      <c r="J308" s="50">
        <f t="shared" si="66"/>
        <v>337.65848938826468</v>
      </c>
      <c r="K308" s="50">
        <f t="shared" si="71"/>
        <v>1151.6617646254522</v>
      </c>
      <c r="L308" s="50">
        <f t="shared" si="72"/>
        <v>1675779.7348425344</v>
      </c>
      <c r="M308" s="50"/>
      <c r="N308" s="50">
        <f t="shared" si="60"/>
        <v>1675779.7348425344</v>
      </c>
      <c r="O308" s="198"/>
      <c r="P308" s="62"/>
      <c r="Q308" s="198"/>
      <c r="R308" s="62"/>
      <c r="S308" s="33"/>
      <c r="T308" s="99"/>
      <c r="U308" s="99"/>
    </row>
    <row r="309" spans="1:21" s="31" customFormat="1" x14ac:dyDescent="0.25">
      <c r="A309" s="35"/>
      <c r="B309" s="51" t="s">
        <v>211</v>
      </c>
      <c r="C309" s="35">
        <v>4</v>
      </c>
      <c r="D309" s="55">
        <v>10.5017</v>
      </c>
      <c r="E309" s="181">
        <v>1150</v>
      </c>
      <c r="F309" s="114">
        <v>436601.7</v>
      </c>
      <c r="G309" s="41">
        <v>100</v>
      </c>
      <c r="H309" s="50">
        <f t="shared" si="70"/>
        <v>436601.7</v>
      </c>
      <c r="I309" s="50">
        <f t="shared" si="69"/>
        <v>0</v>
      </c>
      <c r="J309" s="50">
        <f t="shared" si="66"/>
        <v>379.65365217391303</v>
      </c>
      <c r="K309" s="50">
        <f t="shared" si="71"/>
        <v>1109.6666018398039</v>
      </c>
      <c r="L309" s="50">
        <f t="shared" si="72"/>
        <v>1515115.8689985191</v>
      </c>
      <c r="M309" s="50"/>
      <c r="N309" s="50">
        <f t="shared" si="60"/>
        <v>1515115.8689985191</v>
      </c>
      <c r="O309" s="198"/>
      <c r="P309" s="62"/>
      <c r="Q309" s="198"/>
      <c r="R309" s="62"/>
      <c r="S309" s="33"/>
      <c r="T309" s="99"/>
      <c r="U309" s="99"/>
    </row>
    <row r="310" spans="1:21" s="31" customFormat="1" x14ac:dyDescent="0.25">
      <c r="A310" s="35"/>
      <c r="B310" s="51" t="s">
        <v>212</v>
      </c>
      <c r="C310" s="35">
        <v>4</v>
      </c>
      <c r="D310" s="55">
        <v>24.389000000000003</v>
      </c>
      <c r="E310" s="181">
        <v>2891</v>
      </c>
      <c r="F310" s="114">
        <v>1557378.6</v>
      </c>
      <c r="G310" s="41">
        <v>100</v>
      </c>
      <c r="H310" s="50">
        <f t="shared" si="70"/>
        <v>1557378.6</v>
      </c>
      <c r="I310" s="50">
        <f t="shared" si="69"/>
        <v>0</v>
      </c>
      <c r="J310" s="50">
        <f t="shared" si="66"/>
        <v>538.69892770667593</v>
      </c>
      <c r="K310" s="50">
        <f t="shared" si="71"/>
        <v>950.62132630704104</v>
      </c>
      <c r="L310" s="50">
        <f t="shared" si="72"/>
        <v>1741321.9124330878</v>
      </c>
      <c r="M310" s="50"/>
      <c r="N310" s="50">
        <f t="shared" si="60"/>
        <v>1741321.9124330878</v>
      </c>
      <c r="O310" s="198"/>
      <c r="P310" s="62"/>
      <c r="Q310" s="198"/>
      <c r="R310" s="62"/>
      <c r="S310" s="33"/>
      <c r="T310" s="99"/>
      <c r="U310" s="99"/>
    </row>
    <row r="311" spans="1:21" s="31" customFormat="1" x14ac:dyDescent="0.25">
      <c r="A311" s="35"/>
      <c r="B311" s="51" t="s">
        <v>767</v>
      </c>
      <c r="C311" s="35">
        <v>4</v>
      </c>
      <c r="D311" s="55">
        <v>23.262899999999998</v>
      </c>
      <c r="E311" s="181">
        <v>1809</v>
      </c>
      <c r="F311" s="114">
        <v>745003.9</v>
      </c>
      <c r="G311" s="41">
        <v>100</v>
      </c>
      <c r="H311" s="50">
        <f t="shared" si="70"/>
        <v>745003.9</v>
      </c>
      <c r="I311" s="50">
        <f t="shared" si="69"/>
        <v>0</v>
      </c>
      <c r="J311" s="50">
        <f t="shared" si="66"/>
        <v>411.83189607517966</v>
      </c>
      <c r="K311" s="50">
        <f t="shared" si="71"/>
        <v>1077.4883579385373</v>
      </c>
      <c r="L311" s="50">
        <f t="shared" si="72"/>
        <v>1671297.5135598667</v>
      </c>
      <c r="M311" s="50"/>
      <c r="N311" s="50">
        <f t="shared" si="60"/>
        <v>1671297.5135598667</v>
      </c>
      <c r="O311" s="198"/>
      <c r="P311" s="62"/>
      <c r="Q311" s="198"/>
      <c r="R311" s="62"/>
      <c r="S311" s="33"/>
      <c r="T311" s="99"/>
      <c r="U311" s="99"/>
    </row>
    <row r="312" spans="1:21" s="31" customFormat="1" x14ac:dyDescent="0.25">
      <c r="A312" s="35"/>
      <c r="B312" s="51"/>
      <c r="C312" s="35"/>
      <c r="D312" s="55">
        <v>0</v>
      </c>
      <c r="E312" s="183"/>
      <c r="F312" s="42"/>
      <c r="G312" s="41"/>
      <c r="H312" s="42"/>
      <c r="I312" s="32"/>
      <c r="J312" s="32"/>
      <c r="K312" s="50"/>
      <c r="L312" s="50"/>
      <c r="M312" s="50"/>
      <c r="N312" s="50"/>
      <c r="O312" s="198"/>
      <c r="P312" s="62"/>
      <c r="Q312" s="198"/>
      <c r="R312" s="62"/>
      <c r="S312" s="33"/>
      <c r="T312" s="99"/>
      <c r="U312" s="99"/>
    </row>
    <row r="313" spans="1:21" s="31" customFormat="1" x14ac:dyDescent="0.25">
      <c r="A313" s="30" t="s">
        <v>213</v>
      </c>
      <c r="B313" s="43" t="s">
        <v>2</v>
      </c>
      <c r="C313" s="44"/>
      <c r="D313" s="3">
        <v>644.12480000000005</v>
      </c>
      <c r="E313" s="184">
        <f>E314</f>
        <v>38518</v>
      </c>
      <c r="F313" s="37">
        <f t="shared" ref="F313" si="73">F315</f>
        <v>0</v>
      </c>
      <c r="G313" s="37"/>
      <c r="H313" s="37">
        <f>H315</f>
        <v>5917629.5</v>
      </c>
      <c r="I313" s="37">
        <f>I315</f>
        <v>-5917629.5</v>
      </c>
      <c r="J313" s="37"/>
      <c r="K313" s="50"/>
      <c r="L313" s="50"/>
      <c r="M313" s="46">
        <f>M315</f>
        <v>13502200.67908138</v>
      </c>
      <c r="N313" s="37">
        <f t="shared" si="60"/>
        <v>13502200.67908138</v>
      </c>
      <c r="O313" s="198"/>
      <c r="P313" s="198"/>
      <c r="Q313" s="198"/>
      <c r="R313" s="198"/>
      <c r="S313" s="33"/>
      <c r="T313" s="99"/>
      <c r="U313" s="99"/>
    </row>
    <row r="314" spans="1:21" s="31" customFormat="1" x14ac:dyDescent="0.25">
      <c r="A314" s="30" t="s">
        <v>213</v>
      </c>
      <c r="B314" s="43" t="s">
        <v>3</v>
      </c>
      <c r="C314" s="44"/>
      <c r="D314" s="3">
        <v>644.12480000000005</v>
      </c>
      <c r="E314" s="184">
        <f>SUM(E316:E337)</f>
        <v>38518</v>
      </c>
      <c r="F314" s="37">
        <f t="shared" ref="F314" si="74">SUM(F316:F337)</f>
        <v>40755695.499999993</v>
      </c>
      <c r="G314" s="37"/>
      <c r="H314" s="37">
        <f>SUM(H316:H337)</f>
        <v>28920436.499999996</v>
      </c>
      <c r="I314" s="37">
        <f>SUM(I316:I337)</f>
        <v>11835259</v>
      </c>
      <c r="J314" s="37"/>
      <c r="K314" s="50"/>
      <c r="L314" s="37">
        <f>SUM(L316:L337)</f>
        <v>33472635.963951595</v>
      </c>
      <c r="M314" s="50"/>
      <c r="N314" s="37">
        <f t="shared" si="60"/>
        <v>33472635.963951595</v>
      </c>
      <c r="O314" s="198"/>
      <c r="P314" s="198"/>
      <c r="Q314" s="198"/>
      <c r="R314" s="198"/>
      <c r="S314" s="33"/>
      <c r="T314" s="99"/>
      <c r="U314" s="99"/>
    </row>
    <row r="315" spans="1:21" s="31" customFormat="1" x14ac:dyDescent="0.25">
      <c r="A315" s="35"/>
      <c r="B315" s="51" t="s">
        <v>26</v>
      </c>
      <c r="C315" s="35">
        <v>2</v>
      </c>
      <c r="D315" s="55">
        <v>0</v>
      </c>
      <c r="E315" s="185"/>
      <c r="F315" s="50"/>
      <c r="G315" s="41">
        <v>25</v>
      </c>
      <c r="H315" s="50">
        <f>F328*G315/100</f>
        <v>5917629.5</v>
      </c>
      <c r="I315" s="50">
        <f t="shared" ref="I315:I337" si="75">F315-H315</f>
        <v>-5917629.5</v>
      </c>
      <c r="J315" s="50"/>
      <c r="K315" s="50"/>
      <c r="L315" s="50"/>
      <c r="M315" s="50">
        <f>($L$7*$L$8*E313/$L$10)+($L$7*$L$9*D313/$L$11)</f>
        <v>13502200.67908138</v>
      </c>
      <c r="N315" s="50">
        <f t="shared" si="60"/>
        <v>13502200.67908138</v>
      </c>
      <c r="O315" s="198"/>
      <c r="P315" s="62"/>
      <c r="Q315" s="198"/>
      <c r="R315" s="62"/>
      <c r="S315" s="33"/>
      <c r="T315" s="99"/>
      <c r="U315" s="99"/>
    </row>
    <row r="316" spans="1:21" s="31" customFormat="1" x14ac:dyDescent="0.25">
      <c r="A316" s="35"/>
      <c r="B316" s="51" t="s">
        <v>214</v>
      </c>
      <c r="C316" s="35">
        <v>4</v>
      </c>
      <c r="D316" s="55">
        <v>39.805700000000002</v>
      </c>
      <c r="E316" s="181">
        <v>1285</v>
      </c>
      <c r="F316" s="115">
        <v>503074.5</v>
      </c>
      <c r="G316" s="41">
        <v>100</v>
      </c>
      <c r="H316" s="50">
        <f t="shared" ref="H316:H337" si="76">F316*G316/100</f>
        <v>503074.5</v>
      </c>
      <c r="I316" s="50">
        <f t="shared" si="75"/>
        <v>0</v>
      </c>
      <c r="J316" s="50">
        <f t="shared" si="66"/>
        <v>391.49766536964978</v>
      </c>
      <c r="K316" s="50">
        <f t="shared" ref="K316:K337" si="77">$J$11*$J$19-J316</f>
        <v>1097.8225886440673</v>
      </c>
      <c r="L316" s="50">
        <f t="shared" ref="L316:L337" si="78">IF(K316&gt;0,$J$7*$J$8*(K316/$K$19),0)+$J$7*$J$9*(E316/$E$19)+$J$7*$J$10*(D316/$D$19)</f>
        <v>1680693.1764086664</v>
      </c>
      <c r="M316" s="50"/>
      <c r="N316" s="50">
        <f t="shared" si="60"/>
        <v>1680693.1764086664</v>
      </c>
      <c r="O316" s="198"/>
      <c r="P316" s="62"/>
      <c r="Q316" s="198"/>
      <c r="R316" s="62"/>
      <c r="S316" s="33"/>
      <c r="T316" s="99"/>
      <c r="U316" s="99"/>
    </row>
    <row r="317" spans="1:21" s="31" customFormat="1" x14ac:dyDescent="0.25">
      <c r="A317" s="35"/>
      <c r="B317" s="51" t="s">
        <v>215</v>
      </c>
      <c r="C317" s="35">
        <v>4</v>
      </c>
      <c r="D317" s="55">
        <v>50.628500000000003</v>
      </c>
      <c r="E317" s="181">
        <v>2967</v>
      </c>
      <c r="F317" s="115">
        <v>1545012.8</v>
      </c>
      <c r="G317" s="41">
        <v>100</v>
      </c>
      <c r="H317" s="50">
        <f t="shared" si="76"/>
        <v>1545012.8</v>
      </c>
      <c r="I317" s="50">
        <f t="shared" si="75"/>
        <v>0</v>
      </c>
      <c r="J317" s="50">
        <f t="shared" si="66"/>
        <v>520.73232221098749</v>
      </c>
      <c r="K317" s="50">
        <f t="shared" si="77"/>
        <v>968.58793180272949</v>
      </c>
      <c r="L317" s="50">
        <f t="shared" si="78"/>
        <v>1912996.5337709957</v>
      </c>
      <c r="M317" s="50"/>
      <c r="N317" s="50">
        <f t="shared" si="60"/>
        <v>1912996.5337709957</v>
      </c>
      <c r="O317" s="198"/>
      <c r="P317" s="62"/>
      <c r="Q317" s="198"/>
      <c r="R317" s="62"/>
      <c r="S317" s="33"/>
      <c r="T317" s="99"/>
      <c r="U317" s="99"/>
    </row>
    <row r="318" spans="1:21" s="31" customFormat="1" x14ac:dyDescent="0.25">
      <c r="A318" s="35"/>
      <c r="B318" s="51" t="s">
        <v>54</v>
      </c>
      <c r="C318" s="35">
        <v>4</v>
      </c>
      <c r="D318" s="55">
        <v>17.781400000000001</v>
      </c>
      <c r="E318" s="181">
        <v>660</v>
      </c>
      <c r="F318" s="115">
        <v>183409.7</v>
      </c>
      <c r="G318" s="41">
        <v>100</v>
      </c>
      <c r="H318" s="50">
        <f t="shared" si="76"/>
        <v>183409.7</v>
      </c>
      <c r="I318" s="50">
        <f t="shared" si="75"/>
        <v>0</v>
      </c>
      <c r="J318" s="50">
        <f t="shared" si="66"/>
        <v>277.89348484848489</v>
      </c>
      <c r="K318" s="50">
        <f t="shared" si="77"/>
        <v>1211.4267691652321</v>
      </c>
      <c r="L318" s="50">
        <f t="shared" si="78"/>
        <v>1573666.3381685936</v>
      </c>
      <c r="M318" s="50"/>
      <c r="N318" s="50">
        <f t="shared" si="60"/>
        <v>1573666.3381685936</v>
      </c>
      <c r="O318" s="198"/>
      <c r="P318" s="62"/>
      <c r="Q318" s="198"/>
      <c r="R318" s="62"/>
      <c r="S318" s="33"/>
      <c r="T318" s="99"/>
      <c r="U318" s="99"/>
    </row>
    <row r="319" spans="1:21" s="31" customFormat="1" x14ac:dyDescent="0.25">
      <c r="A319" s="35"/>
      <c r="B319" s="51" t="s">
        <v>216</v>
      </c>
      <c r="C319" s="35">
        <v>4</v>
      </c>
      <c r="D319" s="55">
        <v>43.372099999999996</v>
      </c>
      <c r="E319" s="181">
        <v>1547</v>
      </c>
      <c r="F319" s="115">
        <v>583131.9</v>
      </c>
      <c r="G319" s="41">
        <v>100</v>
      </c>
      <c r="H319" s="50">
        <f t="shared" si="76"/>
        <v>583131.9</v>
      </c>
      <c r="I319" s="50">
        <f t="shared" si="75"/>
        <v>0</v>
      </c>
      <c r="J319" s="50">
        <f t="shared" si="66"/>
        <v>376.94369747899162</v>
      </c>
      <c r="K319" s="50">
        <f t="shared" si="77"/>
        <v>1112.3765565347253</v>
      </c>
      <c r="L319" s="50">
        <f t="shared" si="78"/>
        <v>1765501.6450892715</v>
      </c>
      <c r="M319" s="50"/>
      <c r="N319" s="50">
        <f t="shared" si="60"/>
        <v>1765501.6450892715</v>
      </c>
      <c r="O319" s="198"/>
      <c r="P319" s="62"/>
      <c r="Q319" s="198"/>
      <c r="R319" s="62"/>
      <c r="S319" s="33"/>
      <c r="T319" s="99"/>
      <c r="U319" s="99"/>
    </row>
    <row r="320" spans="1:21" s="31" customFormat="1" x14ac:dyDescent="0.25">
      <c r="A320" s="35"/>
      <c r="B320" s="51" t="s">
        <v>217</v>
      </c>
      <c r="C320" s="35">
        <v>4</v>
      </c>
      <c r="D320" s="55">
        <v>24.393000000000001</v>
      </c>
      <c r="E320" s="181">
        <v>963</v>
      </c>
      <c r="F320" s="115">
        <v>2115740.2999999998</v>
      </c>
      <c r="G320" s="41">
        <v>100</v>
      </c>
      <c r="H320" s="50">
        <f t="shared" si="76"/>
        <v>2115740.2999999998</v>
      </c>
      <c r="I320" s="50">
        <f t="shared" si="75"/>
        <v>0</v>
      </c>
      <c r="J320" s="50">
        <f t="shared" si="66"/>
        <v>2197.0304257528555</v>
      </c>
      <c r="K320" s="50">
        <f t="shared" si="77"/>
        <v>-707.71017173913856</v>
      </c>
      <c r="L320" s="50">
        <f t="shared" si="78"/>
        <v>310845.12242488941</v>
      </c>
      <c r="M320" s="50"/>
      <c r="N320" s="50">
        <f t="shared" si="60"/>
        <v>310845.12242488941</v>
      </c>
      <c r="O320" s="198"/>
      <c r="P320" s="62"/>
      <c r="Q320" s="198"/>
      <c r="R320" s="62"/>
      <c r="S320" s="33"/>
      <c r="T320" s="99"/>
      <c r="U320" s="99"/>
    </row>
    <row r="321" spans="1:21" s="31" customFormat="1" x14ac:dyDescent="0.25">
      <c r="A321" s="35"/>
      <c r="B321" s="51" t="s">
        <v>218</v>
      </c>
      <c r="C321" s="35">
        <v>4</v>
      </c>
      <c r="D321" s="55">
        <v>23.819200000000002</v>
      </c>
      <c r="E321" s="181">
        <v>1276</v>
      </c>
      <c r="F321" s="115">
        <v>666627</v>
      </c>
      <c r="G321" s="41">
        <v>100</v>
      </c>
      <c r="H321" s="50">
        <f t="shared" si="76"/>
        <v>666627</v>
      </c>
      <c r="I321" s="50">
        <f t="shared" si="75"/>
        <v>0</v>
      </c>
      <c r="J321" s="50">
        <f t="shared" si="66"/>
        <v>522.43495297805646</v>
      </c>
      <c r="K321" s="50">
        <f t="shared" si="77"/>
        <v>966.88530103566052</v>
      </c>
      <c r="L321" s="50">
        <f t="shared" si="78"/>
        <v>1448984.907824642</v>
      </c>
      <c r="M321" s="50"/>
      <c r="N321" s="50">
        <f t="shared" ref="N321:N384" si="79">L321+M321</f>
        <v>1448984.907824642</v>
      </c>
      <c r="O321" s="198"/>
      <c r="P321" s="62"/>
      <c r="Q321" s="198"/>
      <c r="R321" s="62"/>
      <c r="S321" s="33"/>
      <c r="T321" s="99"/>
      <c r="U321" s="99"/>
    </row>
    <row r="322" spans="1:21" s="31" customFormat="1" x14ac:dyDescent="0.25">
      <c r="A322" s="35"/>
      <c r="B322" s="51" t="s">
        <v>219</v>
      </c>
      <c r="C322" s="35">
        <v>4</v>
      </c>
      <c r="D322" s="55">
        <v>26.022399999999998</v>
      </c>
      <c r="E322" s="181">
        <v>1008</v>
      </c>
      <c r="F322" s="115">
        <v>490772.8</v>
      </c>
      <c r="G322" s="41">
        <v>100</v>
      </c>
      <c r="H322" s="50">
        <f t="shared" si="76"/>
        <v>490772.8</v>
      </c>
      <c r="I322" s="50">
        <f t="shared" si="75"/>
        <v>0</v>
      </c>
      <c r="J322" s="50">
        <f t="shared" si="66"/>
        <v>486.87777777777779</v>
      </c>
      <c r="K322" s="50">
        <f t="shared" si="77"/>
        <v>1002.4424762359392</v>
      </c>
      <c r="L322" s="50">
        <f t="shared" si="78"/>
        <v>1449233.6763758669</v>
      </c>
      <c r="M322" s="50"/>
      <c r="N322" s="50">
        <f t="shared" si="79"/>
        <v>1449233.6763758669</v>
      </c>
      <c r="O322" s="198"/>
      <c r="P322" s="62"/>
      <c r="Q322" s="198"/>
      <c r="R322" s="62"/>
      <c r="S322" s="33"/>
      <c r="T322" s="99"/>
      <c r="U322" s="99"/>
    </row>
    <row r="323" spans="1:21" s="31" customFormat="1" x14ac:dyDescent="0.25">
      <c r="A323" s="35"/>
      <c r="B323" s="51" t="s">
        <v>213</v>
      </c>
      <c r="C323" s="35">
        <v>4</v>
      </c>
      <c r="D323" s="55">
        <v>27.476400000000002</v>
      </c>
      <c r="E323" s="181">
        <v>1467</v>
      </c>
      <c r="F323" s="115">
        <v>636982.30000000005</v>
      </c>
      <c r="G323" s="41">
        <v>100</v>
      </c>
      <c r="H323" s="50">
        <f t="shared" si="76"/>
        <v>636982.30000000005</v>
      </c>
      <c r="I323" s="50">
        <f t="shared" si="75"/>
        <v>0</v>
      </c>
      <c r="J323" s="50">
        <f t="shared" si="66"/>
        <v>434.20743012951607</v>
      </c>
      <c r="K323" s="50">
        <f t="shared" si="77"/>
        <v>1055.1128238842009</v>
      </c>
      <c r="L323" s="50">
        <f t="shared" si="78"/>
        <v>1603156.2037707726</v>
      </c>
      <c r="M323" s="50"/>
      <c r="N323" s="50">
        <f t="shared" si="79"/>
        <v>1603156.2037707726</v>
      </c>
      <c r="O323" s="198"/>
      <c r="P323" s="62"/>
      <c r="Q323" s="198"/>
      <c r="R323" s="62"/>
      <c r="S323" s="33"/>
      <c r="T323" s="99"/>
      <c r="U323" s="99"/>
    </row>
    <row r="324" spans="1:21" s="31" customFormat="1" x14ac:dyDescent="0.25">
      <c r="A324" s="35"/>
      <c r="B324" s="51" t="s">
        <v>220</v>
      </c>
      <c r="C324" s="35">
        <v>4</v>
      </c>
      <c r="D324" s="55">
        <v>15</v>
      </c>
      <c r="E324" s="181">
        <v>495</v>
      </c>
      <c r="F324" s="115">
        <v>241429.1</v>
      </c>
      <c r="G324" s="41">
        <v>100</v>
      </c>
      <c r="H324" s="50">
        <f t="shared" si="76"/>
        <v>241429.1</v>
      </c>
      <c r="I324" s="50">
        <f t="shared" si="75"/>
        <v>0</v>
      </c>
      <c r="J324" s="50">
        <f t="shared" si="66"/>
        <v>487.73555555555555</v>
      </c>
      <c r="K324" s="50">
        <f t="shared" si="77"/>
        <v>1001.5846984581615</v>
      </c>
      <c r="L324" s="50">
        <f t="shared" si="78"/>
        <v>1292987.7493611583</v>
      </c>
      <c r="M324" s="50"/>
      <c r="N324" s="50">
        <f t="shared" si="79"/>
        <v>1292987.7493611583</v>
      </c>
      <c r="O324" s="198"/>
      <c r="P324" s="62"/>
      <c r="Q324" s="198"/>
      <c r="R324" s="62"/>
      <c r="S324" s="33"/>
      <c r="T324" s="99"/>
      <c r="U324" s="99"/>
    </row>
    <row r="325" spans="1:21" s="31" customFormat="1" x14ac:dyDescent="0.25">
      <c r="A325" s="35"/>
      <c r="B325" s="51" t="s">
        <v>221</v>
      </c>
      <c r="C325" s="35">
        <v>4</v>
      </c>
      <c r="D325" s="54">
        <v>39.362300000000005</v>
      </c>
      <c r="E325" s="181">
        <v>1634</v>
      </c>
      <c r="F325" s="115">
        <v>476354.6</v>
      </c>
      <c r="G325" s="41">
        <v>100</v>
      </c>
      <c r="H325" s="50">
        <f t="shared" si="76"/>
        <v>476354.6</v>
      </c>
      <c r="I325" s="50">
        <f t="shared" si="75"/>
        <v>0</v>
      </c>
      <c r="J325" s="50">
        <f t="shared" si="66"/>
        <v>291.52668298653612</v>
      </c>
      <c r="K325" s="50">
        <f t="shared" si="77"/>
        <v>1197.7935710271809</v>
      </c>
      <c r="L325" s="50">
        <f t="shared" si="78"/>
        <v>1856662.9461455389</v>
      </c>
      <c r="M325" s="50"/>
      <c r="N325" s="50">
        <f t="shared" si="79"/>
        <v>1856662.9461455389</v>
      </c>
      <c r="O325" s="198"/>
      <c r="P325" s="62"/>
      <c r="Q325" s="198"/>
      <c r="R325" s="62"/>
      <c r="S325" s="33"/>
      <c r="T325" s="99"/>
      <c r="U325" s="99"/>
    </row>
    <row r="326" spans="1:21" s="31" customFormat="1" x14ac:dyDescent="0.25">
      <c r="A326" s="35"/>
      <c r="B326" s="51" t="s">
        <v>132</v>
      </c>
      <c r="C326" s="35">
        <v>4</v>
      </c>
      <c r="D326" s="55">
        <v>32.915100000000002</v>
      </c>
      <c r="E326" s="181">
        <v>770</v>
      </c>
      <c r="F326" s="115">
        <v>316150.09999999998</v>
      </c>
      <c r="G326" s="41">
        <v>100</v>
      </c>
      <c r="H326" s="50">
        <f t="shared" si="76"/>
        <v>316150.09999999998</v>
      </c>
      <c r="I326" s="50">
        <f t="shared" si="75"/>
        <v>0</v>
      </c>
      <c r="J326" s="50">
        <f t="shared" si="66"/>
        <v>410.58454545454543</v>
      </c>
      <c r="K326" s="50">
        <f t="shared" si="77"/>
        <v>1078.7357085591716</v>
      </c>
      <c r="L326" s="50">
        <f t="shared" si="78"/>
        <v>1525264.9600815137</v>
      </c>
      <c r="M326" s="50"/>
      <c r="N326" s="50">
        <f t="shared" si="79"/>
        <v>1525264.9600815137</v>
      </c>
      <c r="O326" s="198"/>
      <c r="P326" s="62"/>
      <c r="Q326" s="198"/>
      <c r="R326" s="62"/>
      <c r="S326" s="33"/>
      <c r="T326" s="99"/>
      <c r="U326" s="99"/>
    </row>
    <row r="327" spans="1:21" s="31" customFormat="1" x14ac:dyDescent="0.25">
      <c r="A327" s="35"/>
      <c r="B327" s="51" t="s">
        <v>768</v>
      </c>
      <c r="C327" s="35">
        <v>4</v>
      </c>
      <c r="D327" s="55">
        <v>27.975200000000001</v>
      </c>
      <c r="E327" s="181">
        <v>1528</v>
      </c>
      <c r="F327" s="115">
        <v>536003.1</v>
      </c>
      <c r="G327" s="41">
        <v>100</v>
      </c>
      <c r="H327" s="50">
        <f t="shared" si="76"/>
        <v>536003.1</v>
      </c>
      <c r="I327" s="50">
        <f t="shared" si="75"/>
        <v>0</v>
      </c>
      <c r="J327" s="50">
        <f t="shared" si="66"/>
        <v>350.78736910994763</v>
      </c>
      <c r="K327" s="50">
        <f t="shared" si="77"/>
        <v>1138.5328849037694</v>
      </c>
      <c r="L327" s="50">
        <f t="shared" si="78"/>
        <v>1710690.4518997974</v>
      </c>
      <c r="M327" s="50"/>
      <c r="N327" s="50">
        <f t="shared" si="79"/>
        <v>1710690.4518997974</v>
      </c>
      <c r="O327" s="198"/>
      <c r="P327" s="62"/>
      <c r="Q327" s="198"/>
      <c r="R327" s="62"/>
      <c r="S327" s="33"/>
      <c r="T327" s="99"/>
      <c r="U327" s="99"/>
    </row>
    <row r="328" spans="1:21" s="31" customFormat="1" x14ac:dyDescent="0.25">
      <c r="A328" s="35"/>
      <c r="B328" s="51" t="s">
        <v>222</v>
      </c>
      <c r="C328" s="35">
        <v>3</v>
      </c>
      <c r="D328" s="55">
        <v>6.8707000000000011</v>
      </c>
      <c r="E328" s="181">
        <v>8757</v>
      </c>
      <c r="F328" s="115">
        <v>23670518</v>
      </c>
      <c r="G328" s="41">
        <v>50</v>
      </c>
      <c r="H328" s="50">
        <f t="shared" si="76"/>
        <v>11835259</v>
      </c>
      <c r="I328" s="50">
        <f t="shared" si="75"/>
        <v>11835259</v>
      </c>
      <c r="J328" s="50">
        <f t="shared" si="66"/>
        <v>2703.0396254425032</v>
      </c>
      <c r="K328" s="50">
        <f t="shared" si="77"/>
        <v>-1213.7193714287862</v>
      </c>
      <c r="L328" s="50">
        <f t="shared" si="78"/>
        <v>1703537.6441111802</v>
      </c>
      <c r="M328" s="50"/>
      <c r="N328" s="50">
        <f t="shared" si="79"/>
        <v>1703537.6441111802</v>
      </c>
      <c r="O328" s="198"/>
      <c r="P328" s="62"/>
      <c r="Q328" s="198"/>
      <c r="R328" s="62"/>
      <c r="S328" s="33"/>
      <c r="T328" s="99"/>
      <c r="U328" s="99"/>
    </row>
    <row r="329" spans="1:21" s="31" customFormat="1" x14ac:dyDescent="0.25">
      <c r="A329" s="35"/>
      <c r="B329" s="51" t="s">
        <v>223</v>
      </c>
      <c r="C329" s="35">
        <v>4</v>
      </c>
      <c r="D329" s="55">
        <v>14.065399999999999</v>
      </c>
      <c r="E329" s="181">
        <v>563</v>
      </c>
      <c r="F329" s="115">
        <v>309287.3</v>
      </c>
      <c r="G329" s="41">
        <v>100</v>
      </c>
      <c r="H329" s="50">
        <f t="shared" si="76"/>
        <v>309287.3</v>
      </c>
      <c r="I329" s="50">
        <f t="shared" si="75"/>
        <v>0</v>
      </c>
      <c r="J329" s="50">
        <f t="shared" si="66"/>
        <v>549.35577264653637</v>
      </c>
      <c r="K329" s="50">
        <f t="shared" si="77"/>
        <v>939.96448136718061</v>
      </c>
      <c r="L329" s="50">
        <f t="shared" si="78"/>
        <v>1232127.1982329655</v>
      </c>
      <c r="M329" s="50"/>
      <c r="N329" s="50">
        <f t="shared" si="79"/>
        <v>1232127.1982329655</v>
      </c>
      <c r="O329" s="198"/>
      <c r="P329" s="62"/>
      <c r="Q329" s="198"/>
      <c r="R329" s="62"/>
      <c r="S329" s="33"/>
      <c r="T329" s="99"/>
      <c r="U329" s="99"/>
    </row>
    <row r="330" spans="1:21" s="31" customFormat="1" x14ac:dyDescent="0.25">
      <c r="A330" s="35"/>
      <c r="B330" s="51" t="s">
        <v>224</v>
      </c>
      <c r="C330" s="35">
        <v>4</v>
      </c>
      <c r="D330" s="55">
        <v>39.993099999999998</v>
      </c>
      <c r="E330" s="181">
        <v>1251</v>
      </c>
      <c r="F330" s="115">
        <v>671924.8</v>
      </c>
      <c r="G330" s="41">
        <v>100</v>
      </c>
      <c r="H330" s="50">
        <f t="shared" si="76"/>
        <v>671924.8</v>
      </c>
      <c r="I330" s="50">
        <f t="shared" si="75"/>
        <v>0</v>
      </c>
      <c r="J330" s="50">
        <f t="shared" si="66"/>
        <v>537.11015187849728</v>
      </c>
      <c r="K330" s="50">
        <f t="shared" si="77"/>
        <v>952.2101021352197</v>
      </c>
      <c r="L330" s="50">
        <f t="shared" si="78"/>
        <v>1512319.3736071729</v>
      </c>
      <c r="M330" s="50"/>
      <c r="N330" s="50">
        <f t="shared" si="79"/>
        <v>1512319.3736071729</v>
      </c>
      <c r="O330" s="198"/>
      <c r="P330" s="62"/>
      <c r="Q330" s="198"/>
      <c r="R330" s="62"/>
      <c r="S330" s="33"/>
      <c r="T330" s="99"/>
      <c r="U330" s="99"/>
    </row>
    <row r="331" spans="1:21" s="31" customFormat="1" x14ac:dyDescent="0.25">
      <c r="A331" s="35"/>
      <c r="B331" s="51" t="s">
        <v>225</v>
      </c>
      <c r="C331" s="35">
        <v>4</v>
      </c>
      <c r="D331" s="55">
        <v>8.6809999999999992</v>
      </c>
      <c r="E331" s="181">
        <v>1037</v>
      </c>
      <c r="F331" s="115">
        <v>667755.80000000005</v>
      </c>
      <c r="G331" s="41">
        <v>100</v>
      </c>
      <c r="H331" s="50">
        <f t="shared" si="76"/>
        <v>667755.80000000005</v>
      </c>
      <c r="I331" s="50">
        <f t="shared" si="75"/>
        <v>0</v>
      </c>
      <c r="J331" s="50">
        <f t="shared" si="66"/>
        <v>643.9303760848602</v>
      </c>
      <c r="K331" s="50">
        <f t="shared" si="77"/>
        <v>845.38987792885678</v>
      </c>
      <c r="L331" s="50">
        <f t="shared" si="78"/>
        <v>1188470.5266414871</v>
      </c>
      <c r="M331" s="50"/>
      <c r="N331" s="50">
        <f t="shared" si="79"/>
        <v>1188470.5266414871</v>
      </c>
      <c r="O331" s="198"/>
      <c r="P331" s="62"/>
      <c r="Q331" s="198"/>
      <c r="R331" s="62"/>
      <c r="S331" s="33"/>
      <c r="T331" s="99"/>
      <c r="U331" s="99"/>
    </row>
    <row r="332" spans="1:21" s="31" customFormat="1" x14ac:dyDescent="0.25">
      <c r="A332" s="35"/>
      <c r="B332" s="51" t="s">
        <v>226</v>
      </c>
      <c r="C332" s="35">
        <v>4</v>
      </c>
      <c r="D332" s="55">
        <v>23.636699999999998</v>
      </c>
      <c r="E332" s="181">
        <v>887</v>
      </c>
      <c r="F332" s="115">
        <v>335763.6</v>
      </c>
      <c r="G332" s="41">
        <v>100</v>
      </c>
      <c r="H332" s="50">
        <f t="shared" si="76"/>
        <v>335763.6</v>
      </c>
      <c r="I332" s="50">
        <f t="shared" si="75"/>
        <v>0</v>
      </c>
      <c r="J332" s="50">
        <f t="shared" si="66"/>
        <v>378.53844419391203</v>
      </c>
      <c r="K332" s="50">
        <f t="shared" si="77"/>
        <v>1110.7818098198049</v>
      </c>
      <c r="L332" s="50">
        <f t="shared" si="78"/>
        <v>1534910.9541978897</v>
      </c>
      <c r="M332" s="50"/>
      <c r="N332" s="50">
        <f t="shared" si="79"/>
        <v>1534910.9541978897</v>
      </c>
      <c r="O332" s="198"/>
      <c r="P332" s="62"/>
      <c r="Q332" s="198"/>
      <c r="R332" s="62"/>
      <c r="S332" s="33"/>
      <c r="T332" s="99"/>
      <c r="U332" s="99"/>
    </row>
    <row r="333" spans="1:21" s="31" customFormat="1" x14ac:dyDescent="0.25">
      <c r="A333" s="35"/>
      <c r="B333" s="51" t="s">
        <v>227</v>
      </c>
      <c r="C333" s="35">
        <v>4</v>
      </c>
      <c r="D333" s="55">
        <v>35.176200000000001</v>
      </c>
      <c r="E333" s="181">
        <v>1530</v>
      </c>
      <c r="F333" s="115">
        <v>566674</v>
      </c>
      <c r="G333" s="41">
        <v>100</v>
      </c>
      <c r="H333" s="50">
        <f t="shared" si="76"/>
        <v>566674</v>
      </c>
      <c r="I333" s="50">
        <f t="shared" si="75"/>
        <v>0</v>
      </c>
      <c r="J333" s="50">
        <f t="shared" si="66"/>
        <v>370.37516339869279</v>
      </c>
      <c r="K333" s="50">
        <f t="shared" si="77"/>
        <v>1118.9450906150241</v>
      </c>
      <c r="L333" s="50">
        <f t="shared" si="78"/>
        <v>1726787.0531309368</v>
      </c>
      <c r="M333" s="50"/>
      <c r="N333" s="50">
        <f t="shared" si="79"/>
        <v>1726787.0531309368</v>
      </c>
      <c r="O333" s="198"/>
      <c r="P333" s="62"/>
      <c r="Q333" s="198"/>
      <c r="R333" s="62"/>
      <c r="S333" s="33"/>
      <c r="T333" s="99"/>
      <c r="U333" s="99"/>
    </row>
    <row r="334" spans="1:21" s="31" customFormat="1" x14ac:dyDescent="0.25">
      <c r="A334" s="35"/>
      <c r="B334" s="51" t="s">
        <v>228</v>
      </c>
      <c r="C334" s="35">
        <v>4</v>
      </c>
      <c r="D334" s="55">
        <v>33.835300000000004</v>
      </c>
      <c r="E334" s="181">
        <v>1657</v>
      </c>
      <c r="F334" s="115">
        <v>827370.2</v>
      </c>
      <c r="G334" s="41">
        <v>100</v>
      </c>
      <c r="H334" s="50">
        <f t="shared" si="76"/>
        <v>827370.2</v>
      </c>
      <c r="I334" s="50">
        <f t="shared" si="75"/>
        <v>0</v>
      </c>
      <c r="J334" s="50">
        <f t="shared" si="66"/>
        <v>499.31816535908263</v>
      </c>
      <c r="K334" s="50">
        <f t="shared" si="77"/>
        <v>990.00208865463435</v>
      </c>
      <c r="L334" s="50">
        <f t="shared" si="78"/>
        <v>1599733.7315111212</v>
      </c>
      <c r="M334" s="50"/>
      <c r="N334" s="50">
        <f t="shared" si="79"/>
        <v>1599733.7315111212</v>
      </c>
      <c r="O334" s="198"/>
      <c r="P334" s="62"/>
      <c r="Q334" s="198"/>
      <c r="R334" s="62"/>
      <c r="S334" s="33"/>
      <c r="T334" s="99"/>
      <c r="U334" s="99"/>
    </row>
    <row r="335" spans="1:21" s="31" customFormat="1" x14ac:dyDescent="0.25">
      <c r="A335" s="35"/>
      <c r="B335" s="51" t="s">
        <v>769</v>
      </c>
      <c r="C335" s="35">
        <v>4</v>
      </c>
      <c r="D335" s="55">
        <v>47.278100000000009</v>
      </c>
      <c r="E335" s="181">
        <v>2930</v>
      </c>
      <c r="F335" s="115">
        <v>1766648.8</v>
      </c>
      <c r="G335" s="41">
        <v>100</v>
      </c>
      <c r="H335" s="50">
        <f t="shared" si="76"/>
        <v>1766648.8</v>
      </c>
      <c r="I335" s="50">
        <f t="shared" si="75"/>
        <v>0</v>
      </c>
      <c r="J335" s="50">
        <f t="shared" si="66"/>
        <v>602.9518088737201</v>
      </c>
      <c r="K335" s="50">
        <f t="shared" si="77"/>
        <v>886.36844513999688</v>
      </c>
      <c r="L335" s="50">
        <f t="shared" si="78"/>
        <v>1796475.6896692156</v>
      </c>
      <c r="M335" s="50"/>
      <c r="N335" s="50">
        <f t="shared" si="79"/>
        <v>1796475.6896692156</v>
      </c>
      <c r="O335" s="198"/>
      <c r="P335" s="62"/>
      <c r="Q335" s="198"/>
      <c r="R335" s="62"/>
      <c r="S335" s="33"/>
      <c r="T335" s="99"/>
      <c r="U335" s="99"/>
    </row>
    <row r="336" spans="1:21" s="31" customFormat="1" x14ac:dyDescent="0.25">
      <c r="A336" s="35"/>
      <c r="B336" s="51" t="s">
        <v>229</v>
      </c>
      <c r="C336" s="35">
        <v>4</v>
      </c>
      <c r="D336" s="55">
        <v>17.511099999999999</v>
      </c>
      <c r="E336" s="181">
        <v>607</v>
      </c>
      <c r="F336" s="115">
        <v>225291.9</v>
      </c>
      <c r="G336" s="41">
        <v>100</v>
      </c>
      <c r="H336" s="50">
        <f t="shared" si="76"/>
        <v>225291.9</v>
      </c>
      <c r="I336" s="50">
        <f t="shared" si="75"/>
        <v>0</v>
      </c>
      <c r="J336" s="50">
        <f t="shared" si="66"/>
        <v>371.15634266886326</v>
      </c>
      <c r="K336" s="50">
        <f t="shared" si="77"/>
        <v>1118.1639113448537</v>
      </c>
      <c r="L336" s="50">
        <f t="shared" si="78"/>
        <v>1457839.6213364599</v>
      </c>
      <c r="M336" s="50"/>
      <c r="N336" s="50">
        <f t="shared" si="79"/>
        <v>1457839.6213364599</v>
      </c>
      <c r="O336" s="198"/>
      <c r="P336" s="62"/>
      <c r="Q336" s="198"/>
      <c r="R336" s="62"/>
      <c r="S336" s="33"/>
      <c r="T336" s="99"/>
      <c r="U336" s="99"/>
    </row>
    <row r="337" spans="1:21" s="31" customFormat="1" x14ac:dyDescent="0.25">
      <c r="A337" s="35"/>
      <c r="B337" s="51" t="s">
        <v>230</v>
      </c>
      <c r="C337" s="35">
        <v>4</v>
      </c>
      <c r="D337" s="55">
        <v>48.5259</v>
      </c>
      <c r="E337" s="181">
        <v>3699</v>
      </c>
      <c r="F337" s="115">
        <v>3419772.9</v>
      </c>
      <c r="G337" s="41">
        <v>100</v>
      </c>
      <c r="H337" s="50">
        <f t="shared" si="76"/>
        <v>3419772.9</v>
      </c>
      <c r="I337" s="50">
        <f t="shared" si="75"/>
        <v>0</v>
      </c>
      <c r="J337" s="50">
        <f t="shared" si="66"/>
        <v>924.51281427412812</v>
      </c>
      <c r="K337" s="50">
        <f t="shared" si="77"/>
        <v>564.80743973958886</v>
      </c>
      <c r="L337" s="50">
        <f t="shared" si="78"/>
        <v>1589750.4601914661</v>
      </c>
      <c r="M337" s="50"/>
      <c r="N337" s="50">
        <f t="shared" si="79"/>
        <v>1589750.4601914661</v>
      </c>
      <c r="O337" s="198"/>
      <c r="P337" s="62"/>
      <c r="Q337" s="198"/>
      <c r="R337" s="62"/>
      <c r="S337" s="33"/>
      <c r="T337" s="99"/>
      <c r="U337" s="99"/>
    </row>
    <row r="338" spans="1:21" s="31" customFormat="1" x14ac:dyDescent="0.25">
      <c r="A338" s="35"/>
      <c r="B338" s="51"/>
      <c r="C338" s="35"/>
      <c r="D338" s="55">
        <v>0</v>
      </c>
      <c r="E338" s="183"/>
      <c r="F338" s="42"/>
      <c r="G338" s="41"/>
      <c r="H338" s="42"/>
      <c r="I338" s="32"/>
      <c r="J338" s="32"/>
      <c r="K338" s="50"/>
      <c r="L338" s="50"/>
      <c r="M338" s="50"/>
      <c r="N338" s="50"/>
      <c r="O338" s="198"/>
      <c r="P338" s="62"/>
      <c r="Q338" s="198"/>
      <c r="R338" s="62"/>
      <c r="S338" s="33"/>
      <c r="T338" s="99"/>
      <c r="U338" s="99"/>
    </row>
    <row r="339" spans="1:21" s="31" customFormat="1" x14ac:dyDescent="0.25">
      <c r="A339" s="30" t="s">
        <v>231</v>
      </c>
      <c r="B339" s="43" t="s">
        <v>2</v>
      </c>
      <c r="C339" s="44"/>
      <c r="D339" s="3">
        <v>999.91469999999981</v>
      </c>
      <c r="E339" s="184">
        <f>E340</f>
        <v>76757</v>
      </c>
      <c r="F339" s="37">
        <f t="shared" ref="F339" si="80">F341</f>
        <v>0</v>
      </c>
      <c r="G339" s="37"/>
      <c r="H339" s="37">
        <f>H341</f>
        <v>11970327.675000001</v>
      </c>
      <c r="I339" s="37">
        <f>I341</f>
        <v>-11970327.675000001</v>
      </c>
      <c r="J339" s="37"/>
      <c r="K339" s="50"/>
      <c r="L339" s="50"/>
      <c r="M339" s="46">
        <f>M341</f>
        <v>24132688.65706164</v>
      </c>
      <c r="N339" s="37">
        <f t="shared" si="79"/>
        <v>24132688.65706164</v>
      </c>
      <c r="O339" s="198"/>
      <c r="P339" s="198"/>
      <c r="Q339" s="198"/>
      <c r="R339" s="198"/>
      <c r="S339" s="33"/>
      <c r="T339" s="99"/>
      <c r="U339" s="99"/>
    </row>
    <row r="340" spans="1:21" s="31" customFormat="1" x14ac:dyDescent="0.25">
      <c r="A340" s="30" t="s">
        <v>231</v>
      </c>
      <c r="B340" s="43" t="s">
        <v>3</v>
      </c>
      <c r="C340" s="44"/>
      <c r="D340" s="3">
        <v>999.91469999999981</v>
      </c>
      <c r="E340" s="184">
        <f>SUM(E342:E369)</f>
        <v>76757</v>
      </c>
      <c r="F340" s="37">
        <f t="shared" ref="F340" si="81">SUM(F342:F369)</f>
        <v>80617599.299999997</v>
      </c>
      <c r="G340" s="37"/>
      <c r="H340" s="37">
        <f>SUM(H342:H369)</f>
        <v>56676943.95000001</v>
      </c>
      <c r="I340" s="37">
        <f>SUM(I342:I369)</f>
        <v>23940655.350000001</v>
      </c>
      <c r="J340" s="37"/>
      <c r="K340" s="50"/>
      <c r="L340" s="37">
        <f>SUM(L342:L369)</f>
        <v>49592713.210886963</v>
      </c>
      <c r="M340" s="50"/>
      <c r="N340" s="37">
        <f t="shared" si="79"/>
        <v>49592713.210886963</v>
      </c>
      <c r="O340" s="198"/>
      <c r="P340" s="198"/>
      <c r="Q340" s="198"/>
      <c r="R340" s="198"/>
      <c r="S340" s="33"/>
      <c r="T340" s="99"/>
      <c r="U340" s="99"/>
    </row>
    <row r="341" spans="1:21" s="31" customFormat="1" x14ac:dyDescent="0.25">
      <c r="A341" s="35"/>
      <c r="B341" s="51" t="s">
        <v>26</v>
      </c>
      <c r="C341" s="35">
        <v>2</v>
      </c>
      <c r="D341" s="55">
        <v>0</v>
      </c>
      <c r="E341" s="185"/>
      <c r="F341" s="50"/>
      <c r="G341" s="41">
        <v>25</v>
      </c>
      <c r="H341" s="50">
        <f>F358*G341/100</f>
        <v>11970327.675000001</v>
      </c>
      <c r="I341" s="50">
        <f t="shared" ref="I341:I369" si="82">F341-H341</f>
        <v>-11970327.675000001</v>
      </c>
      <c r="J341" s="50"/>
      <c r="K341" s="50"/>
      <c r="L341" s="50"/>
      <c r="M341" s="50">
        <f>($L$7*$L$8*E339/$L$10)+($L$7*$L$9*D339/$L$11)</f>
        <v>24132688.65706164</v>
      </c>
      <c r="N341" s="50">
        <f t="shared" si="79"/>
        <v>24132688.65706164</v>
      </c>
      <c r="O341" s="198"/>
      <c r="P341" s="62"/>
      <c r="Q341" s="198"/>
      <c r="R341" s="62"/>
      <c r="S341" s="33"/>
      <c r="T341" s="99"/>
      <c r="U341" s="99"/>
    </row>
    <row r="342" spans="1:21" s="31" customFormat="1" x14ac:dyDescent="0.25">
      <c r="A342" s="35"/>
      <c r="B342" s="51" t="s">
        <v>232</v>
      </c>
      <c r="C342" s="35">
        <v>4</v>
      </c>
      <c r="D342" s="55">
        <v>11.5388</v>
      </c>
      <c r="E342" s="181">
        <v>468</v>
      </c>
      <c r="F342" s="116">
        <v>367409.4</v>
      </c>
      <c r="G342" s="41">
        <v>100</v>
      </c>
      <c r="H342" s="50">
        <f t="shared" ref="H342:H369" si="83">F342*G342/100</f>
        <v>367409.4</v>
      </c>
      <c r="I342" s="50">
        <f t="shared" si="82"/>
        <v>0</v>
      </c>
      <c r="J342" s="50">
        <f t="shared" ref="J342:J405" si="84">F342/E342</f>
        <v>785.06282051282051</v>
      </c>
      <c r="K342" s="50">
        <f t="shared" ref="K342:K369" si="85">$J$11*$J$19-J342</f>
        <v>704.25743350089647</v>
      </c>
      <c r="L342" s="50">
        <f t="shared" ref="L342:L369" si="86">IF(K342&gt;0,$J$7*$J$8*(K342/$K$19),0)+$J$7*$J$9*(E342/$E$19)+$J$7*$J$10*(D342/$D$19)</f>
        <v>937178.53826660872</v>
      </c>
      <c r="M342" s="50"/>
      <c r="N342" s="50">
        <f t="shared" si="79"/>
        <v>937178.53826660872</v>
      </c>
      <c r="O342" s="198"/>
      <c r="P342" s="62"/>
      <c r="Q342" s="198"/>
      <c r="R342" s="62"/>
      <c r="S342" s="33"/>
      <c r="T342" s="99"/>
      <c r="U342" s="99"/>
    </row>
    <row r="343" spans="1:21" s="31" customFormat="1" x14ac:dyDescent="0.25">
      <c r="A343" s="35"/>
      <c r="B343" s="51" t="s">
        <v>233</v>
      </c>
      <c r="C343" s="35">
        <v>4</v>
      </c>
      <c r="D343" s="55">
        <v>28.083100000000002</v>
      </c>
      <c r="E343" s="181">
        <v>1428</v>
      </c>
      <c r="F343" s="116">
        <v>662445.19999999995</v>
      </c>
      <c r="G343" s="41">
        <v>100</v>
      </c>
      <c r="H343" s="50">
        <f t="shared" si="83"/>
        <v>662445.19999999995</v>
      </c>
      <c r="I343" s="50">
        <f t="shared" si="82"/>
        <v>0</v>
      </c>
      <c r="J343" s="50">
        <f t="shared" si="84"/>
        <v>463.89719887955181</v>
      </c>
      <c r="K343" s="50">
        <f t="shared" si="85"/>
        <v>1025.4230551341652</v>
      </c>
      <c r="L343" s="50">
        <f t="shared" si="86"/>
        <v>1565689.1531852903</v>
      </c>
      <c r="M343" s="50"/>
      <c r="N343" s="50">
        <f t="shared" si="79"/>
        <v>1565689.1531852903</v>
      </c>
      <c r="O343" s="198"/>
      <c r="P343" s="62"/>
      <c r="Q343" s="198"/>
      <c r="R343" s="62"/>
      <c r="S343" s="33"/>
      <c r="T343" s="99"/>
      <c r="U343" s="99"/>
    </row>
    <row r="344" spans="1:21" s="31" customFormat="1" x14ac:dyDescent="0.25">
      <c r="A344" s="35"/>
      <c r="B344" s="51" t="s">
        <v>30</v>
      </c>
      <c r="C344" s="35">
        <v>4</v>
      </c>
      <c r="D344" s="55">
        <v>59.606300000000005</v>
      </c>
      <c r="E344" s="181">
        <v>4650</v>
      </c>
      <c r="F344" s="116">
        <v>2861359.9</v>
      </c>
      <c r="G344" s="41">
        <v>100</v>
      </c>
      <c r="H344" s="50">
        <f t="shared" si="83"/>
        <v>2861359.9</v>
      </c>
      <c r="I344" s="50">
        <f t="shared" si="82"/>
        <v>0</v>
      </c>
      <c r="J344" s="50">
        <f t="shared" si="84"/>
        <v>615.34621505376344</v>
      </c>
      <c r="K344" s="50">
        <f t="shared" si="85"/>
        <v>873.97403895995353</v>
      </c>
      <c r="L344" s="50">
        <f t="shared" si="86"/>
        <v>2174575.8286632216</v>
      </c>
      <c r="M344" s="50"/>
      <c r="N344" s="50">
        <f t="shared" si="79"/>
        <v>2174575.8286632216</v>
      </c>
      <c r="O344" s="198"/>
      <c r="P344" s="62"/>
      <c r="Q344" s="198"/>
      <c r="R344" s="62"/>
      <c r="S344" s="33"/>
      <c r="T344" s="99"/>
      <c r="U344" s="99"/>
    </row>
    <row r="345" spans="1:21" s="31" customFormat="1" x14ac:dyDescent="0.25">
      <c r="A345" s="35"/>
      <c r="B345" s="51" t="s">
        <v>234</v>
      </c>
      <c r="C345" s="35">
        <v>4</v>
      </c>
      <c r="D345" s="55">
        <v>51.997199999999999</v>
      </c>
      <c r="E345" s="181">
        <v>2932</v>
      </c>
      <c r="F345" s="116">
        <v>871830.8</v>
      </c>
      <c r="G345" s="41">
        <v>100</v>
      </c>
      <c r="H345" s="50">
        <f t="shared" si="83"/>
        <v>871830.8</v>
      </c>
      <c r="I345" s="50">
        <f t="shared" si="82"/>
        <v>0</v>
      </c>
      <c r="J345" s="50">
        <f t="shared" si="84"/>
        <v>297.35020463847206</v>
      </c>
      <c r="K345" s="50">
        <f t="shared" si="85"/>
        <v>1191.9700493752448</v>
      </c>
      <c r="L345" s="50">
        <f t="shared" si="86"/>
        <v>2163352.1667087451</v>
      </c>
      <c r="M345" s="50"/>
      <c r="N345" s="50">
        <f t="shared" si="79"/>
        <v>2163352.1667087451</v>
      </c>
      <c r="O345" s="198"/>
      <c r="P345" s="62"/>
      <c r="Q345" s="198"/>
      <c r="R345" s="62"/>
      <c r="S345" s="33"/>
      <c r="T345" s="99"/>
      <c r="U345" s="99"/>
    </row>
    <row r="346" spans="1:21" s="31" customFormat="1" x14ac:dyDescent="0.25">
      <c r="A346" s="35"/>
      <c r="B346" s="51" t="s">
        <v>235</v>
      </c>
      <c r="C346" s="35">
        <v>4</v>
      </c>
      <c r="D346" s="55">
        <v>25.761199999999999</v>
      </c>
      <c r="E346" s="181">
        <v>1101</v>
      </c>
      <c r="F346" s="116">
        <v>637752</v>
      </c>
      <c r="G346" s="41">
        <v>100</v>
      </c>
      <c r="H346" s="50">
        <f t="shared" si="83"/>
        <v>637752</v>
      </c>
      <c r="I346" s="50">
        <f t="shared" si="82"/>
        <v>0</v>
      </c>
      <c r="J346" s="50">
        <f t="shared" si="84"/>
        <v>579.24795640326977</v>
      </c>
      <c r="K346" s="50">
        <f t="shared" si="85"/>
        <v>910.07229761044721</v>
      </c>
      <c r="L346" s="50">
        <f t="shared" si="86"/>
        <v>1362256.5133421014</v>
      </c>
      <c r="M346" s="50"/>
      <c r="N346" s="50">
        <f t="shared" si="79"/>
        <v>1362256.5133421014</v>
      </c>
      <c r="O346" s="198"/>
      <c r="P346" s="62"/>
      <c r="Q346" s="198"/>
      <c r="R346" s="62"/>
      <c r="S346" s="33"/>
      <c r="T346" s="99"/>
      <c r="U346" s="99"/>
    </row>
    <row r="347" spans="1:21" s="31" customFormat="1" x14ac:dyDescent="0.25">
      <c r="A347" s="35"/>
      <c r="B347" s="51" t="s">
        <v>231</v>
      </c>
      <c r="C347" s="35">
        <v>4</v>
      </c>
      <c r="D347" s="55">
        <v>32.075200000000002</v>
      </c>
      <c r="E347" s="181">
        <v>2569</v>
      </c>
      <c r="F347" s="116">
        <v>733420.5</v>
      </c>
      <c r="G347" s="41">
        <v>100</v>
      </c>
      <c r="H347" s="50">
        <f t="shared" si="83"/>
        <v>733420.5</v>
      </c>
      <c r="I347" s="50">
        <f t="shared" si="82"/>
        <v>0</v>
      </c>
      <c r="J347" s="50">
        <f t="shared" si="84"/>
        <v>285.48871156091866</v>
      </c>
      <c r="K347" s="50">
        <f t="shared" si="85"/>
        <v>1203.8315424527982</v>
      </c>
      <c r="L347" s="50">
        <f t="shared" si="86"/>
        <v>2003397.3859401953</v>
      </c>
      <c r="M347" s="50"/>
      <c r="N347" s="50">
        <f t="shared" si="79"/>
        <v>2003397.3859401953</v>
      </c>
      <c r="O347" s="198"/>
      <c r="P347" s="62"/>
      <c r="Q347" s="198"/>
      <c r="R347" s="62"/>
      <c r="S347" s="33"/>
      <c r="T347" s="99"/>
      <c r="U347" s="99"/>
    </row>
    <row r="348" spans="1:21" s="31" customFormat="1" x14ac:dyDescent="0.25">
      <c r="A348" s="35"/>
      <c r="B348" s="51" t="s">
        <v>236</v>
      </c>
      <c r="C348" s="35">
        <v>4</v>
      </c>
      <c r="D348" s="55">
        <v>30.424000000000003</v>
      </c>
      <c r="E348" s="181">
        <v>1104</v>
      </c>
      <c r="F348" s="116">
        <v>486026.6</v>
      </c>
      <c r="G348" s="41">
        <v>100</v>
      </c>
      <c r="H348" s="50">
        <f t="shared" si="83"/>
        <v>486026.6</v>
      </c>
      <c r="I348" s="50">
        <f t="shared" si="82"/>
        <v>0</v>
      </c>
      <c r="J348" s="50">
        <f t="shared" si="84"/>
        <v>440.24148550724635</v>
      </c>
      <c r="K348" s="50">
        <f t="shared" si="85"/>
        <v>1049.0787685064706</v>
      </c>
      <c r="L348" s="50">
        <f t="shared" si="86"/>
        <v>1542680.4184835847</v>
      </c>
      <c r="M348" s="50"/>
      <c r="N348" s="50">
        <f t="shared" si="79"/>
        <v>1542680.4184835847</v>
      </c>
      <c r="O348" s="198"/>
      <c r="P348" s="62"/>
      <c r="Q348" s="198"/>
      <c r="R348" s="62"/>
      <c r="S348" s="33"/>
      <c r="T348" s="99"/>
      <c r="U348" s="99"/>
    </row>
    <row r="349" spans="1:21" s="31" customFormat="1" x14ac:dyDescent="0.25">
      <c r="A349" s="35"/>
      <c r="B349" s="51" t="s">
        <v>237</v>
      </c>
      <c r="C349" s="35">
        <v>4</v>
      </c>
      <c r="D349" s="55">
        <v>44.851599999999998</v>
      </c>
      <c r="E349" s="181">
        <v>1949</v>
      </c>
      <c r="F349" s="116">
        <v>1288113.5</v>
      </c>
      <c r="G349" s="41">
        <v>100</v>
      </c>
      <c r="H349" s="50">
        <f t="shared" si="83"/>
        <v>1288113.5</v>
      </c>
      <c r="I349" s="50">
        <f t="shared" si="82"/>
        <v>0</v>
      </c>
      <c r="J349" s="50">
        <f t="shared" si="84"/>
        <v>660.90995382247308</v>
      </c>
      <c r="K349" s="50">
        <f t="shared" si="85"/>
        <v>828.41030019124389</v>
      </c>
      <c r="L349" s="50">
        <f t="shared" si="86"/>
        <v>1532149.985849425</v>
      </c>
      <c r="M349" s="50"/>
      <c r="N349" s="50">
        <f t="shared" si="79"/>
        <v>1532149.985849425</v>
      </c>
      <c r="O349" s="198"/>
      <c r="P349" s="62"/>
      <c r="Q349" s="198"/>
      <c r="R349" s="62"/>
      <c r="S349" s="33"/>
      <c r="T349" s="99"/>
      <c r="U349" s="99"/>
    </row>
    <row r="350" spans="1:21" s="31" customFormat="1" x14ac:dyDescent="0.25">
      <c r="A350" s="35"/>
      <c r="B350" s="51" t="s">
        <v>770</v>
      </c>
      <c r="C350" s="35">
        <v>4</v>
      </c>
      <c r="D350" s="55">
        <v>31.656999999999996</v>
      </c>
      <c r="E350" s="181">
        <v>1472</v>
      </c>
      <c r="F350" s="116">
        <v>730547.19999999995</v>
      </c>
      <c r="G350" s="41">
        <v>100</v>
      </c>
      <c r="H350" s="50">
        <f t="shared" si="83"/>
        <v>730547.19999999995</v>
      </c>
      <c r="I350" s="50">
        <f t="shared" si="82"/>
        <v>0</v>
      </c>
      <c r="J350" s="50">
        <f t="shared" si="84"/>
        <v>496.29565217391303</v>
      </c>
      <c r="K350" s="50">
        <f t="shared" si="85"/>
        <v>993.02460183980395</v>
      </c>
      <c r="L350" s="50">
        <f t="shared" si="86"/>
        <v>1556502.3130699517</v>
      </c>
      <c r="M350" s="50"/>
      <c r="N350" s="50">
        <f t="shared" si="79"/>
        <v>1556502.3130699517</v>
      </c>
      <c r="O350" s="198"/>
      <c r="P350" s="62"/>
      <c r="Q350" s="198"/>
      <c r="R350" s="62"/>
      <c r="S350" s="33"/>
      <c r="T350" s="99"/>
      <c r="U350" s="99"/>
    </row>
    <row r="351" spans="1:21" s="31" customFormat="1" x14ac:dyDescent="0.25">
      <c r="A351" s="35"/>
      <c r="B351" s="51" t="s">
        <v>771</v>
      </c>
      <c r="C351" s="35">
        <v>4</v>
      </c>
      <c r="D351" s="55">
        <v>21.204299999999996</v>
      </c>
      <c r="E351" s="181">
        <v>1536</v>
      </c>
      <c r="F351" s="116">
        <v>676209.3</v>
      </c>
      <c r="G351" s="41">
        <v>100</v>
      </c>
      <c r="H351" s="50">
        <f t="shared" si="83"/>
        <v>676209.3</v>
      </c>
      <c r="I351" s="50">
        <f t="shared" si="82"/>
        <v>0</v>
      </c>
      <c r="J351" s="50">
        <f t="shared" si="84"/>
        <v>440.24042968750001</v>
      </c>
      <c r="K351" s="50">
        <f t="shared" si="85"/>
        <v>1049.079824326217</v>
      </c>
      <c r="L351" s="50">
        <f t="shared" si="86"/>
        <v>1576775.3584989849</v>
      </c>
      <c r="M351" s="50"/>
      <c r="N351" s="50">
        <f t="shared" si="79"/>
        <v>1576775.3584989849</v>
      </c>
      <c r="O351" s="198"/>
      <c r="P351" s="62"/>
      <c r="Q351" s="198"/>
      <c r="R351" s="62"/>
      <c r="S351" s="33"/>
      <c r="T351" s="99"/>
      <c r="U351" s="99"/>
    </row>
    <row r="352" spans="1:21" s="31" customFormat="1" x14ac:dyDescent="0.25">
      <c r="A352" s="35"/>
      <c r="B352" s="51" t="s">
        <v>238</v>
      </c>
      <c r="C352" s="35">
        <v>4</v>
      </c>
      <c r="D352" s="55">
        <v>60.041400000000003</v>
      </c>
      <c r="E352" s="181">
        <v>2062</v>
      </c>
      <c r="F352" s="116">
        <v>760961.5</v>
      </c>
      <c r="G352" s="41">
        <v>100</v>
      </c>
      <c r="H352" s="50">
        <f t="shared" si="83"/>
        <v>760961.5</v>
      </c>
      <c r="I352" s="50">
        <f t="shared" si="82"/>
        <v>0</v>
      </c>
      <c r="J352" s="50">
        <f t="shared" si="84"/>
        <v>369.04049466537344</v>
      </c>
      <c r="K352" s="50">
        <f t="shared" si="85"/>
        <v>1120.2797593483435</v>
      </c>
      <c r="L352" s="50">
        <f t="shared" si="86"/>
        <v>1959515.011892603</v>
      </c>
      <c r="M352" s="50"/>
      <c r="N352" s="50">
        <f t="shared" si="79"/>
        <v>1959515.011892603</v>
      </c>
      <c r="O352" s="198"/>
      <c r="P352" s="62"/>
      <c r="Q352" s="198"/>
      <c r="R352" s="62"/>
      <c r="S352" s="33"/>
      <c r="T352" s="99"/>
      <c r="U352" s="99"/>
    </row>
    <row r="353" spans="1:21" s="31" customFormat="1" x14ac:dyDescent="0.25">
      <c r="A353" s="35"/>
      <c r="B353" s="51" t="s">
        <v>239</v>
      </c>
      <c r="C353" s="35">
        <v>4</v>
      </c>
      <c r="D353" s="55">
        <v>21.527699999999999</v>
      </c>
      <c r="E353" s="181">
        <v>1444</v>
      </c>
      <c r="F353" s="116">
        <v>487809.6</v>
      </c>
      <c r="G353" s="41">
        <v>100</v>
      </c>
      <c r="H353" s="50">
        <f t="shared" si="83"/>
        <v>487809.6</v>
      </c>
      <c r="I353" s="50">
        <f t="shared" si="82"/>
        <v>0</v>
      </c>
      <c r="J353" s="50">
        <f t="shared" si="84"/>
        <v>337.81828254847642</v>
      </c>
      <c r="K353" s="50">
        <f t="shared" si="85"/>
        <v>1151.5019714652406</v>
      </c>
      <c r="L353" s="50">
        <f t="shared" si="86"/>
        <v>1675511.8204005822</v>
      </c>
      <c r="M353" s="50"/>
      <c r="N353" s="50">
        <f t="shared" si="79"/>
        <v>1675511.8204005822</v>
      </c>
      <c r="O353" s="198"/>
      <c r="P353" s="62"/>
      <c r="Q353" s="198"/>
      <c r="R353" s="62"/>
      <c r="S353" s="33"/>
      <c r="T353" s="99"/>
      <c r="U353" s="99"/>
    </row>
    <row r="354" spans="1:21" s="31" customFormat="1" x14ac:dyDescent="0.25">
      <c r="A354" s="35"/>
      <c r="B354" s="51" t="s">
        <v>772</v>
      </c>
      <c r="C354" s="35">
        <v>4</v>
      </c>
      <c r="D354" s="55">
        <v>46.965600000000009</v>
      </c>
      <c r="E354" s="181">
        <v>2859</v>
      </c>
      <c r="F354" s="116">
        <v>1312922.2</v>
      </c>
      <c r="G354" s="41">
        <v>100</v>
      </c>
      <c r="H354" s="50">
        <f t="shared" si="83"/>
        <v>1312922.2</v>
      </c>
      <c r="I354" s="50">
        <f t="shared" si="82"/>
        <v>0</v>
      </c>
      <c r="J354" s="50">
        <f t="shared" si="84"/>
        <v>459.22427422175582</v>
      </c>
      <c r="K354" s="50">
        <f t="shared" si="85"/>
        <v>1030.0959797919611</v>
      </c>
      <c r="L354" s="50">
        <f t="shared" si="86"/>
        <v>1942091.7209907093</v>
      </c>
      <c r="M354" s="50"/>
      <c r="N354" s="50">
        <f t="shared" si="79"/>
        <v>1942091.7209907093</v>
      </c>
      <c r="O354" s="198"/>
      <c r="P354" s="62"/>
      <c r="Q354" s="198"/>
      <c r="R354" s="62"/>
      <c r="S354" s="33"/>
      <c r="T354" s="99"/>
      <c r="U354" s="99"/>
    </row>
    <row r="355" spans="1:21" s="31" customFormat="1" x14ac:dyDescent="0.25">
      <c r="A355" s="35"/>
      <c r="B355" s="51" t="s">
        <v>240</v>
      </c>
      <c r="C355" s="35">
        <v>4</v>
      </c>
      <c r="D355" s="55">
        <v>29.545500000000004</v>
      </c>
      <c r="E355" s="181">
        <v>1276</v>
      </c>
      <c r="F355" s="116">
        <v>371334.6</v>
      </c>
      <c r="G355" s="41">
        <v>100</v>
      </c>
      <c r="H355" s="50">
        <f t="shared" si="83"/>
        <v>371334.6</v>
      </c>
      <c r="I355" s="50">
        <f t="shared" si="82"/>
        <v>0</v>
      </c>
      <c r="J355" s="50">
        <f t="shared" si="84"/>
        <v>291.0145768025078</v>
      </c>
      <c r="K355" s="50">
        <f t="shared" si="85"/>
        <v>1198.3056772112091</v>
      </c>
      <c r="L355" s="50">
        <f t="shared" si="86"/>
        <v>1737766.1341217021</v>
      </c>
      <c r="M355" s="50"/>
      <c r="N355" s="50">
        <f t="shared" si="79"/>
        <v>1737766.1341217021</v>
      </c>
      <c r="O355" s="198"/>
      <c r="P355" s="62"/>
      <c r="Q355" s="198"/>
      <c r="R355" s="62"/>
      <c r="S355" s="33"/>
      <c r="T355" s="99"/>
      <c r="U355" s="99"/>
    </row>
    <row r="356" spans="1:21" s="31" customFormat="1" x14ac:dyDescent="0.25">
      <c r="A356" s="35"/>
      <c r="B356" s="51" t="s">
        <v>241</v>
      </c>
      <c r="C356" s="35">
        <v>4</v>
      </c>
      <c r="D356" s="55">
        <v>52.421900000000001</v>
      </c>
      <c r="E356" s="181">
        <v>2954</v>
      </c>
      <c r="F356" s="116">
        <v>756420.5</v>
      </c>
      <c r="G356" s="41">
        <v>100</v>
      </c>
      <c r="H356" s="50">
        <f t="shared" si="83"/>
        <v>756420.5</v>
      </c>
      <c r="I356" s="50">
        <f t="shared" si="82"/>
        <v>0</v>
      </c>
      <c r="J356" s="50">
        <f t="shared" si="84"/>
        <v>256.06651997291806</v>
      </c>
      <c r="K356" s="50">
        <f t="shared" si="85"/>
        <v>1233.2537340407989</v>
      </c>
      <c r="L356" s="50">
        <f t="shared" si="86"/>
        <v>2215939.6602073628</v>
      </c>
      <c r="M356" s="50"/>
      <c r="N356" s="50">
        <f t="shared" si="79"/>
        <v>2215939.6602073628</v>
      </c>
      <c r="O356" s="198"/>
      <c r="P356" s="62"/>
      <c r="Q356" s="198"/>
      <c r="R356" s="62"/>
      <c r="S356" s="33"/>
      <c r="T356" s="99"/>
      <c r="U356" s="99"/>
    </row>
    <row r="357" spans="1:21" s="31" customFormat="1" x14ac:dyDescent="0.25">
      <c r="A357" s="35"/>
      <c r="B357" s="51" t="s">
        <v>242</v>
      </c>
      <c r="C357" s="35">
        <v>4</v>
      </c>
      <c r="D357" s="55">
        <v>38.638800000000003</v>
      </c>
      <c r="E357" s="181">
        <v>2671</v>
      </c>
      <c r="F357" s="116">
        <v>1340091.1000000001</v>
      </c>
      <c r="G357" s="41">
        <v>100</v>
      </c>
      <c r="H357" s="50">
        <f t="shared" si="83"/>
        <v>1340091.1000000001</v>
      </c>
      <c r="I357" s="50">
        <f t="shared" si="82"/>
        <v>0</v>
      </c>
      <c r="J357" s="50">
        <f t="shared" si="84"/>
        <v>501.71886933732685</v>
      </c>
      <c r="K357" s="50">
        <f t="shared" si="85"/>
        <v>987.60138467639013</v>
      </c>
      <c r="L357" s="50">
        <f t="shared" si="86"/>
        <v>1815248.1168151898</v>
      </c>
      <c r="M357" s="50"/>
      <c r="N357" s="50">
        <f t="shared" si="79"/>
        <v>1815248.1168151898</v>
      </c>
      <c r="O357" s="198"/>
      <c r="P357" s="62"/>
      <c r="Q357" s="198"/>
      <c r="R357" s="62"/>
      <c r="S357" s="33"/>
      <c r="T357" s="99"/>
      <c r="U357" s="99"/>
    </row>
    <row r="358" spans="1:21" s="31" customFormat="1" x14ac:dyDescent="0.25">
      <c r="A358" s="35"/>
      <c r="B358" s="51" t="s">
        <v>243</v>
      </c>
      <c r="C358" s="35">
        <v>3</v>
      </c>
      <c r="D358" s="55">
        <v>11.920599999999999</v>
      </c>
      <c r="E358" s="181">
        <v>16608</v>
      </c>
      <c r="F358" s="116">
        <v>47881310.700000003</v>
      </c>
      <c r="G358" s="41">
        <v>50</v>
      </c>
      <c r="H358" s="50">
        <f t="shared" si="83"/>
        <v>23940655.350000001</v>
      </c>
      <c r="I358" s="50">
        <f t="shared" si="82"/>
        <v>23940655.350000001</v>
      </c>
      <c r="J358" s="50">
        <f t="shared" si="84"/>
        <v>2883.0268966763006</v>
      </c>
      <c r="K358" s="50">
        <f t="shared" si="85"/>
        <v>-1393.7066426625836</v>
      </c>
      <c r="L358" s="50">
        <f t="shared" si="86"/>
        <v>3225027.4711324442</v>
      </c>
      <c r="M358" s="50"/>
      <c r="N358" s="50">
        <f t="shared" si="79"/>
        <v>3225027.4711324442</v>
      </c>
      <c r="O358" s="198"/>
      <c r="P358" s="62"/>
      <c r="Q358" s="198"/>
      <c r="R358" s="62"/>
      <c r="S358" s="33"/>
      <c r="T358" s="99"/>
      <c r="U358" s="99"/>
    </row>
    <row r="359" spans="1:21" s="31" customFormat="1" x14ac:dyDescent="0.25">
      <c r="A359" s="35"/>
      <c r="B359" s="51" t="s">
        <v>244</v>
      </c>
      <c r="C359" s="35">
        <v>4</v>
      </c>
      <c r="D359" s="55">
        <v>15.653800000000002</v>
      </c>
      <c r="E359" s="181">
        <v>667</v>
      </c>
      <c r="F359" s="116">
        <v>188964</v>
      </c>
      <c r="G359" s="41">
        <v>100</v>
      </c>
      <c r="H359" s="50">
        <f t="shared" si="83"/>
        <v>188964</v>
      </c>
      <c r="I359" s="50">
        <f t="shared" si="82"/>
        <v>0</v>
      </c>
      <c r="J359" s="50">
        <f t="shared" si="84"/>
        <v>283.30434782608694</v>
      </c>
      <c r="K359" s="50">
        <f t="shared" si="85"/>
        <v>1206.01590618763</v>
      </c>
      <c r="L359" s="50">
        <f t="shared" si="86"/>
        <v>1557829.964131332</v>
      </c>
      <c r="M359" s="50"/>
      <c r="N359" s="50">
        <f t="shared" si="79"/>
        <v>1557829.964131332</v>
      </c>
      <c r="O359" s="198"/>
      <c r="P359" s="62"/>
      <c r="Q359" s="198"/>
      <c r="R359" s="62"/>
      <c r="S359" s="33"/>
      <c r="T359" s="99"/>
      <c r="U359" s="99"/>
    </row>
    <row r="360" spans="1:21" s="31" customFormat="1" x14ac:dyDescent="0.25">
      <c r="A360" s="35"/>
      <c r="B360" s="51" t="s">
        <v>245</v>
      </c>
      <c r="C360" s="35">
        <v>4</v>
      </c>
      <c r="D360" s="55">
        <v>83.219699999999989</v>
      </c>
      <c r="E360" s="181">
        <v>7218</v>
      </c>
      <c r="F360" s="116">
        <v>3251961.7</v>
      </c>
      <c r="G360" s="41">
        <v>100</v>
      </c>
      <c r="H360" s="50">
        <f t="shared" si="83"/>
        <v>3251961.7</v>
      </c>
      <c r="I360" s="50">
        <f t="shared" si="82"/>
        <v>0</v>
      </c>
      <c r="J360" s="50">
        <f t="shared" si="84"/>
        <v>450.53500969797733</v>
      </c>
      <c r="K360" s="50">
        <f t="shared" si="85"/>
        <v>1038.7852443157396</v>
      </c>
      <c r="L360" s="50">
        <f t="shared" si="86"/>
        <v>2971348.6496256669</v>
      </c>
      <c r="M360" s="50"/>
      <c r="N360" s="50">
        <f t="shared" si="79"/>
        <v>2971348.6496256669</v>
      </c>
      <c r="O360" s="198"/>
      <c r="P360" s="62"/>
      <c r="Q360" s="198"/>
      <c r="R360" s="62"/>
      <c r="S360" s="33"/>
      <c r="T360" s="99"/>
      <c r="U360" s="99"/>
    </row>
    <row r="361" spans="1:21" s="31" customFormat="1" x14ac:dyDescent="0.25">
      <c r="A361" s="35"/>
      <c r="B361" s="51" t="s">
        <v>246</v>
      </c>
      <c r="C361" s="35">
        <v>4</v>
      </c>
      <c r="D361" s="55">
        <v>17.054500000000001</v>
      </c>
      <c r="E361" s="181">
        <v>794</v>
      </c>
      <c r="F361" s="116">
        <v>318856.7</v>
      </c>
      <c r="G361" s="41">
        <v>100</v>
      </c>
      <c r="H361" s="50">
        <f t="shared" si="83"/>
        <v>318856.7</v>
      </c>
      <c r="I361" s="50">
        <f t="shared" si="82"/>
        <v>0</v>
      </c>
      <c r="J361" s="50">
        <f t="shared" si="84"/>
        <v>401.58274559193956</v>
      </c>
      <c r="K361" s="50">
        <f t="shared" si="85"/>
        <v>1087.7375084217774</v>
      </c>
      <c r="L361" s="50">
        <f t="shared" si="86"/>
        <v>1457030.9791065629</v>
      </c>
      <c r="M361" s="50"/>
      <c r="N361" s="50">
        <f t="shared" si="79"/>
        <v>1457030.9791065629</v>
      </c>
      <c r="O361" s="198"/>
      <c r="P361" s="62"/>
      <c r="Q361" s="198"/>
      <c r="R361" s="62"/>
      <c r="S361" s="33"/>
      <c r="T361" s="99"/>
      <c r="U361" s="99"/>
    </row>
    <row r="362" spans="1:21" s="31" customFormat="1" x14ac:dyDescent="0.25">
      <c r="A362" s="35"/>
      <c r="B362" s="51" t="s">
        <v>247</v>
      </c>
      <c r="C362" s="35">
        <v>4</v>
      </c>
      <c r="D362" s="55">
        <v>28.305500000000002</v>
      </c>
      <c r="E362" s="181">
        <v>928</v>
      </c>
      <c r="F362" s="116">
        <v>857835.9</v>
      </c>
      <c r="G362" s="41">
        <v>100</v>
      </c>
      <c r="H362" s="50">
        <f t="shared" si="83"/>
        <v>857835.9</v>
      </c>
      <c r="I362" s="50">
        <f t="shared" si="82"/>
        <v>0</v>
      </c>
      <c r="J362" s="50">
        <f t="shared" si="84"/>
        <v>924.39213362068972</v>
      </c>
      <c r="K362" s="50">
        <f t="shared" si="85"/>
        <v>564.92812039302726</v>
      </c>
      <c r="L362" s="50">
        <f t="shared" si="86"/>
        <v>956536.5894608146</v>
      </c>
      <c r="M362" s="50"/>
      <c r="N362" s="50">
        <f t="shared" si="79"/>
        <v>956536.5894608146</v>
      </c>
      <c r="O362" s="198"/>
      <c r="P362" s="62"/>
      <c r="Q362" s="198"/>
      <c r="R362" s="62"/>
      <c r="S362" s="33"/>
      <c r="T362" s="99"/>
      <c r="U362" s="99"/>
    </row>
    <row r="363" spans="1:21" s="31" customFormat="1" x14ac:dyDescent="0.25">
      <c r="A363" s="35"/>
      <c r="B363" s="51" t="s">
        <v>248</v>
      </c>
      <c r="C363" s="35">
        <v>4</v>
      </c>
      <c r="D363" s="55">
        <v>24.119200000000003</v>
      </c>
      <c r="E363" s="181">
        <v>1610</v>
      </c>
      <c r="F363" s="116">
        <v>304323</v>
      </c>
      <c r="G363" s="41">
        <v>100</v>
      </c>
      <c r="H363" s="50">
        <f t="shared" si="83"/>
        <v>304323</v>
      </c>
      <c r="I363" s="50">
        <f t="shared" si="82"/>
        <v>0</v>
      </c>
      <c r="J363" s="50">
        <f t="shared" si="84"/>
        <v>189.02049689440994</v>
      </c>
      <c r="K363" s="50">
        <f t="shared" si="85"/>
        <v>1300.2997571193071</v>
      </c>
      <c r="L363" s="50">
        <f t="shared" si="86"/>
        <v>1887106.0988655998</v>
      </c>
      <c r="M363" s="50"/>
      <c r="N363" s="50">
        <f t="shared" si="79"/>
        <v>1887106.0988655998</v>
      </c>
      <c r="O363" s="198"/>
      <c r="P363" s="62"/>
      <c r="Q363" s="198"/>
      <c r="R363" s="62"/>
      <c r="S363" s="33"/>
      <c r="T363" s="99"/>
      <c r="U363" s="99"/>
    </row>
    <row r="364" spans="1:21" s="31" customFormat="1" x14ac:dyDescent="0.25">
      <c r="A364" s="35"/>
      <c r="B364" s="51" t="s">
        <v>249</v>
      </c>
      <c r="C364" s="35">
        <v>4</v>
      </c>
      <c r="D364" s="55">
        <v>35.9437</v>
      </c>
      <c r="E364" s="181">
        <v>1384</v>
      </c>
      <c r="F364" s="116">
        <v>669859.6</v>
      </c>
      <c r="G364" s="41">
        <v>100</v>
      </c>
      <c r="H364" s="50">
        <f t="shared" si="83"/>
        <v>669859.6</v>
      </c>
      <c r="I364" s="50">
        <f t="shared" si="82"/>
        <v>0</v>
      </c>
      <c r="J364" s="50">
        <f t="shared" si="84"/>
        <v>484.00260115606937</v>
      </c>
      <c r="K364" s="50">
        <f t="shared" si="85"/>
        <v>1005.3176528576475</v>
      </c>
      <c r="L364" s="50">
        <f t="shared" si="86"/>
        <v>1575893.2632239121</v>
      </c>
      <c r="M364" s="50"/>
      <c r="N364" s="50">
        <f t="shared" si="79"/>
        <v>1575893.2632239121</v>
      </c>
      <c r="O364" s="198"/>
      <c r="P364" s="62"/>
      <c r="Q364" s="198"/>
      <c r="R364" s="62"/>
      <c r="S364" s="33"/>
      <c r="T364" s="99"/>
      <c r="U364" s="99"/>
    </row>
    <row r="365" spans="1:21" s="31" customFormat="1" x14ac:dyDescent="0.25">
      <c r="A365" s="35"/>
      <c r="B365" s="51" t="s">
        <v>773</v>
      </c>
      <c r="C365" s="35">
        <v>4</v>
      </c>
      <c r="D365" s="55">
        <v>23.410100000000003</v>
      </c>
      <c r="E365" s="181">
        <v>744</v>
      </c>
      <c r="F365" s="116">
        <v>192748.2</v>
      </c>
      <c r="G365" s="41">
        <v>100</v>
      </c>
      <c r="H365" s="50">
        <f t="shared" si="83"/>
        <v>192748.2</v>
      </c>
      <c r="I365" s="50">
        <f t="shared" si="82"/>
        <v>0</v>
      </c>
      <c r="J365" s="50">
        <f t="shared" si="84"/>
        <v>259.07016129032257</v>
      </c>
      <c r="K365" s="50">
        <f t="shared" si="85"/>
        <v>1230.2500927233943</v>
      </c>
      <c r="L365" s="50">
        <f t="shared" si="86"/>
        <v>1640128.7731750116</v>
      </c>
      <c r="M365" s="50"/>
      <c r="N365" s="50">
        <f t="shared" si="79"/>
        <v>1640128.7731750116</v>
      </c>
      <c r="O365" s="198"/>
      <c r="P365" s="62"/>
      <c r="Q365" s="198"/>
      <c r="R365" s="62"/>
      <c r="S365" s="33"/>
      <c r="T365" s="99"/>
      <c r="U365" s="99"/>
    </row>
    <row r="366" spans="1:21" s="31" customFormat="1" x14ac:dyDescent="0.25">
      <c r="A366" s="35"/>
      <c r="B366" s="51" t="s">
        <v>250</v>
      </c>
      <c r="C366" s="35">
        <v>4</v>
      </c>
      <c r="D366" s="55">
        <v>56.730699999999999</v>
      </c>
      <c r="E366" s="181">
        <v>4104</v>
      </c>
      <c r="F366" s="116">
        <v>2355719.9</v>
      </c>
      <c r="G366" s="41">
        <v>100</v>
      </c>
      <c r="H366" s="50">
        <f t="shared" si="83"/>
        <v>2355719.9</v>
      </c>
      <c r="I366" s="50">
        <f t="shared" si="82"/>
        <v>0</v>
      </c>
      <c r="J366" s="50">
        <f t="shared" si="84"/>
        <v>574.00582358674467</v>
      </c>
      <c r="K366" s="50">
        <f t="shared" si="85"/>
        <v>915.31443042697231</v>
      </c>
      <c r="L366" s="50">
        <f t="shared" si="86"/>
        <v>2101815.3227210399</v>
      </c>
      <c r="M366" s="50"/>
      <c r="N366" s="50">
        <f t="shared" si="79"/>
        <v>2101815.3227210399</v>
      </c>
      <c r="O366" s="198"/>
      <c r="P366" s="62"/>
      <c r="Q366" s="198"/>
      <c r="R366" s="62"/>
      <c r="S366" s="33"/>
      <c r="T366" s="99"/>
      <c r="U366" s="99"/>
    </row>
    <row r="367" spans="1:21" s="31" customFormat="1" x14ac:dyDescent="0.25">
      <c r="A367" s="35"/>
      <c r="B367" s="51" t="s">
        <v>774</v>
      </c>
      <c r="C367" s="35">
        <v>4</v>
      </c>
      <c r="D367" s="55">
        <v>43.787799999999997</v>
      </c>
      <c r="E367" s="181">
        <v>4002</v>
      </c>
      <c r="F367" s="116">
        <v>3046963.1</v>
      </c>
      <c r="G367" s="41">
        <v>100</v>
      </c>
      <c r="H367" s="50">
        <f t="shared" si="83"/>
        <v>3046963.1</v>
      </c>
      <c r="I367" s="50">
        <f t="shared" si="82"/>
        <v>0</v>
      </c>
      <c r="J367" s="50">
        <f t="shared" si="84"/>
        <v>761.36009495252381</v>
      </c>
      <c r="K367" s="50">
        <f t="shared" si="85"/>
        <v>727.96015906119317</v>
      </c>
      <c r="L367" s="50">
        <f t="shared" si="86"/>
        <v>1805193.2843306535</v>
      </c>
      <c r="M367" s="50"/>
      <c r="N367" s="50">
        <f t="shared" si="79"/>
        <v>1805193.2843306535</v>
      </c>
      <c r="O367" s="198"/>
      <c r="P367" s="62"/>
      <c r="Q367" s="198"/>
      <c r="R367" s="62"/>
      <c r="S367" s="33"/>
      <c r="T367" s="99"/>
      <c r="U367" s="99"/>
    </row>
    <row r="368" spans="1:21" s="31" customFormat="1" x14ac:dyDescent="0.25">
      <c r="A368" s="35"/>
      <c r="B368" s="51" t="s">
        <v>251</v>
      </c>
      <c r="C368" s="35">
        <v>4</v>
      </c>
      <c r="D368" s="55">
        <v>40.653300000000002</v>
      </c>
      <c r="E368" s="181">
        <v>3988</v>
      </c>
      <c r="F368" s="116">
        <v>6044527</v>
      </c>
      <c r="G368" s="41">
        <v>100</v>
      </c>
      <c r="H368" s="50">
        <f t="shared" si="83"/>
        <v>6044527</v>
      </c>
      <c r="I368" s="50">
        <f t="shared" si="82"/>
        <v>0</v>
      </c>
      <c r="J368" s="50">
        <f t="shared" si="84"/>
        <v>1515.6787863590773</v>
      </c>
      <c r="K368" s="50">
        <f t="shared" si="85"/>
        <v>-26.358532345360345</v>
      </c>
      <c r="L368" s="50">
        <f t="shared" si="86"/>
        <v>971872.40823457623</v>
      </c>
      <c r="M368" s="50"/>
      <c r="N368" s="50">
        <f t="shared" si="79"/>
        <v>971872.40823457623</v>
      </c>
      <c r="O368" s="198"/>
      <c r="P368" s="62"/>
      <c r="Q368" s="198"/>
      <c r="R368" s="62"/>
      <c r="S368" s="33"/>
      <c r="T368" s="99"/>
      <c r="U368" s="99"/>
    </row>
    <row r="369" spans="1:21" s="31" customFormat="1" x14ac:dyDescent="0.25">
      <c r="A369" s="35"/>
      <c r="B369" s="51" t="s">
        <v>252</v>
      </c>
      <c r="C369" s="35">
        <v>4</v>
      </c>
      <c r="D369" s="55">
        <v>32.776199999999996</v>
      </c>
      <c r="E369" s="181">
        <v>2235</v>
      </c>
      <c r="F369" s="116">
        <v>1159875.6000000001</v>
      </c>
      <c r="G369" s="41">
        <v>100</v>
      </c>
      <c r="H369" s="50">
        <f t="shared" si="83"/>
        <v>1159875.6000000001</v>
      </c>
      <c r="I369" s="50">
        <f t="shared" si="82"/>
        <v>0</v>
      </c>
      <c r="J369" s="50">
        <f t="shared" si="84"/>
        <v>518.96</v>
      </c>
      <c r="K369" s="50">
        <f t="shared" si="85"/>
        <v>970.36025401371694</v>
      </c>
      <c r="L369" s="50">
        <f t="shared" si="86"/>
        <v>1682300.2804431024</v>
      </c>
      <c r="M369" s="50"/>
      <c r="N369" s="50">
        <f t="shared" si="79"/>
        <v>1682300.2804431024</v>
      </c>
      <c r="O369" s="198"/>
      <c r="P369" s="62"/>
      <c r="Q369" s="198"/>
      <c r="R369" s="62"/>
      <c r="S369" s="33"/>
      <c r="T369" s="99"/>
      <c r="U369" s="99"/>
    </row>
    <row r="370" spans="1:21" s="31" customFormat="1" x14ac:dyDescent="0.25">
      <c r="A370" s="35"/>
      <c r="B370" s="51"/>
      <c r="C370" s="35"/>
      <c r="D370" s="55">
        <v>0</v>
      </c>
      <c r="E370" s="183"/>
      <c r="F370" s="42"/>
      <c r="G370" s="41"/>
      <c r="H370" s="42"/>
      <c r="I370" s="32"/>
      <c r="J370" s="32"/>
      <c r="K370" s="50"/>
      <c r="L370" s="50"/>
      <c r="M370" s="50"/>
      <c r="N370" s="50"/>
      <c r="O370" s="198"/>
      <c r="P370" s="62"/>
      <c r="Q370" s="198"/>
      <c r="R370" s="62"/>
      <c r="S370" s="33"/>
      <c r="T370" s="99"/>
      <c r="U370" s="99"/>
    </row>
    <row r="371" spans="1:21" s="31" customFormat="1" x14ac:dyDescent="0.25">
      <c r="A371" s="30" t="s">
        <v>253</v>
      </c>
      <c r="B371" s="43" t="s">
        <v>2</v>
      </c>
      <c r="C371" s="44"/>
      <c r="D371" s="3">
        <v>327.73879300000004</v>
      </c>
      <c r="E371" s="184">
        <f>E372</f>
        <v>34582</v>
      </c>
      <c r="F371" s="37">
        <f t="shared" ref="F371" si="87">F373</f>
        <v>0</v>
      </c>
      <c r="G371" s="37"/>
      <c r="H371" s="37">
        <f>H373</f>
        <v>0</v>
      </c>
      <c r="I371" s="37">
        <f>I373</f>
        <v>0</v>
      </c>
      <c r="J371" s="37"/>
      <c r="K371" s="50"/>
      <c r="L371" s="50"/>
      <c r="M371" s="46">
        <f>M373</f>
        <v>9672265.0364777856</v>
      </c>
      <c r="N371" s="37">
        <f t="shared" si="79"/>
        <v>9672265.0364777856</v>
      </c>
      <c r="O371" s="198"/>
      <c r="P371" s="198"/>
      <c r="Q371" s="198"/>
      <c r="R371" s="198"/>
      <c r="S371" s="33"/>
      <c r="T371" s="99"/>
      <c r="U371" s="99"/>
    </row>
    <row r="372" spans="1:21" s="31" customFormat="1" x14ac:dyDescent="0.25">
      <c r="A372" s="30" t="s">
        <v>253</v>
      </c>
      <c r="B372" s="43" t="s">
        <v>3</v>
      </c>
      <c r="C372" s="44"/>
      <c r="D372" s="3">
        <v>327.73879300000004</v>
      </c>
      <c r="E372" s="184">
        <f>SUM(E374:E384)</f>
        <v>34582</v>
      </c>
      <c r="F372" s="37">
        <f t="shared" ref="F372" si="88">SUM(F374:F384)</f>
        <v>32513831.799999997</v>
      </c>
      <c r="G372" s="37"/>
      <c r="H372" s="37">
        <f>SUM(H374:H384)</f>
        <v>32513831.799999997</v>
      </c>
      <c r="I372" s="37">
        <f>SUM(I374:I384)</f>
        <v>0</v>
      </c>
      <c r="J372" s="37"/>
      <c r="K372" s="50"/>
      <c r="L372" s="37">
        <f>SUM(L374:L384)</f>
        <v>16264810.409005307</v>
      </c>
      <c r="M372" s="50"/>
      <c r="N372" s="37">
        <f t="shared" si="79"/>
        <v>16264810.409005307</v>
      </c>
      <c r="O372" s="198"/>
      <c r="P372" s="198"/>
      <c r="Q372" s="198"/>
      <c r="R372" s="198"/>
      <c r="S372" s="33"/>
      <c r="T372" s="99"/>
      <c r="U372" s="99"/>
    </row>
    <row r="373" spans="1:21" s="31" customFormat="1" x14ac:dyDescent="0.25">
      <c r="A373" s="35"/>
      <c r="B373" s="51" t="s">
        <v>26</v>
      </c>
      <c r="C373" s="35">
        <v>2</v>
      </c>
      <c r="D373" s="55">
        <v>0</v>
      </c>
      <c r="E373" s="185"/>
      <c r="F373" s="50"/>
      <c r="G373" s="41">
        <v>25</v>
      </c>
      <c r="H373" s="50"/>
      <c r="I373" s="50">
        <f t="shared" ref="I373:I384" si="89">F373-H373</f>
        <v>0</v>
      </c>
      <c r="J373" s="50"/>
      <c r="K373" s="50"/>
      <c r="L373" s="50"/>
      <c r="M373" s="50">
        <f>($L$7*$L$8*E371/$L$10)+($L$7*$L$9*D371/$L$11)</f>
        <v>9672265.0364777856</v>
      </c>
      <c r="N373" s="50">
        <f t="shared" si="79"/>
        <v>9672265.0364777856</v>
      </c>
      <c r="O373" s="198"/>
      <c r="P373" s="62"/>
      <c r="Q373" s="198"/>
      <c r="R373" s="62"/>
      <c r="S373" s="33"/>
      <c r="T373" s="99"/>
      <c r="U373" s="99"/>
    </row>
    <row r="374" spans="1:21" s="31" customFormat="1" x14ac:dyDescent="0.25">
      <c r="A374" s="35"/>
      <c r="B374" s="51" t="s">
        <v>254</v>
      </c>
      <c r="C374" s="35">
        <v>4</v>
      </c>
      <c r="D374" s="55">
        <v>30.5382</v>
      </c>
      <c r="E374" s="181">
        <v>3870</v>
      </c>
      <c r="F374" s="117">
        <v>4962348.4000000004</v>
      </c>
      <c r="G374" s="41">
        <v>100</v>
      </c>
      <c r="H374" s="50">
        <f t="shared" ref="H374:H384" si="90">F374*G374/100</f>
        <v>4962348.4000000004</v>
      </c>
      <c r="I374" s="50">
        <f t="shared" si="89"/>
        <v>0</v>
      </c>
      <c r="J374" s="50">
        <f t="shared" si="84"/>
        <v>1282.2605684754524</v>
      </c>
      <c r="K374" s="50">
        <f t="shared" ref="K374:K384" si="91">$J$11*$J$19-J374</f>
        <v>207.0596855382646</v>
      </c>
      <c r="L374" s="50">
        <f t="shared" ref="L374:L384" si="92">IF(K374&gt;0,$J$7*$J$8*(K374/$K$19),0)+$J$7*$J$9*(E374/$E$19)+$J$7*$J$10*(D374/$D$19)</f>
        <v>1128159.8528690548</v>
      </c>
      <c r="M374" s="50"/>
      <c r="N374" s="50">
        <f t="shared" si="79"/>
        <v>1128159.8528690548</v>
      </c>
      <c r="O374" s="198"/>
      <c r="P374" s="62"/>
      <c r="Q374" s="198"/>
      <c r="R374" s="62"/>
      <c r="S374" s="33"/>
      <c r="T374" s="99"/>
      <c r="U374" s="99"/>
    </row>
    <row r="375" spans="1:21" s="31" customFormat="1" x14ac:dyDescent="0.25">
      <c r="A375" s="35"/>
      <c r="B375" s="51" t="s">
        <v>196</v>
      </c>
      <c r="C375" s="35">
        <v>4</v>
      </c>
      <c r="D375" s="55">
        <v>18.514592999999998</v>
      </c>
      <c r="E375" s="181">
        <v>3784</v>
      </c>
      <c r="F375" s="117">
        <v>1299915</v>
      </c>
      <c r="G375" s="41">
        <v>100</v>
      </c>
      <c r="H375" s="50">
        <f t="shared" si="90"/>
        <v>1299915</v>
      </c>
      <c r="I375" s="50">
        <f t="shared" si="89"/>
        <v>0</v>
      </c>
      <c r="J375" s="50">
        <f t="shared" si="84"/>
        <v>343.52933403805497</v>
      </c>
      <c r="K375" s="50">
        <f t="shared" si="91"/>
        <v>1145.7909199756621</v>
      </c>
      <c r="L375" s="50">
        <f t="shared" si="92"/>
        <v>2098997.1283011809</v>
      </c>
      <c r="M375" s="50"/>
      <c r="N375" s="50">
        <f t="shared" si="79"/>
        <v>2098997.1283011809</v>
      </c>
      <c r="O375" s="198"/>
      <c r="P375" s="62"/>
      <c r="Q375" s="198"/>
      <c r="R375" s="62"/>
      <c r="S375" s="33"/>
      <c r="T375" s="99"/>
      <c r="U375" s="99"/>
    </row>
    <row r="376" spans="1:21" s="31" customFormat="1" x14ac:dyDescent="0.25">
      <c r="A376" s="35"/>
      <c r="B376" s="51" t="s">
        <v>255</v>
      </c>
      <c r="C376" s="35">
        <v>4</v>
      </c>
      <c r="D376" s="55">
        <v>44.072099999999999</v>
      </c>
      <c r="E376" s="181">
        <v>5794</v>
      </c>
      <c r="F376" s="117">
        <v>7019876.9000000004</v>
      </c>
      <c r="G376" s="41">
        <v>100</v>
      </c>
      <c r="H376" s="50">
        <f t="shared" si="90"/>
        <v>7019876.9000000004</v>
      </c>
      <c r="I376" s="50">
        <f t="shared" si="89"/>
        <v>0</v>
      </c>
      <c r="J376" s="50">
        <f t="shared" si="84"/>
        <v>1211.576958923024</v>
      </c>
      <c r="K376" s="50">
        <f t="shared" si="91"/>
        <v>277.74329509069298</v>
      </c>
      <c r="L376" s="50">
        <f t="shared" si="92"/>
        <v>1644337.4507407467</v>
      </c>
      <c r="M376" s="50"/>
      <c r="N376" s="50">
        <f t="shared" si="79"/>
        <v>1644337.4507407467</v>
      </c>
      <c r="O376" s="198"/>
      <c r="P376" s="62"/>
      <c r="Q376" s="198"/>
      <c r="R376" s="62"/>
      <c r="S376" s="33"/>
      <c r="T376" s="99"/>
      <c r="U376" s="99"/>
    </row>
    <row r="377" spans="1:21" s="31" customFormat="1" x14ac:dyDescent="0.25">
      <c r="A377" s="35"/>
      <c r="B377" s="51" t="s">
        <v>775</v>
      </c>
      <c r="C377" s="35">
        <v>4</v>
      </c>
      <c r="D377" s="55">
        <v>50.002099999999999</v>
      </c>
      <c r="E377" s="181">
        <v>3269</v>
      </c>
      <c r="F377" s="117">
        <v>2502365.5</v>
      </c>
      <c r="G377" s="41">
        <v>100</v>
      </c>
      <c r="H377" s="50">
        <f t="shared" si="90"/>
        <v>2502365.5</v>
      </c>
      <c r="I377" s="50">
        <f t="shared" si="89"/>
        <v>0</v>
      </c>
      <c r="J377" s="50">
        <f t="shared" si="84"/>
        <v>765.48348118690728</v>
      </c>
      <c r="K377" s="50">
        <f t="shared" si="91"/>
        <v>723.83677282680969</v>
      </c>
      <c r="L377" s="50">
        <f t="shared" si="92"/>
        <v>1693462.7620638744</v>
      </c>
      <c r="M377" s="50"/>
      <c r="N377" s="50">
        <f t="shared" si="79"/>
        <v>1693462.7620638744</v>
      </c>
      <c r="O377" s="198"/>
      <c r="P377" s="62"/>
      <c r="Q377" s="198"/>
      <c r="R377" s="62"/>
      <c r="S377" s="33"/>
      <c r="T377" s="99"/>
      <c r="U377" s="99"/>
    </row>
    <row r="378" spans="1:21" s="31" customFormat="1" x14ac:dyDescent="0.25">
      <c r="A378" s="35"/>
      <c r="B378" s="51" t="s">
        <v>256</v>
      </c>
      <c r="C378" s="35">
        <v>4</v>
      </c>
      <c r="D378" s="55">
        <v>19.601399999999998</v>
      </c>
      <c r="E378" s="181">
        <v>2304</v>
      </c>
      <c r="F378" s="117">
        <v>1330265.2</v>
      </c>
      <c r="G378" s="41">
        <v>100</v>
      </c>
      <c r="H378" s="50">
        <f t="shared" si="90"/>
        <v>1330265.2</v>
      </c>
      <c r="I378" s="50">
        <f t="shared" si="89"/>
        <v>0</v>
      </c>
      <c r="J378" s="50">
        <f t="shared" si="84"/>
        <v>577.37204861111104</v>
      </c>
      <c r="K378" s="50">
        <f t="shared" si="91"/>
        <v>911.94820540260594</v>
      </c>
      <c r="L378" s="50">
        <f t="shared" si="92"/>
        <v>1561262.1837363383</v>
      </c>
      <c r="M378" s="50"/>
      <c r="N378" s="50">
        <f t="shared" si="79"/>
        <v>1561262.1837363383</v>
      </c>
      <c r="O378" s="198"/>
      <c r="P378" s="62"/>
      <c r="Q378" s="198"/>
      <c r="R378" s="62"/>
      <c r="S378" s="33"/>
      <c r="T378" s="99"/>
      <c r="U378" s="99"/>
    </row>
    <row r="379" spans="1:21" s="31" customFormat="1" x14ac:dyDescent="0.25">
      <c r="A379" s="35"/>
      <c r="B379" s="51" t="s">
        <v>776</v>
      </c>
      <c r="C379" s="35">
        <v>4</v>
      </c>
      <c r="D379" s="55">
        <v>9.5202999999999989</v>
      </c>
      <c r="E379" s="181">
        <v>688</v>
      </c>
      <c r="F379" s="117">
        <v>178060.5</v>
      </c>
      <c r="G379" s="41">
        <v>100</v>
      </c>
      <c r="H379" s="50">
        <f t="shared" si="90"/>
        <v>178060.5</v>
      </c>
      <c r="I379" s="50">
        <f t="shared" si="89"/>
        <v>0</v>
      </c>
      <c r="J379" s="50">
        <f t="shared" si="84"/>
        <v>258.80886627906978</v>
      </c>
      <c r="K379" s="50">
        <f t="shared" si="91"/>
        <v>1230.5113877346471</v>
      </c>
      <c r="L379" s="50">
        <f t="shared" si="92"/>
        <v>1557180.7886427818</v>
      </c>
      <c r="M379" s="50"/>
      <c r="N379" s="50">
        <f t="shared" si="79"/>
        <v>1557180.7886427818</v>
      </c>
      <c r="O379" s="198"/>
      <c r="P379" s="62"/>
      <c r="Q379" s="198"/>
      <c r="R379" s="62"/>
      <c r="S379" s="33"/>
      <c r="T379" s="99"/>
      <c r="U379" s="99"/>
    </row>
    <row r="380" spans="1:21" s="31" customFormat="1" x14ac:dyDescent="0.25">
      <c r="A380" s="35"/>
      <c r="B380" s="51" t="s">
        <v>257</v>
      </c>
      <c r="C380" s="35">
        <v>4</v>
      </c>
      <c r="D380" s="55">
        <v>34.553199999999997</v>
      </c>
      <c r="E380" s="181">
        <v>2563</v>
      </c>
      <c r="F380" s="117">
        <v>3113217.9</v>
      </c>
      <c r="G380" s="41">
        <v>100</v>
      </c>
      <c r="H380" s="50">
        <f t="shared" si="90"/>
        <v>3113217.9</v>
      </c>
      <c r="I380" s="50">
        <f t="shared" si="89"/>
        <v>0</v>
      </c>
      <c r="J380" s="50">
        <f t="shared" si="84"/>
        <v>1214.6772922356613</v>
      </c>
      <c r="K380" s="50">
        <f t="shared" si="91"/>
        <v>274.64296177805568</v>
      </c>
      <c r="L380" s="50">
        <f t="shared" si="92"/>
        <v>975837.29491466517</v>
      </c>
      <c r="M380" s="50"/>
      <c r="N380" s="50">
        <f t="shared" si="79"/>
        <v>975837.29491466517</v>
      </c>
      <c r="O380" s="198"/>
      <c r="P380" s="62"/>
      <c r="Q380" s="198"/>
      <c r="R380" s="62"/>
      <c r="S380" s="33"/>
      <c r="T380" s="99"/>
      <c r="U380" s="99"/>
    </row>
    <row r="381" spans="1:21" s="31" customFormat="1" x14ac:dyDescent="0.25">
      <c r="A381" s="35"/>
      <c r="B381" s="51" t="s">
        <v>258</v>
      </c>
      <c r="C381" s="35">
        <v>4</v>
      </c>
      <c r="D381" s="55">
        <v>30.720999999999997</v>
      </c>
      <c r="E381" s="181">
        <v>2727</v>
      </c>
      <c r="F381" s="117">
        <v>2328486.7999999998</v>
      </c>
      <c r="G381" s="41">
        <v>100</v>
      </c>
      <c r="H381" s="50">
        <f t="shared" si="90"/>
        <v>2328486.7999999998</v>
      </c>
      <c r="I381" s="50">
        <f t="shared" si="89"/>
        <v>0</v>
      </c>
      <c r="J381" s="50">
        <f t="shared" si="84"/>
        <v>853.86387972130535</v>
      </c>
      <c r="K381" s="50">
        <f t="shared" si="91"/>
        <v>635.45637429241162</v>
      </c>
      <c r="L381" s="50">
        <f t="shared" si="92"/>
        <v>1390641.0546304798</v>
      </c>
      <c r="M381" s="50"/>
      <c r="N381" s="50">
        <f t="shared" si="79"/>
        <v>1390641.0546304798</v>
      </c>
      <c r="O381" s="198"/>
      <c r="P381" s="62"/>
      <c r="Q381" s="198"/>
      <c r="R381" s="62"/>
      <c r="S381" s="33"/>
      <c r="T381" s="99"/>
      <c r="U381" s="99"/>
    </row>
    <row r="382" spans="1:21" s="31" customFormat="1" x14ac:dyDescent="0.25">
      <c r="A382" s="35"/>
      <c r="B382" s="51" t="s">
        <v>259</v>
      </c>
      <c r="C382" s="35">
        <v>4</v>
      </c>
      <c r="D382" s="55">
        <v>18.347899999999999</v>
      </c>
      <c r="E382" s="181">
        <v>2599</v>
      </c>
      <c r="F382" s="117">
        <v>1287023.2</v>
      </c>
      <c r="G382" s="41">
        <v>100</v>
      </c>
      <c r="H382" s="50">
        <f t="shared" si="90"/>
        <v>1287023.2</v>
      </c>
      <c r="I382" s="50">
        <f t="shared" si="89"/>
        <v>0</v>
      </c>
      <c r="J382" s="50">
        <f t="shared" si="84"/>
        <v>495.19938437860714</v>
      </c>
      <c r="K382" s="50">
        <f t="shared" si="91"/>
        <v>994.12086963510978</v>
      </c>
      <c r="L382" s="50">
        <f t="shared" si="92"/>
        <v>1702806.8833806273</v>
      </c>
      <c r="M382" s="50"/>
      <c r="N382" s="50">
        <f t="shared" si="79"/>
        <v>1702806.8833806273</v>
      </c>
      <c r="O382" s="198"/>
      <c r="P382" s="62"/>
      <c r="Q382" s="198"/>
      <c r="R382" s="62"/>
      <c r="S382" s="33"/>
      <c r="T382" s="99"/>
      <c r="U382" s="99"/>
    </row>
    <row r="383" spans="1:21" s="31" customFormat="1" x14ac:dyDescent="0.25">
      <c r="A383" s="35"/>
      <c r="B383" s="51" t="s">
        <v>777</v>
      </c>
      <c r="C383" s="35">
        <v>4</v>
      </c>
      <c r="D383" s="55">
        <v>41.204600000000006</v>
      </c>
      <c r="E383" s="181">
        <v>3500</v>
      </c>
      <c r="F383" s="117">
        <v>2688751.2</v>
      </c>
      <c r="G383" s="41">
        <v>100</v>
      </c>
      <c r="H383" s="50">
        <f t="shared" si="90"/>
        <v>2688751.2</v>
      </c>
      <c r="I383" s="50">
        <f t="shared" si="89"/>
        <v>0</v>
      </c>
      <c r="J383" s="50">
        <f t="shared" si="84"/>
        <v>768.21462857142865</v>
      </c>
      <c r="K383" s="50">
        <f t="shared" si="91"/>
        <v>721.10562544228833</v>
      </c>
      <c r="L383" s="50">
        <f t="shared" si="92"/>
        <v>1688430.1887681333</v>
      </c>
      <c r="M383" s="50"/>
      <c r="N383" s="50">
        <f t="shared" si="79"/>
        <v>1688430.1887681333</v>
      </c>
      <c r="O383" s="198"/>
      <c r="P383" s="62"/>
      <c r="Q383" s="198"/>
      <c r="R383" s="62"/>
      <c r="S383" s="33"/>
      <c r="T383" s="99"/>
      <c r="U383" s="99"/>
    </row>
    <row r="384" spans="1:21" s="31" customFormat="1" x14ac:dyDescent="0.25">
      <c r="A384" s="35"/>
      <c r="B384" s="51" t="s">
        <v>260</v>
      </c>
      <c r="C384" s="35">
        <v>4</v>
      </c>
      <c r="D384" s="55">
        <v>30.663400000000003</v>
      </c>
      <c r="E384" s="181">
        <v>3484</v>
      </c>
      <c r="F384" s="117">
        <v>5803521.2000000002</v>
      </c>
      <c r="G384" s="41">
        <v>100</v>
      </c>
      <c r="H384" s="50">
        <f t="shared" si="90"/>
        <v>5803521.2000000002</v>
      </c>
      <c r="I384" s="50">
        <f t="shared" si="89"/>
        <v>0</v>
      </c>
      <c r="J384" s="50">
        <f t="shared" si="84"/>
        <v>1665.7638346727899</v>
      </c>
      <c r="K384" s="50">
        <f t="shared" si="91"/>
        <v>-176.44358065907295</v>
      </c>
      <c r="L384" s="50">
        <f t="shared" si="92"/>
        <v>823694.82095742458</v>
      </c>
      <c r="M384" s="50"/>
      <c r="N384" s="50">
        <f t="shared" si="79"/>
        <v>823694.82095742458</v>
      </c>
      <c r="O384" s="198"/>
      <c r="P384" s="62"/>
      <c r="Q384" s="198"/>
      <c r="R384" s="62"/>
      <c r="S384" s="33"/>
      <c r="T384" s="99"/>
      <c r="U384" s="99"/>
    </row>
    <row r="385" spans="1:21" s="31" customFormat="1" x14ac:dyDescent="0.25">
      <c r="A385" s="35"/>
      <c r="B385" s="51"/>
      <c r="C385" s="35"/>
      <c r="D385" s="55">
        <v>0</v>
      </c>
      <c r="E385" s="183"/>
      <c r="F385" s="42"/>
      <c r="G385" s="41"/>
      <c r="H385" s="42"/>
      <c r="I385" s="32"/>
      <c r="J385" s="32"/>
      <c r="K385" s="50"/>
      <c r="L385" s="50"/>
      <c r="M385" s="50"/>
      <c r="N385" s="50"/>
      <c r="O385" s="198"/>
      <c r="P385" s="62"/>
      <c r="Q385" s="198"/>
      <c r="R385" s="62"/>
      <c r="S385" s="33"/>
      <c r="T385" s="99"/>
      <c r="U385" s="99"/>
    </row>
    <row r="386" spans="1:21" s="31" customFormat="1" x14ac:dyDescent="0.25">
      <c r="A386" s="30" t="s">
        <v>261</v>
      </c>
      <c r="B386" s="43" t="s">
        <v>2</v>
      </c>
      <c r="C386" s="44"/>
      <c r="D386" s="3">
        <v>932.91639999999973</v>
      </c>
      <c r="E386" s="184">
        <f>E387</f>
        <v>75014</v>
      </c>
      <c r="F386" s="37">
        <f t="shared" ref="F386" si="93">F388</f>
        <v>0</v>
      </c>
      <c r="G386" s="37"/>
      <c r="H386" s="37">
        <f>H388</f>
        <v>14863217.949999999</v>
      </c>
      <c r="I386" s="37">
        <f>I388</f>
        <v>-14863217.949999999</v>
      </c>
      <c r="J386" s="37"/>
      <c r="K386" s="50"/>
      <c r="L386" s="50"/>
      <c r="M386" s="46">
        <f>M388</f>
        <v>23151563.519762434</v>
      </c>
      <c r="N386" s="37">
        <f t="shared" ref="N386:N449" si="94">L386+M386</f>
        <v>23151563.519762434</v>
      </c>
      <c r="O386" s="198"/>
      <c r="P386" s="198"/>
      <c r="Q386" s="198"/>
      <c r="R386" s="198"/>
      <c r="S386" s="33"/>
      <c r="T386" s="99"/>
      <c r="U386" s="99"/>
    </row>
    <row r="387" spans="1:21" s="31" customFormat="1" x14ac:dyDescent="0.25">
      <c r="A387" s="30" t="s">
        <v>261</v>
      </c>
      <c r="B387" s="43" t="s">
        <v>3</v>
      </c>
      <c r="C387" s="44"/>
      <c r="D387" s="3">
        <v>932.91639999999973</v>
      </c>
      <c r="E387" s="184">
        <f>SUM(E389:E420)</f>
        <v>75014</v>
      </c>
      <c r="F387" s="37">
        <f t="shared" ref="F387" si="95">SUM(F389:F420)</f>
        <v>99394820.099999979</v>
      </c>
      <c r="G387" s="37"/>
      <c r="H387" s="37">
        <f>SUM(H389:H420)</f>
        <v>69668384.200000003</v>
      </c>
      <c r="I387" s="37">
        <f>SUM(I389:I420)</f>
        <v>29726435.899999999</v>
      </c>
      <c r="J387" s="37"/>
      <c r="K387" s="50"/>
      <c r="L387" s="37">
        <f>SUM(L389:L420)</f>
        <v>52997377.577710055</v>
      </c>
      <c r="M387" s="50"/>
      <c r="N387" s="37">
        <f t="shared" si="94"/>
        <v>52997377.577710055</v>
      </c>
      <c r="O387" s="198"/>
      <c r="P387" s="198"/>
      <c r="Q387" s="198"/>
      <c r="R387" s="198"/>
      <c r="S387" s="33"/>
      <c r="T387" s="99"/>
      <c r="U387" s="99"/>
    </row>
    <row r="388" spans="1:21" s="31" customFormat="1" x14ac:dyDescent="0.25">
      <c r="A388" s="35"/>
      <c r="B388" s="51" t="s">
        <v>26</v>
      </c>
      <c r="C388" s="35">
        <v>2</v>
      </c>
      <c r="D388" s="55">
        <v>0</v>
      </c>
      <c r="E388" s="185"/>
      <c r="F388" s="50"/>
      <c r="G388" s="41">
        <v>25</v>
      </c>
      <c r="H388" s="50">
        <f>F402*G388/100</f>
        <v>14863217.949999999</v>
      </c>
      <c r="I388" s="50">
        <f t="shared" ref="I388:I420" si="96">F388-H388</f>
        <v>-14863217.949999999</v>
      </c>
      <c r="J388" s="50"/>
      <c r="K388" s="50"/>
      <c r="L388" s="50"/>
      <c r="M388" s="50">
        <f>($L$7*$L$8*E386/$L$10)+($L$7*$L$9*D386/$L$11)</f>
        <v>23151563.519762434</v>
      </c>
      <c r="N388" s="50">
        <f t="shared" si="94"/>
        <v>23151563.519762434</v>
      </c>
      <c r="O388" s="198"/>
      <c r="P388" s="62"/>
      <c r="Q388" s="198"/>
      <c r="R388" s="62"/>
      <c r="S388" s="33"/>
      <c r="T388" s="99"/>
      <c r="U388" s="99"/>
    </row>
    <row r="389" spans="1:21" s="31" customFormat="1" x14ac:dyDescent="0.25">
      <c r="A389" s="35"/>
      <c r="B389" s="51" t="s">
        <v>262</v>
      </c>
      <c r="C389" s="35">
        <v>4</v>
      </c>
      <c r="D389" s="55">
        <v>17.2576</v>
      </c>
      <c r="E389" s="181">
        <v>601</v>
      </c>
      <c r="F389" s="118">
        <v>141745.5</v>
      </c>
      <c r="G389" s="41">
        <v>100</v>
      </c>
      <c r="H389" s="50">
        <f t="shared" ref="H389:H420" si="97">F389*G389/100</f>
        <v>141745.5</v>
      </c>
      <c r="I389" s="50">
        <f t="shared" si="96"/>
        <v>0</v>
      </c>
      <c r="J389" s="50">
        <f t="shared" si="84"/>
        <v>235.84941763727122</v>
      </c>
      <c r="K389" s="50">
        <f t="shared" ref="K389:K420" si="98">$J$11*$J$19-J389</f>
        <v>1253.4708363764457</v>
      </c>
      <c r="L389" s="50">
        <f t="shared" ref="L389:L420" si="99">IF(K389&gt;0,$J$7*$J$8*(K389/$K$19),0)+$J$7*$J$9*(E389/$E$19)+$J$7*$J$10*(D389/$D$19)</f>
        <v>1606723.1285055594</v>
      </c>
      <c r="M389" s="50"/>
      <c r="N389" s="50">
        <f t="shared" si="94"/>
        <v>1606723.1285055594</v>
      </c>
      <c r="O389" s="198"/>
      <c r="P389" s="62"/>
      <c r="Q389" s="198"/>
      <c r="R389" s="62"/>
      <c r="S389" s="33"/>
      <c r="T389" s="99"/>
      <c r="U389" s="99"/>
    </row>
    <row r="390" spans="1:21" s="31" customFormat="1" x14ac:dyDescent="0.25">
      <c r="A390" s="35"/>
      <c r="B390" s="51" t="s">
        <v>263</v>
      </c>
      <c r="C390" s="35">
        <v>4</v>
      </c>
      <c r="D390" s="55">
        <v>17.919</v>
      </c>
      <c r="E390" s="181">
        <v>1032</v>
      </c>
      <c r="F390" s="118">
        <v>316868.5</v>
      </c>
      <c r="G390" s="41">
        <v>100</v>
      </c>
      <c r="H390" s="50">
        <f t="shared" si="97"/>
        <v>316868.5</v>
      </c>
      <c r="I390" s="50">
        <f t="shared" si="96"/>
        <v>0</v>
      </c>
      <c r="J390" s="50">
        <f t="shared" si="84"/>
        <v>307.04312015503876</v>
      </c>
      <c r="K390" s="50">
        <f t="shared" si="98"/>
        <v>1182.2771338586781</v>
      </c>
      <c r="L390" s="50">
        <f t="shared" si="99"/>
        <v>1612621.0567308497</v>
      </c>
      <c r="M390" s="50"/>
      <c r="N390" s="50">
        <f t="shared" si="94"/>
        <v>1612621.0567308497</v>
      </c>
      <c r="O390" s="198"/>
      <c r="P390" s="62"/>
      <c r="Q390" s="198"/>
      <c r="R390" s="62"/>
      <c r="S390" s="33"/>
      <c r="T390" s="99"/>
      <c r="U390" s="99"/>
    </row>
    <row r="391" spans="1:21" s="31" customFormat="1" x14ac:dyDescent="0.25">
      <c r="A391" s="35"/>
      <c r="B391" s="51" t="s">
        <v>264</v>
      </c>
      <c r="C391" s="35">
        <v>4</v>
      </c>
      <c r="D391" s="55">
        <v>14.108099999999999</v>
      </c>
      <c r="E391" s="181">
        <v>630</v>
      </c>
      <c r="F391" s="118">
        <v>510412</v>
      </c>
      <c r="G391" s="41">
        <v>100</v>
      </c>
      <c r="H391" s="50">
        <f t="shared" si="97"/>
        <v>510412</v>
      </c>
      <c r="I391" s="50">
        <f t="shared" si="96"/>
        <v>0</v>
      </c>
      <c r="J391" s="50">
        <f t="shared" si="84"/>
        <v>810.17777777777781</v>
      </c>
      <c r="K391" s="50">
        <f t="shared" si="98"/>
        <v>679.14247623593917</v>
      </c>
      <c r="L391" s="50">
        <f t="shared" si="99"/>
        <v>953360.96649417002</v>
      </c>
      <c r="M391" s="50"/>
      <c r="N391" s="50">
        <f t="shared" si="94"/>
        <v>953360.96649417002</v>
      </c>
      <c r="O391" s="198"/>
      <c r="P391" s="62"/>
      <c r="Q391" s="198"/>
      <c r="R391" s="62"/>
      <c r="S391" s="33"/>
      <c r="T391" s="99"/>
      <c r="U391" s="99"/>
    </row>
    <row r="392" spans="1:21" s="31" customFormat="1" x14ac:dyDescent="0.25">
      <c r="A392" s="35"/>
      <c r="B392" s="51" t="s">
        <v>265</v>
      </c>
      <c r="C392" s="35">
        <v>4</v>
      </c>
      <c r="D392" s="55">
        <v>33.1967</v>
      </c>
      <c r="E392" s="181">
        <v>1481</v>
      </c>
      <c r="F392" s="118">
        <v>908556.4</v>
      </c>
      <c r="G392" s="41">
        <v>100</v>
      </c>
      <c r="H392" s="50">
        <f t="shared" si="97"/>
        <v>908556.4</v>
      </c>
      <c r="I392" s="50">
        <f t="shared" si="96"/>
        <v>0</v>
      </c>
      <c r="J392" s="50">
        <f t="shared" si="84"/>
        <v>613.47494935854149</v>
      </c>
      <c r="K392" s="50">
        <f t="shared" si="98"/>
        <v>875.84530465517548</v>
      </c>
      <c r="L392" s="50">
        <f t="shared" si="99"/>
        <v>1435187.7401332487</v>
      </c>
      <c r="M392" s="50"/>
      <c r="N392" s="50">
        <f t="shared" si="94"/>
        <v>1435187.7401332487</v>
      </c>
      <c r="O392" s="198"/>
      <c r="P392" s="62"/>
      <c r="Q392" s="198"/>
      <c r="R392" s="62"/>
      <c r="S392" s="33"/>
      <c r="T392" s="99"/>
      <c r="U392" s="99"/>
    </row>
    <row r="393" spans="1:21" s="31" customFormat="1" x14ac:dyDescent="0.25">
      <c r="A393" s="35"/>
      <c r="B393" s="51" t="s">
        <v>266</v>
      </c>
      <c r="C393" s="35">
        <v>4</v>
      </c>
      <c r="D393" s="55">
        <v>56.851199999999992</v>
      </c>
      <c r="E393" s="181">
        <v>4668</v>
      </c>
      <c r="F393" s="118">
        <v>2640981</v>
      </c>
      <c r="G393" s="41">
        <v>100</v>
      </c>
      <c r="H393" s="50">
        <f t="shared" si="97"/>
        <v>2640981</v>
      </c>
      <c r="I393" s="50">
        <f t="shared" si="96"/>
        <v>0</v>
      </c>
      <c r="J393" s="50">
        <f t="shared" si="84"/>
        <v>565.76285347043699</v>
      </c>
      <c r="K393" s="50">
        <f t="shared" si="98"/>
        <v>923.55740054327998</v>
      </c>
      <c r="L393" s="50">
        <f t="shared" si="99"/>
        <v>2219070.5319411145</v>
      </c>
      <c r="M393" s="50"/>
      <c r="N393" s="50">
        <f t="shared" si="94"/>
        <v>2219070.5319411145</v>
      </c>
      <c r="O393" s="198"/>
      <c r="P393" s="62"/>
      <c r="Q393" s="198"/>
      <c r="R393" s="62"/>
      <c r="S393" s="33"/>
      <c r="T393" s="99"/>
      <c r="U393" s="99"/>
    </row>
    <row r="394" spans="1:21" s="31" customFormat="1" x14ac:dyDescent="0.25">
      <c r="A394" s="35"/>
      <c r="B394" s="51" t="s">
        <v>267</v>
      </c>
      <c r="C394" s="35">
        <v>4</v>
      </c>
      <c r="D394" s="55">
        <v>25.022300000000001</v>
      </c>
      <c r="E394" s="181">
        <v>1408</v>
      </c>
      <c r="F394" s="118">
        <v>2137970.6</v>
      </c>
      <c r="G394" s="41">
        <v>100</v>
      </c>
      <c r="H394" s="50">
        <f t="shared" si="97"/>
        <v>2137970.6</v>
      </c>
      <c r="I394" s="50">
        <f t="shared" si="96"/>
        <v>0</v>
      </c>
      <c r="J394" s="50">
        <f t="shared" si="84"/>
        <v>1518.445028409091</v>
      </c>
      <c r="K394" s="50">
        <f t="shared" si="98"/>
        <v>-29.124774395374061</v>
      </c>
      <c r="L394" s="50">
        <f t="shared" si="99"/>
        <v>398876.77061708563</v>
      </c>
      <c r="M394" s="50"/>
      <c r="N394" s="50">
        <f t="shared" si="94"/>
        <v>398876.77061708563</v>
      </c>
      <c r="O394" s="198"/>
      <c r="P394" s="62"/>
      <c r="Q394" s="198"/>
      <c r="R394" s="62"/>
      <c r="S394" s="33"/>
      <c r="T394" s="99"/>
      <c r="U394" s="99"/>
    </row>
    <row r="395" spans="1:21" s="31" customFormat="1" x14ac:dyDescent="0.25">
      <c r="A395" s="35"/>
      <c r="B395" s="51" t="s">
        <v>268</v>
      </c>
      <c r="C395" s="35">
        <v>4</v>
      </c>
      <c r="D395" s="55">
        <v>28.352600000000002</v>
      </c>
      <c r="E395" s="181">
        <v>1548</v>
      </c>
      <c r="F395" s="118">
        <v>592342.1</v>
      </c>
      <c r="G395" s="41">
        <v>100</v>
      </c>
      <c r="H395" s="50">
        <f t="shared" si="97"/>
        <v>592342.1</v>
      </c>
      <c r="I395" s="50">
        <f t="shared" si="96"/>
        <v>0</v>
      </c>
      <c r="J395" s="50">
        <f t="shared" si="84"/>
        <v>382.64993540051677</v>
      </c>
      <c r="K395" s="50">
        <f t="shared" si="98"/>
        <v>1106.6703186132002</v>
      </c>
      <c r="L395" s="50">
        <f t="shared" si="99"/>
        <v>1680830.4999212145</v>
      </c>
      <c r="M395" s="50"/>
      <c r="N395" s="50">
        <f t="shared" si="94"/>
        <v>1680830.4999212145</v>
      </c>
      <c r="O395" s="198"/>
      <c r="P395" s="62"/>
      <c r="Q395" s="198"/>
      <c r="R395" s="62"/>
      <c r="S395" s="33"/>
      <c r="T395" s="99"/>
      <c r="U395" s="99"/>
    </row>
    <row r="396" spans="1:21" s="31" customFormat="1" x14ac:dyDescent="0.25">
      <c r="A396" s="35"/>
      <c r="B396" s="51" t="s">
        <v>269</v>
      </c>
      <c r="C396" s="35">
        <v>4</v>
      </c>
      <c r="D396" s="55">
        <v>36.885599999999997</v>
      </c>
      <c r="E396" s="181">
        <v>1137</v>
      </c>
      <c r="F396" s="118">
        <v>414666.4</v>
      </c>
      <c r="G396" s="41">
        <v>100</v>
      </c>
      <c r="H396" s="50">
        <f t="shared" si="97"/>
        <v>414666.4</v>
      </c>
      <c r="I396" s="50">
        <f t="shared" si="96"/>
        <v>0</v>
      </c>
      <c r="J396" s="50">
        <f t="shared" si="84"/>
        <v>364.70219876868953</v>
      </c>
      <c r="K396" s="50">
        <f t="shared" si="98"/>
        <v>1124.6180552450273</v>
      </c>
      <c r="L396" s="50">
        <f t="shared" si="99"/>
        <v>1667223.6344803902</v>
      </c>
      <c r="M396" s="50"/>
      <c r="N396" s="50">
        <f t="shared" si="94"/>
        <v>1667223.6344803902</v>
      </c>
      <c r="O396" s="198"/>
      <c r="P396" s="62"/>
      <c r="Q396" s="198"/>
      <c r="R396" s="62"/>
      <c r="S396" s="33"/>
      <c r="T396" s="99"/>
      <c r="U396" s="99"/>
    </row>
    <row r="397" spans="1:21" s="31" customFormat="1" x14ac:dyDescent="0.25">
      <c r="A397" s="35"/>
      <c r="B397" s="51" t="s">
        <v>270</v>
      </c>
      <c r="C397" s="35">
        <v>4</v>
      </c>
      <c r="D397" s="55">
        <v>19.1204</v>
      </c>
      <c r="E397" s="181">
        <v>1010</v>
      </c>
      <c r="F397" s="118">
        <v>430226.4</v>
      </c>
      <c r="G397" s="41">
        <v>100</v>
      </c>
      <c r="H397" s="50">
        <f t="shared" si="97"/>
        <v>430226.4</v>
      </c>
      <c r="I397" s="50">
        <f t="shared" si="96"/>
        <v>0</v>
      </c>
      <c r="J397" s="50">
        <f t="shared" si="84"/>
        <v>425.96673267326736</v>
      </c>
      <c r="K397" s="50">
        <f t="shared" si="98"/>
        <v>1063.3535213404496</v>
      </c>
      <c r="L397" s="50">
        <f t="shared" si="99"/>
        <v>1481684.2022189018</v>
      </c>
      <c r="M397" s="50"/>
      <c r="N397" s="50">
        <f t="shared" si="94"/>
        <v>1481684.2022189018</v>
      </c>
      <c r="O397" s="198"/>
      <c r="P397" s="62"/>
      <c r="Q397" s="198"/>
      <c r="R397" s="62"/>
      <c r="S397" s="33"/>
      <c r="T397" s="99"/>
      <c r="U397" s="99"/>
    </row>
    <row r="398" spans="1:21" s="31" customFormat="1" x14ac:dyDescent="0.25">
      <c r="A398" s="35"/>
      <c r="B398" s="51" t="s">
        <v>271</v>
      </c>
      <c r="C398" s="35">
        <v>4</v>
      </c>
      <c r="D398" s="55">
        <v>7.6936999999999998</v>
      </c>
      <c r="E398" s="181">
        <v>501</v>
      </c>
      <c r="F398" s="118">
        <v>195608.7</v>
      </c>
      <c r="G398" s="41">
        <v>100</v>
      </c>
      <c r="H398" s="50">
        <f t="shared" si="97"/>
        <v>195608.7</v>
      </c>
      <c r="I398" s="50">
        <f t="shared" si="96"/>
        <v>0</v>
      </c>
      <c r="J398" s="50">
        <f t="shared" si="84"/>
        <v>390.43652694610779</v>
      </c>
      <c r="K398" s="50">
        <f t="shared" si="98"/>
        <v>1098.8837270676092</v>
      </c>
      <c r="L398" s="50">
        <f t="shared" si="99"/>
        <v>1364790.1160491153</v>
      </c>
      <c r="M398" s="50"/>
      <c r="N398" s="50">
        <f t="shared" si="94"/>
        <v>1364790.1160491153</v>
      </c>
      <c r="O398" s="198"/>
      <c r="P398" s="62"/>
      <c r="Q398" s="198"/>
      <c r="R398" s="62"/>
      <c r="S398" s="33"/>
      <c r="T398" s="99"/>
      <c r="U398" s="99"/>
    </row>
    <row r="399" spans="1:21" s="31" customFormat="1" x14ac:dyDescent="0.25">
      <c r="A399" s="35"/>
      <c r="B399" s="51" t="s">
        <v>272</v>
      </c>
      <c r="C399" s="35">
        <v>4</v>
      </c>
      <c r="D399" s="55">
        <v>27.951700000000002</v>
      </c>
      <c r="E399" s="181">
        <v>1090</v>
      </c>
      <c r="F399" s="118">
        <v>406969.8</v>
      </c>
      <c r="G399" s="41">
        <v>100</v>
      </c>
      <c r="H399" s="50">
        <f t="shared" si="97"/>
        <v>406969.8</v>
      </c>
      <c r="I399" s="50">
        <f t="shared" si="96"/>
        <v>0</v>
      </c>
      <c r="J399" s="50">
        <f t="shared" si="84"/>
        <v>373.36678899082568</v>
      </c>
      <c r="K399" s="50">
        <f t="shared" si="98"/>
        <v>1115.9534650228914</v>
      </c>
      <c r="L399" s="50">
        <f t="shared" si="99"/>
        <v>1601900.495380623</v>
      </c>
      <c r="M399" s="50"/>
      <c r="N399" s="50">
        <f t="shared" si="94"/>
        <v>1601900.495380623</v>
      </c>
      <c r="O399" s="198"/>
      <c r="P399" s="62"/>
      <c r="Q399" s="198"/>
      <c r="R399" s="62"/>
      <c r="S399" s="33"/>
      <c r="T399" s="99"/>
      <c r="U399" s="99"/>
    </row>
    <row r="400" spans="1:21" s="31" customFormat="1" x14ac:dyDescent="0.25">
      <c r="A400" s="35"/>
      <c r="B400" s="51" t="s">
        <v>273</v>
      </c>
      <c r="C400" s="35">
        <v>4</v>
      </c>
      <c r="D400" s="55">
        <v>31.550799999999999</v>
      </c>
      <c r="E400" s="181">
        <v>1804</v>
      </c>
      <c r="F400" s="118">
        <v>676234.9</v>
      </c>
      <c r="G400" s="41">
        <v>100</v>
      </c>
      <c r="H400" s="50">
        <f t="shared" si="97"/>
        <v>676234.9</v>
      </c>
      <c r="I400" s="50">
        <f t="shared" si="96"/>
        <v>0</v>
      </c>
      <c r="J400" s="50">
        <f t="shared" si="84"/>
        <v>374.85304878048782</v>
      </c>
      <c r="K400" s="50">
        <f t="shared" si="98"/>
        <v>1114.4672052332292</v>
      </c>
      <c r="L400" s="50">
        <f t="shared" si="99"/>
        <v>1755014.1803529595</v>
      </c>
      <c r="M400" s="50"/>
      <c r="N400" s="50">
        <f t="shared" si="94"/>
        <v>1755014.1803529595</v>
      </c>
      <c r="O400" s="198"/>
      <c r="P400" s="62"/>
      <c r="Q400" s="198"/>
      <c r="R400" s="62"/>
      <c r="S400" s="33"/>
      <c r="T400" s="99"/>
      <c r="U400" s="99"/>
    </row>
    <row r="401" spans="1:21" s="31" customFormat="1" x14ac:dyDescent="0.25">
      <c r="A401" s="35"/>
      <c r="B401" s="51" t="s">
        <v>274</v>
      </c>
      <c r="C401" s="35">
        <v>4</v>
      </c>
      <c r="D401" s="55">
        <v>44.9495</v>
      </c>
      <c r="E401" s="181">
        <v>8458</v>
      </c>
      <c r="F401" s="118">
        <v>16042572.300000001</v>
      </c>
      <c r="G401" s="41">
        <v>100</v>
      </c>
      <c r="H401" s="50">
        <f t="shared" si="97"/>
        <v>16042572.300000001</v>
      </c>
      <c r="I401" s="50">
        <f t="shared" si="96"/>
        <v>0</v>
      </c>
      <c r="J401" s="50">
        <f t="shared" si="84"/>
        <v>1896.73354220856</v>
      </c>
      <c r="K401" s="50">
        <f t="shared" si="98"/>
        <v>-407.41328819484306</v>
      </c>
      <c r="L401" s="50">
        <f t="shared" si="99"/>
        <v>1845564.0600827003</v>
      </c>
      <c r="M401" s="50"/>
      <c r="N401" s="50">
        <f t="shared" si="94"/>
        <v>1845564.0600827003</v>
      </c>
      <c r="O401" s="198"/>
      <c r="P401" s="62"/>
      <c r="Q401" s="198"/>
      <c r="R401" s="62"/>
      <c r="S401" s="33"/>
      <c r="T401" s="99"/>
      <c r="U401" s="99"/>
    </row>
    <row r="402" spans="1:21" s="31" customFormat="1" x14ac:dyDescent="0.25">
      <c r="A402" s="35"/>
      <c r="B402" s="51" t="s">
        <v>879</v>
      </c>
      <c r="C402" s="35">
        <v>3</v>
      </c>
      <c r="D402" s="55">
        <v>63.640900000000002</v>
      </c>
      <c r="E402" s="181">
        <v>19356</v>
      </c>
      <c r="F402" s="118">
        <v>59452871.799999997</v>
      </c>
      <c r="G402" s="41">
        <v>50</v>
      </c>
      <c r="H402" s="50">
        <f t="shared" si="97"/>
        <v>29726435.899999999</v>
      </c>
      <c r="I402" s="50">
        <f t="shared" si="96"/>
        <v>29726435.899999999</v>
      </c>
      <c r="J402" s="50">
        <f t="shared" si="84"/>
        <v>3071.5474168216574</v>
      </c>
      <c r="K402" s="50">
        <f t="shared" si="98"/>
        <v>-1582.2271628079404</v>
      </c>
      <c r="L402" s="50">
        <f t="shared" si="99"/>
        <v>4018587.1858618674</v>
      </c>
      <c r="M402" s="50"/>
      <c r="N402" s="50">
        <f t="shared" si="94"/>
        <v>4018587.1858618674</v>
      </c>
      <c r="O402" s="198"/>
      <c r="P402" s="62"/>
      <c r="Q402" s="198"/>
      <c r="R402" s="62"/>
      <c r="S402" s="33"/>
      <c r="T402" s="99"/>
      <c r="U402" s="99"/>
    </row>
    <row r="403" spans="1:21" s="31" customFormat="1" x14ac:dyDescent="0.25">
      <c r="A403" s="35"/>
      <c r="B403" s="51" t="s">
        <v>275</v>
      </c>
      <c r="C403" s="35">
        <v>4</v>
      </c>
      <c r="D403" s="55">
        <v>31.273899999999998</v>
      </c>
      <c r="E403" s="181">
        <v>2521</v>
      </c>
      <c r="F403" s="118">
        <v>1141724.5</v>
      </c>
      <c r="G403" s="41">
        <v>100</v>
      </c>
      <c r="H403" s="50">
        <f t="shared" si="97"/>
        <v>1141724.5</v>
      </c>
      <c r="I403" s="50">
        <f t="shared" si="96"/>
        <v>0</v>
      </c>
      <c r="J403" s="50">
        <f t="shared" si="84"/>
        <v>452.88556128520429</v>
      </c>
      <c r="K403" s="50">
        <f t="shared" si="98"/>
        <v>1036.4346927285128</v>
      </c>
      <c r="L403" s="50">
        <f t="shared" si="99"/>
        <v>1802824.0146458135</v>
      </c>
      <c r="M403" s="50"/>
      <c r="N403" s="50">
        <f t="shared" si="94"/>
        <v>1802824.0146458135</v>
      </c>
      <c r="O403" s="198"/>
      <c r="P403" s="62"/>
      <c r="Q403" s="198"/>
      <c r="R403" s="62"/>
      <c r="S403" s="33"/>
      <c r="T403" s="99"/>
      <c r="U403" s="99"/>
    </row>
    <row r="404" spans="1:21" s="31" customFormat="1" x14ac:dyDescent="0.25">
      <c r="A404" s="35"/>
      <c r="B404" s="51" t="s">
        <v>778</v>
      </c>
      <c r="C404" s="35">
        <v>4</v>
      </c>
      <c r="D404" s="55">
        <v>21.880900000000004</v>
      </c>
      <c r="E404" s="181">
        <v>1222</v>
      </c>
      <c r="F404" s="118">
        <v>492273.7</v>
      </c>
      <c r="G404" s="41">
        <v>100</v>
      </c>
      <c r="H404" s="50">
        <f t="shared" si="97"/>
        <v>492273.7</v>
      </c>
      <c r="I404" s="50">
        <f t="shared" si="96"/>
        <v>0</v>
      </c>
      <c r="J404" s="50">
        <f t="shared" si="84"/>
        <v>402.84263502454991</v>
      </c>
      <c r="K404" s="50">
        <f t="shared" si="98"/>
        <v>1086.477618989167</v>
      </c>
      <c r="L404" s="50">
        <f t="shared" si="99"/>
        <v>1562346.3215791082</v>
      </c>
      <c r="M404" s="50"/>
      <c r="N404" s="50">
        <f t="shared" si="94"/>
        <v>1562346.3215791082</v>
      </c>
      <c r="O404" s="198"/>
      <c r="P404" s="62"/>
      <c r="Q404" s="198"/>
      <c r="R404" s="62"/>
      <c r="S404" s="33"/>
      <c r="T404" s="99"/>
      <c r="U404" s="99"/>
    </row>
    <row r="405" spans="1:21" s="31" customFormat="1" x14ac:dyDescent="0.25">
      <c r="A405" s="35"/>
      <c r="B405" s="51" t="s">
        <v>276</v>
      </c>
      <c r="C405" s="35">
        <v>4</v>
      </c>
      <c r="D405" s="55">
        <v>30.774899999999995</v>
      </c>
      <c r="E405" s="181">
        <v>923</v>
      </c>
      <c r="F405" s="118">
        <v>717437.3</v>
      </c>
      <c r="G405" s="41">
        <v>100</v>
      </c>
      <c r="H405" s="50">
        <f t="shared" si="97"/>
        <v>717437.3</v>
      </c>
      <c r="I405" s="50">
        <f t="shared" si="96"/>
        <v>0</v>
      </c>
      <c r="J405" s="50">
        <f t="shared" si="84"/>
        <v>777.28851570964252</v>
      </c>
      <c r="K405" s="50">
        <f t="shared" si="98"/>
        <v>712.03173830407445</v>
      </c>
      <c r="L405" s="50">
        <f t="shared" si="99"/>
        <v>1133033.4821391613</v>
      </c>
      <c r="M405" s="50"/>
      <c r="N405" s="50">
        <f t="shared" si="94"/>
        <v>1133033.4821391613</v>
      </c>
      <c r="O405" s="198"/>
      <c r="P405" s="62"/>
      <c r="Q405" s="198"/>
      <c r="R405" s="62"/>
      <c r="S405" s="33"/>
      <c r="T405" s="99"/>
      <c r="U405" s="99"/>
    </row>
    <row r="406" spans="1:21" s="31" customFormat="1" x14ac:dyDescent="0.25">
      <c r="A406" s="35"/>
      <c r="B406" s="51" t="s">
        <v>277</v>
      </c>
      <c r="C406" s="35">
        <v>4</v>
      </c>
      <c r="D406" s="55">
        <v>29.421599999999998</v>
      </c>
      <c r="E406" s="181">
        <v>2990</v>
      </c>
      <c r="F406" s="118">
        <v>824407</v>
      </c>
      <c r="G406" s="41">
        <v>100</v>
      </c>
      <c r="H406" s="50">
        <f t="shared" si="97"/>
        <v>824407</v>
      </c>
      <c r="I406" s="50">
        <f t="shared" si="96"/>
        <v>0</v>
      </c>
      <c r="J406" s="50">
        <f t="shared" ref="J406:J469" si="100">F406/E406</f>
        <v>275.72140468227423</v>
      </c>
      <c r="K406" s="50">
        <f t="shared" si="98"/>
        <v>1213.5988493314428</v>
      </c>
      <c r="L406" s="50">
        <f t="shared" si="99"/>
        <v>2080630.4894455301</v>
      </c>
      <c r="M406" s="50"/>
      <c r="N406" s="50">
        <f t="shared" si="94"/>
        <v>2080630.4894455301</v>
      </c>
      <c r="O406" s="198"/>
      <c r="P406" s="62"/>
      <c r="Q406" s="198"/>
      <c r="R406" s="62"/>
      <c r="S406" s="33"/>
      <c r="T406" s="99"/>
      <c r="U406" s="99"/>
    </row>
    <row r="407" spans="1:21" s="31" customFormat="1" x14ac:dyDescent="0.25">
      <c r="A407" s="35"/>
      <c r="B407" s="51" t="s">
        <v>779</v>
      </c>
      <c r="C407" s="35">
        <v>4</v>
      </c>
      <c r="D407" s="55">
        <v>13.160600000000001</v>
      </c>
      <c r="E407" s="181">
        <v>972</v>
      </c>
      <c r="F407" s="118">
        <v>283401.09999999998</v>
      </c>
      <c r="G407" s="41">
        <v>100</v>
      </c>
      <c r="H407" s="50">
        <f t="shared" si="97"/>
        <v>283401.09999999998</v>
      </c>
      <c r="I407" s="50">
        <f t="shared" si="96"/>
        <v>0</v>
      </c>
      <c r="J407" s="50">
        <f t="shared" si="100"/>
        <v>291.56491769547324</v>
      </c>
      <c r="K407" s="50">
        <f t="shared" si="98"/>
        <v>1197.7553363182437</v>
      </c>
      <c r="L407" s="50">
        <f t="shared" si="99"/>
        <v>1593645.2448846537</v>
      </c>
      <c r="M407" s="50"/>
      <c r="N407" s="50">
        <f t="shared" si="94"/>
        <v>1593645.2448846537</v>
      </c>
      <c r="O407" s="198"/>
      <c r="P407" s="62"/>
      <c r="Q407" s="198"/>
      <c r="R407" s="62"/>
      <c r="S407" s="33"/>
      <c r="T407" s="99"/>
      <c r="U407" s="99"/>
    </row>
    <row r="408" spans="1:21" s="31" customFormat="1" x14ac:dyDescent="0.25">
      <c r="A408" s="35"/>
      <c r="B408" s="51" t="s">
        <v>780</v>
      </c>
      <c r="C408" s="35">
        <v>4</v>
      </c>
      <c r="D408" s="55">
        <v>31.3569</v>
      </c>
      <c r="E408" s="181">
        <v>1421</v>
      </c>
      <c r="F408" s="118">
        <v>436755.6</v>
      </c>
      <c r="G408" s="41">
        <v>100</v>
      </c>
      <c r="H408" s="50">
        <f t="shared" si="97"/>
        <v>436755.6</v>
      </c>
      <c r="I408" s="50">
        <f t="shared" si="96"/>
        <v>0</v>
      </c>
      <c r="J408" s="50">
        <f t="shared" si="100"/>
        <v>307.3579169598874</v>
      </c>
      <c r="K408" s="50">
        <f t="shared" si="98"/>
        <v>1181.9623370538295</v>
      </c>
      <c r="L408" s="50">
        <f t="shared" si="99"/>
        <v>1756562.7450872131</v>
      </c>
      <c r="M408" s="50"/>
      <c r="N408" s="50">
        <f t="shared" si="94"/>
        <v>1756562.7450872131</v>
      </c>
      <c r="O408" s="198"/>
      <c r="P408" s="62"/>
      <c r="Q408" s="198"/>
      <c r="R408" s="62"/>
      <c r="S408" s="33"/>
      <c r="T408" s="99"/>
      <c r="U408" s="99"/>
    </row>
    <row r="409" spans="1:21" s="31" customFormat="1" x14ac:dyDescent="0.25">
      <c r="A409" s="35"/>
      <c r="B409" s="51" t="s">
        <v>278</v>
      </c>
      <c r="C409" s="35">
        <v>4</v>
      </c>
      <c r="D409" s="55">
        <v>29.774799999999999</v>
      </c>
      <c r="E409" s="181">
        <v>1660</v>
      </c>
      <c r="F409" s="118">
        <v>653786.5</v>
      </c>
      <c r="G409" s="41">
        <v>100</v>
      </c>
      <c r="H409" s="50">
        <f t="shared" si="97"/>
        <v>653786.5</v>
      </c>
      <c r="I409" s="50">
        <f t="shared" si="96"/>
        <v>0</v>
      </c>
      <c r="J409" s="50">
        <f t="shared" si="100"/>
        <v>393.84728915662652</v>
      </c>
      <c r="K409" s="50">
        <f t="shared" si="98"/>
        <v>1095.4729648570906</v>
      </c>
      <c r="L409" s="50">
        <f t="shared" si="99"/>
        <v>1697065.3070510214</v>
      </c>
      <c r="M409" s="50"/>
      <c r="N409" s="50">
        <f t="shared" si="94"/>
        <v>1697065.3070510214</v>
      </c>
      <c r="O409" s="198"/>
      <c r="P409" s="62"/>
      <c r="Q409" s="198"/>
      <c r="R409" s="62"/>
      <c r="S409" s="33"/>
      <c r="T409" s="99"/>
      <c r="U409" s="99"/>
    </row>
    <row r="410" spans="1:21" s="31" customFormat="1" x14ac:dyDescent="0.25">
      <c r="A410" s="35"/>
      <c r="B410" s="51" t="s">
        <v>279</v>
      </c>
      <c r="C410" s="35">
        <v>4</v>
      </c>
      <c r="D410" s="55">
        <v>17.8398</v>
      </c>
      <c r="E410" s="181">
        <v>1205</v>
      </c>
      <c r="F410" s="118">
        <v>382353.6</v>
      </c>
      <c r="G410" s="41">
        <v>100</v>
      </c>
      <c r="H410" s="50">
        <f t="shared" si="97"/>
        <v>382353.6</v>
      </c>
      <c r="I410" s="50">
        <f t="shared" si="96"/>
        <v>0</v>
      </c>
      <c r="J410" s="50">
        <f t="shared" si="100"/>
        <v>317.30589211618258</v>
      </c>
      <c r="K410" s="50">
        <f t="shared" si="98"/>
        <v>1172.0143618975344</v>
      </c>
      <c r="L410" s="50">
        <f t="shared" si="99"/>
        <v>1633672.7838782237</v>
      </c>
      <c r="M410" s="50"/>
      <c r="N410" s="50">
        <f t="shared" si="94"/>
        <v>1633672.7838782237</v>
      </c>
      <c r="O410" s="198"/>
      <c r="P410" s="62"/>
      <c r="Q410" s="198"/>
      <c r="R410" s="62"/>
      <c r="S410" s="33"/>
      <c r="T410" s="99"/>
      <c r="U410" s="99"/>
    </row>
    <row r="411" spans="1:21" s="31" customFormat="1" x14ac:dyDescent="0.25">
      <c r="A411" s="35"/>
      <c r="B411" s="51" t="s">
        <v>280</v>
      </c>
      <c r="C411" s="35">
        <v>4</v>
      </c>
      <c r="D411" s="55">
        <v>43.423200000000001</v>
      </c>
      <c r="E411" s="181">
        <v>2063</v>
      </c>
      <c r="F411" s="118">
        <v>3857503.5</v>
      </c>
      <c r="G411" s="41">
        <v>100</v>
      </c>
      <c r="H411" s="50">
        <f t="shared" si="97"/>
        <v>3857503.5</v>
      </c>
      <c r="I411" s="50">
        <f t="shared" si="96"/>
        <v>0</v>
      </c>
      <c r="J411" s="50">
        <f t="shared" si="100"/>
        <v>1869.8514299563742</v>
      </c>
      <c r="K411" s="50">
        <f t="shared" si="98"/>
        <v>-380.53117594265723</v>
      </c>
      <c r="L411" s="50">
        <f t="shared" si="99"/>
        <v>619758.52011963259</v>
      </c>
      <c r="M411" s="50"/>
      <c r="N411" s="50">
        <f t="shared" si="94"/>
        <v>619758.52011963259</v>
      </c>
      <c r="O411" s="198"/>
      <c r="P411" s="62"/>
      <c r="Q411" s="198"/>
      <c r="R411" s="62"/>
      <c r="S411" s="33"/>
      <c r="T411" s="99"/>
      <c r="U411" s="99"/>
    </row>
    <row r="412" spans="1:21" s="31" customFormat="1" x14ac:dyDescent="0.25">
      <c r="A412" s="35"/>
      <c r="B412" s="51" t="s">
        <v>281</v>
      </c>
      <c r="C412" s="35">
        <v>4</v>
      </c>
      <c r="D412" s="55">
        <v>23.677600000000002</v>
      </c>
      <c r="E412" s="181">
        <v>1133</v>
      </c>
      <c r="F412" s="118">
        <v>254564.6</v>
      </c>
      <c r="G412" s="41">
        <v>100</v>
      </c>
      <c r="H412" s="50">
        <f t="shared" si="97"/>
        <v>254564.6</v>
      </c>
      <c r="I412" s="50">
        <f t="shared" si="96"/>
        <v>0</v>
      </c>
      <c r="J412" s="50">
        <f t="shared" si="100"/>
        <v>224.68190644307148</v>
      </c>
      <c r="K412" s="50">
        <f t="shared" si="98"/>
        <v>1264.6383475706455</v>
      </c>
      <c r="L412" s="50">
        <f t="shared" si="99"/>
        <v>1754071.4003331331</v>
      </c>
      <c r="M412" s="50"/>
      <c r="N412" s="50">
        <f t="shared" si="94"/>
        <v>1754071.4003331331</v>
      </c>
      <c r="O412" s="198"/>
      <c r="P412" s="62"/>
      <c r="Q412" s="198"/>
      <c r="R412" s="62"/>
      <c r="S412" s="33"/>
      <c r="T412" s="99"/>
      <c r="U412" s="99"/>
    </row>
    <row r="413" spans="1:21" s="31" customFormat="1" x14ac:dyDescent="0.25">
      <c r="A413" s="35"/>
      <c r="B413" s="51" t="s">
        <v>781</v>
      </c>
      <c r="C413" s="35">
        <v>4</v>
      </c>
      <c r="D413" s="55">
        <v>35.131500000000003</v>
      </c>
      <c r="E413" s="181">
        <v>1977</v>
      </c>
      <c r="F413" s="118">
        <v>733869.5</v>
      </c>
      <c r="G413" s="41">
        <v>100</v>
      </c>
      <c r="H413" s="50">
        <f t="shared" si="97"/>
        <v>733869.5</v>
      </c>
      <c r="I413" s="50">
        <f t="shared" si="96"/>
        <v>0</v>
      </c>
      <c r="J413" s="50">
        <f t="shared" si="100"/>
        <v>371.20359129994944</v>
      </c>
      <c r="K413" s="50">
        <f t="shared" si="98"/>
        <v>1118.1166627137675</v>
      </c>
      <c r="L413" s="50">
        <f t="shared" si="99"/>
        <v>1810751.1807928402</v>
      </c>
      <c r="M413" s="50"/>
      <c r="N413" s="50">
        <f t="shared" si="94"/>
        <v>1810751.1807928402</v>
      </c>
      <c r="O413" s="198"/>
      <c r="P413" s="62"/>
      <c r="Q413" s="198"/>
      <c r="R413" s="62"/>
      <c r="S413" s="33"/>
      <c r="T413" s="99"/>
      <c r="U413" s="99"/>
    </row>
    <row r="414" spans="1:21" s="31" customFormat="1" x14ac:dyDescent="0.25">
      <c r="A414" s="35"/>
      <c r="B414" s="51" t="s">
        <v>282</v>
      </c>
      <c r="C414" s="35">
        <v>4</v>
      </c>
      <c r="D414" s="55">
        <v>21.135199999999998</v>
      </c>
      <c r="E414" s="181">
        <v>1163</v>
      </c>
      <c r="F414" s="118">
        <v>471505.7</v>
      </c>
      <c r="G414" s="41">
        <v>100</v>
      </c>
      <c r="H414" s="50">
        <f t="shared" si="97"/>
        <v>471505.7</v>
      </c>
      <c r="I414" s="50">
        <f t="shared" si="96"/>
        <v>0</v>
      </c>
      <c r="J414" s="50">
        <f t="shared" si="100"/>
        <v>405.42192605331041</v>
      </c>
      <c r="K414" s="50">
        <f t="shared" si="98"/>
        <v>1083.8983279604065</v>
      </c>
      <c r="L414" s="50">
        <f t="shared" si="99"/>
        <v>1544329.169617675</v>
      </c>
      <c r="M414" s="50"/>
      <c r="N414" s="50">
        <f t="shared" si="94"/>
        <v>1544329.169617675</v>
      </c>
      <c r="O414" s="198"/>
      <c r="P414" s="62"/>
      <c r="Q414" s="198"/>
      <c r="R414" s="62"/>
      <c r="S414" s="33"/>
      <c r="T414" s="99"/>
      <c r="U414" s="99"/>
    </row>
    <row r="415" spans="1:21" s="31" customFormat="1" x14ac:dyDescent="0.25">
      <c r="A415" s="35"/>
      <c r="B415" s="51" t="s">
        <v>782</v>
      </c>
      <c r="C415" s="35">
        <v>4</v>
      </c>
      <c r="D415" s="55">
        <v>33.507600000000004</v>
      </c>
      <c r="E415" s="181">
        <v>1768</v>
      </c>
      <c r="F415" s="118">
        <v>798187.3</v>
      </c>
      <c r="G415" s="41">
        <v>100</v>
      </c>
      <c r="H415" s="50">
        <f t="shared" si="97"/>
        <v>798187.3</v>
      </c>
      <c r="I415" s="50">
        <f t="shared" si="96"/>
        <v>0</v>
      </c>
      <c r="J415" s="50">
        <f t="shared" si="100"/>
        <v>451.4634049773756</v>
      </c>
      <c r="K415" s="50">
        <f t="shared" si="98"/>
        <v>1037.8568490363414</v>
      </c>
      <c r="L415" s="50">
        <f t="shared" si="99"/>
        <v>1672688.7665056554</v>
      </c>
      <c r="M415" s="50"/>
      <c r="N415" s="50">
        <f t="shared" si="94"/>
        <v>1672688.7665056554</v>
      </c>
      <c r="O415" s="198"/>
      <c r="P415" s="62"/>
      <c r="Q415" s="198"/>
      <c r="R415" s="62"/>
      <c r="S415" s="33"/>
      <c r="T415" s="99"/>
      <c r="U415" s="99"/>
    </row>
    <row r="416" spans="1:21" s="31" customFormat="1" x14ac:dyDescent="0.25">
      <c r="A416" s="35"/>
      <c r="B416" s="51" t="s">
        <v>283</v>
      </c>
      <c r="C416" s="35">
        <v>4</v>
      </c>
      <c r="D416" s="55">
        <v>26.096699999999998</v>
      </c>
      <c r="E416" s="181">
        <v>1244</v>
      </c>
      <c r="F416" s="118">
        <v>557463.80000000005</v>
      </c>
      <c r="G416" s="41">
        <v>100</v>
      </c>
      <c r="H416" s="50">
        <f t="shared" si="97"/>
        <v>557463.80000000005</v>
      </c>
      <c r="I416" s="50">
        <f t="shared" si="96"/>
        <v>0</v>
      </c>
      <c r="J416" s="50">
        <f t="shared" si="100"/>
        <v>448.12202572347269</v>
      </c>
      <c r="K416" s="50">
        <f t="shared" si="98"/>
        <v>1041.1982282902443</v>
      </c>
      <c r="L416" s="50">
        <f t="shared" si="99"/>
        <v>1537915.6528480207</v>
      </c>
      <c r="M416" s="50"/>
      <c r="N416" s="50">
        <f t="shared" si="94"/>
        <v>1537915.6528480207</v>
      </c>
      <c r="O416" s="198"/>
      <c r="P416" s="62"/>
      <c r="Q416" s="198"/>
      <c r="R416" s="62"/>
      <c r="S416" s="33"/>
      <c r="T416" s="99"/>
      <c r="U416" s="99"/>
    </row>
    <row r="417" spans="1:21" s="31" customFormat="1" x14ac:dyDescent="0.25">
      <c r="A417" s="35"/>
      <c r="B417" s="51" t="s">
        <v>230</v>
      </c>
      <c r="C417" s="35">
        <v>4</v>
      </c>
      <c r="D417" s="54">
        <v>24.5121</v>
      </c>
      <c r="E417" s="181">
        <v>1924</v>
      </c>
      <c r="F417" s="118">
        <v>496647.9</v>
      </c>
      <c r="G417" s="41">
        <v>100</v>
      </c>
      <c r="H417" s="50">
        <f t="shared" si="97"/>
        <v>496647.9</v>
      </c>
      <c r="I417" s="50">
        <f t="shared" si="96"/>
        <v>0</v>
      </c>
      <c r="J417" s="50">
        <f t="shared" si="100"/>
        <v>258.13300415800416</v>
      </c>
      <c r="K417" s="50">
        <f t="shared" si="98"/>
        <v>1231.1872498557127</v>
      </c>
      <c r="L417" s="50">
        <f t="shared" si="99"/>
        <v>1871648.1809828493</v>
      </c>
      <c r="M417" s="50"/>
      <c r="N417" s="50">
        <f t="shared" si="94"/>
        <v>1871648.1809828493</v>
      </c>
      <c r="O417" s="198"/>
      <c r="P417" s="62"/>
      <c r="Q417" s="198"/>
      <c r="R417" s="62"/>
      <c r="S417" s="33"/>
      <c r="T417" s="99"/>
      <c r="U417" s="99"/>
    </row>
    <row r="418" spans="1:21" s="31" customFormat="1" x14ac:dyDescent="0.25">
      <c r="A418" s="35"/>
      <c r="B418" s="51" t="s">
        <v>284</v>
      </c>
      <c r="C418" s="35">
        <v>4</v>
      </c>
      <c r="D418" s="55">
        <v>32.277900000000002</v>
      </c>
      <c r="E418" s="181">
        <v>2791</v>
      </c>
      <c r="F418" s="118">
        <v>860093.5</v>
      </c>
      <c r="G418" s="41">
        <v>100</v>
      </c>
      <c r="H418" s="50">
        <f t="shared" si="97"/>
        <v>860093.5</v>
      </c>
      <c r="I418" s="50">
        <f t="shared" si="96"/>
        <v>0</v>
      </c>
      <c r="J418" s="50">
        <f t="shared" si="100"/>
        <v>308.16678609817268</v>
      </c>
      <c r="K418" s="50">
        <f t="shared" si="98"/>
        <v>1181.1534679155443</v>
      </c>
      <c r="L418" s="50">
        <f t="shared" si="99"/>
        <v>2021365.956320503</v>
      </c>
      <c r="M418" s="50"/>
      <c r="N418" s="50">
        <f t="shared" si="94"/>
        <v>2021365.956320503</v>
      </c>
      <c r="O418" s="198"/>
      <c r="P418" s="62"/>
      <c r="Q418" s="198"/>
      <c r="R418" s="62"/>
      <c r="S418" s="33"/>
      <c r="T418" s="99"/>
      <c r="U418" s="99"/>
    </row>
    <row r="419" spans="1:21" s="31" customFormat="1" x14ac:dyDescent="0.25">
      <c r="A419" s="35"/>
      <c r="B419" s="51" t="s">
        <v>285</v>
      </c>
      <c r="C419" s="35">
        <v>4</v>
      </c>
      <c r="D419" s="55">
        <v>17.488699999999998</v>
      </c>
      <c r="E419" s="181">
        <v>1291</v>
      </c>
      <c r="F419" s="118">
        <v>522033.8</v>
      </c>
      <c r="G419" s="41">
        <v>100</v>
      </c>
      <c r="H419" s="50">
        <f t="shared" si="97"/>
        <v>522033.8</v>
      </c>
      <c r="I419" s="50">
        <f t="shared" si="96"/>
        <v>0</v>
      </c>
      <c r="J419" s="50">
        <f t="shared" si="100"/>
        <v>404.36390395042599</v>
      </c>
      <c r="K419" s="50">
        <f t="shared" si="98"/>
        <v>1084.956350063291</v>
      </c>
      <c r="L419" s="50">
        <f t="shared" si="99"/>
        <v>1550834.8855992409</v>
      </c>
      <c r="M419" s="50"/>
      <c r="N419" s="50">
        <f t="shared" si="94"/>
        <v>1550834.8855992409</v>
      </c>
      <c r="O419" s="198"/>
      <c r="P419" s="62"/>
      <c r="Q419" s="198"/>
      <c r="R419" s="62"/>
      <c r="S419" s="33"/>
      <c r="T419" s="99"/>
      <c r="U419" s="99"/>
    </row>
    <row r="420" spans="1:21" s="31" customFormat="1" x14ac:dyDescent="0.25">
      <c r="A420" s="35"/>
      <c r="B420" s="51" t="s">
        <v>286</v>
      </c>
      <c r="C420" s="35">
        <v>4</v>
      </c>
      <c r="D420" s="55">
        <v>45.682399999999994</v>
      </c>
      <c r="E420" s="181">
        <v>2022</v>
      </c>
      <c r="F420" s="118">
        <v>1042784.8</v>
      </c>
      <c r="G420" s="41">
        <v>100</v>
      </c>
      <c r="H420" s="50">
        <f t="shared" si="97"/>
        <v>1042784.8</v>
      </c>
      <c r="I420" s="50">
        <f t="shared" si="96"/>
        <v>0</v>
      </c>
      <c r="J420" s="50">
        <f t="shared" si="100"/>
        <v>515.71948565776461</v>
      </c>
      <c r="K420" s="50">
        <f t="shared" si="98"/>
        <v>973.60076835595237</v>
      </c>
      <c r="L420" s="50">
        <f t="shared" si="99"/>
        <v>1712798.9071099819</v>
      </c>
      <c r="M420" s="50"/>
      <c r="N420" s="50">
        <f t="shared" si="94"/>
        <v>1712798.9071099819</v>
      </c>
      <c r="O420" s="198"/>
      <c r="P420" s="62"/>
      <c r="Q420" s="198"/>
      <c r="R420" s="62"/>
      <c r="S420" s="33"/>
      <c r="T420" s="99"/>
      <c r="U420" s="99"/>
    </row>
    <row r="421" spans="1:21" s="31" customFormat="1" x14ac:dyDescent="0.25">
      <c r="A421" s="35"/>
      <c r="B421" s="51"/>
      <c r="C421" s="35"/>
      <c r="D421" s="55">
        <v>0</v>
      </c>
      <c r="E421" s="183"/>
      <c r="F421" s="42"/>
      <c r="G421" s="41"/>
      <c r="H421" s="42"/>
      <c r="I421" s="32"/>
      <c r="J421" s="32"/>
      <c r="K421" s="50"/>
      <c r="L421" s="50"/>
      <c r="M421" s="50"/>
      <c r="N421" s="50"/>
      <c r="O421" s="198"/>
      <c r="P421" s="62"/>
      <c r="Q421" s="198"/>
      <c r="R421" s="62"/>
      <c r="S421" s="33"/>
      <c r="T421" s="99"/>
      <c r="U421" s="99"/>
    </row>
    <row r="422" spans="1:21" s="31" customFormat="1" x14ac:dyDescent="0.25">
      <c r="A422" s="30" t="s">
        <v>287</v>
      </c>
      <c r="B422" s="43" t="s">
        <v>2</v>
      </c>
      <c r="C422" s="44"/>
      <c r="D422" s="3">
        <v>1072.5956999999999</v>
      </c>
      <c r="E422" s="184">
        <f>E423</f>
        <v>81424</v>
      </c>
      <c r="F422" s="37">
        <f t="shared" ref="F422" si="101">F424</f>
        <v>0</v>
      </c>
      <c r="G422" s="37"/>
      <c r="H422" s="37">
        <f>H424</f>
        <v>9220779.9000000004</v>
      </c>
      <c r="I422" s="37">
        <f>I424</f>
        <v>-9220779.9000000004</v>
      </c>
      <c r="J422" s="37"/>
      <c r="K422" s="50"/>
      <c r="L422" s="50"/>
      <c r="M422" s="46">
        <f>M424</f>
        <v>25716219.967930812</v>
      </c>
      <c r="N422" s="37">
        <f t="shared" si="94"/>
        <v>25716219.967930812</v>
      </c>
      <c r="O422" s="198"/>
      <c r="P422" s="198"/>
      <c r="Q422" s="198"/>
      <c r="R422" s="198"/>
      <c r="S422" s="33"/>
      <c r="T422" s="99"/>
      <c r="U422" s="99"/>
    </row>
    <row r="423" spans="1:21" s="31" customFormat="1" x14ac:dyDescent="0.25">
      <c r="A423" s="30" t="s">
        <v>287</v>
      </c>
      <c r="B423" s="43" t="s">
        <v>3</v>
      </c>
      <c r="C423" s="44"/>
      <c r="D423" s="3">
        <v>1072.5956999999999</v>
      </c>
      <c r="E423" s="184">
        <f>SUM(E425:E457)</f>
        <v>81424</v>
      </c>
      <c r="F423" s="37">
        <f t="shared" ref="F423" si="102">SUM(F425:F457)</f>
        <v>72093078.100000009</v>
      </c>
      <c r="G423" s="37"/>
      <c r="H423" s="37">
        <f>SUM(H425:H457)</f>
        <v>53651518.299999997</v>
      </c>
      <c r="I423" s="37">
        <f>SUM(I425:I457)</f>
        <v>18441559.800000001</v>
      </c>
      <c r="J423" s="37"/>
      <c r="K423" s="50"/>
      <c r="L423" s="37">
        <f>SUM(L425:L457)</f>
        <v>56244335.372720748</v>
      </c>
      <c r="M423" s="50"/>
      <c r="N423" s="37">
        <f t="shared" si="94"/>
        <v>56244335.372720748</v>
      </c>
      <c r="O423" s="198"/>
      <c r="P423" s="198"/>
      <c r="Q423" s="198"/>
      <c r="R423" s="198"/>
      <c r="S423" s="33"/>
      <c r="T423" s="99"/>
      <c r="U423" s="99"/>
    </row>
    <row r="424" spans="1:21" s="31" customFormat="1" x14ac:dyDescent="0.25">
      <c r="A424" s="35"/>
      <c r="B424" s="51" t="s">
        <v>26</v>
      </c>
      <c r="C424" s="35">
        <v>2</v>
      </c>
      <c r="D424" s="55">
        <v>0</v>
      </c>
      <c r="E424" s="186"/>
      <c r="F424" s="50"/>
      <c r="G424" s="41">
        <v>25</v>
      </c>
      <c r="H424" s="50">
        <f>F433*G424/100</f>
        <v>9220779.9000000004</v>
      </c>
      <c r="I424" s="50">
        <f t="shared" ref="I424:I457" si="103">F424-H424</f>
        <v>-9220779.9000000004</v>
      </c>
      <c r="J424" s="50"/>
      <c r="K424" s="50"/>
      <c r="L424" s="50"/>
      <c r="M424" s="50">
        <f>($L$7*$L$8*E422/$L$10)+($L$7*$L$9*D422/$L$11)</f>
        <v>25716219.967930812</v>
      </c>
      <c r="N424" s="50">
        <f t="shared" si="94"/>
        <v>25716219.967930812</v>
      </c>
      <c r="O424" s="198"/>
      <c r="P424" s="62"/>
      <c r="Q424" s="198"/>
      <c r="R424" s="62"/>
      <c r="S424" s="33"/>
      <c r="T424" s="99"/>
      <c r="U424" s="99"/>
    </row>
    <row r="425" spans="1:21" s="31" customFormat="1" x14ac:dyDescent="0.25">
      <c r="A425" s="35"/>
      <c r="B425" s="51" t="s">
        <v>288</v>
      </c>
      <c r="C425" s="35">
        <v>4</v>
      </c>
      <c r="D425" s="55">
        <v>34.587399999999995</v>
      </c>
      <c r="E425" s="181">
        <v>2430</v>
      </c>
      <c r="F425" s="119">
        <v>3816057.3</v>
      </c>
      <c r="G425" s="41">
        <v>100</v>
      </c>
      <c r="H425" s="50">
        <f t="shared" ref="H425:H457" si="104">F425*G425/100</f>
        <v>3816057.3</v>
      </c>
      <c r="I425" s="50">
        <f t="shared" si="103"/>
        <v>0</v>
      </c>
      <c r="J425" s="50">
        <f t="shared" si="100"/>
        <v>1570.393950617284</v>
      </c>
      <c r="K425" s="50">
        <f t="shared" ref="K425:K457" si="105">$J$11*$J$19-J425</f>
        <v>-81.073696603566987</v>
      </c>
      <c r="L425" s="50">
        <f t="shared" ref="L425:L457" si="106">IF(K425&gt;0,$J$7*$J$8*(K425/$K$19),0)+$J$7*$J$9*(E425/$E$19)+$J$7*$J$10*(D425/$D$19)</f>
        <v>643479.94299800461</v>
      </c>
      <c r="M425" s="50"/>
      <c r="N425" s="50">
        <f t="shared" si="94"/>
        <v>643479.94299800461</v>
      </c>
      <c r="O425" s="198"/>
      <c r="P425" s="62"/>
      <c r="Q425" s="198"/>
      <c r="R425" s="62"/>
      <c r="S425" s="33"/>
      <c r="T425" s="99"/>
      <c r="U425" s="99"/>
    </row>
    <row r="426" spans="1:21" s="31" customFormat="1" x14ac:dyDescent="0.25">
      <c r="A426" s="35"/>
      <c r="B426" s="51" t="s">
        <v>289</v>
      </c>
      <c r="C426" s="35">
        <v>4</v>
      </c>
      <c r="D426" s="55">
        <v>23.7818</v>
      </c>
      <c r="E426" s="181">
        <v>1154</v>
      </c>
      <c r="F426" s="119">
        <v>445183.4</v>
      </c>
      <c r="G426" s="41">
        <v>100</v>
      </c>
      <c r="H426" s="50">
        <f t="shared" si="104"/>
        <v>445183.4</v>
      </c>
      <c r="I426" s="50">
        <f t="shared" si="103"/>
        <v>0</v>
      </c>
      <c r="J426" s="50">
        <f t="shared" si="100"/>
        <v>385.77417677642984</v>
      </c>
      <c r="K426" s="50">
        <f t="shared" si="105"/>
        <v>1103.5460772372871</v>
      </c>
      <c r="L426" s="50">
        <f t="shared" si="106"/>
        <v>1578421.5107869226</v>
      </c>
      <c r="M426" s="50"/>
      <c r="N426" s="50">
        <f t="shared" si="94"/>
        <v>1578421.5107869226</v>
      </c>
      <c r="O426" s="198"/>
      <c r="P426" s="62"/>
      <c r="Q426" s="198"/>
      <c r="R426" s="62"/>
      <c r="S426" s="33"/>
      <c r="T426" s="99"/>
      <c r="U426" s="99"/>
    </row>
    <row r="427" spans="1:21" s="31" customFormat="1" x14ac:dyDescent="0.25">
      <c r="A427" s="35"/>
      <c r="B427" s="51" t="s">
        <v>783</v>
      </c>
      <c r="C427" s="35">
        <v>4</v>
      </c>
      <c r="D427" s="55">
        <v>19.7803</v>
      </c>
      <c r="E427" s="181">
        <v>1181</v>
      </c>
      <c r="F427" s="119">
        <v>572215.5</v>
      </c>
      <c r="G427" s="41">
        <v>100</v>
      </c>
      <c r="H427" s="50">
        <f t="shared" si="104"/>
        <v>572215.5</v>
      </c>
      <c r="I427" s="50">
        <f t="shared" si="103"/>
        <v>0</v>
      </c>
      <c r="J427" s="50">
        <f t="shared" si="100"/>
        <v>484.51778154106688</v>
      </c>
      <c r="K427" s="50">
        <f t="shared" si="105"/>
        <v>1004.8024724726502</v>
      </c>
      <c r="L427" s="50">
        <f t="shared" si="106"/>
        <v>1452202.9813836305</v>
      </c>
      <c r="M427" s="50"/>
      <c r="N427" s="50">
        <f t="shared" si="94"/>
        <v>1452202.9813836305</v>
      </c>
      <c r="O427" s="198"/>
      <c r="P427" s="62"/>
      <c r="Q427" s="198"/>
      <c r="R427" s="62"/>
      <c r="S427" s="33"/>
      <c r="T427" s="99"/>
      <c r="U427" s="99"/>
    </row>
    <row r="428" spans="1:21" s="31" customFormat="1" x14ac:dyDescent="0.25">
      <c r="A428" s="35"/>
      <c r="B428" s="51" t="s">
        <v>290</v>
      </c>
      <c r="C428" s="35">
        <v>4</v>
      </c>
      <c r="D428" s="55">
        <v>46.573199999999993</v>
      </c>
      <c r="E428" s="181">
        <v>2450</v>
      </c>
      <c r="F428" s="119">
        <v>941433.6</v>
      </c>
      <c r="G428" s="41">
        <v>100</v>
      </c>
      <c r="H428" s="50">
        <f t="shared" si="104"/>
        <v>941433.6</v>
      </c>
      <c r="I428" s="50">
        <f t="shared" si="103"/>
        <v>0</v>
      </c>
      <c r="J428" s="50">
        <f t="shared" si="100"/>
        <v>384.25861224489796</v>
      </c>
      <c r="K428" s="50">
        <f t="shared" si="105"/>
        <v>1105.0616417688191</v>
      </c>
      <c r="L428" s="50">
        <f t="shared" si="106"/>
        <v>1946008.1284141731</v>
      </c>
      <c r="M428" s="50"/>
      <c r="N428" s="50">
        <f t="shared" si="94"/>
        <v>1946008.1284141731</v>
      </c>
      <c r="O428" s="198"/>
      <c r="P428" s="62"/>
      <c r="Q428" s="198"/>
      <c r="R428" s="62"/>
      <c r="S428" s="33"/>
      <c r="T428" s="99"/>
      <c r="U428" s="99"/>
    </row>
    <row r="429" spans="1:21" s="31" customFormat="1" x14ac:dyDescent="0.25">
      <c r="A429" s="35"/>
      <c r="B429" s="51" t="s">
        <v>291</v>
      </c>
      <c r="C429" s="35">
        <v>4</v>
      </c>
      <c r="D429" s="55">
        <v>31.337299999999999</v>
      </c>
      <c r="E429" s="181">
        <v>2598</v>
      </c>
      <c r="F429" s="119">
        <v>1469804.3</v>
      </c>
      <c r="G429" s="41">
        <v>100</v>
      </c>
      <c r="H429" s="50">
        <f t="shared" si="104"/>
        <v>1469804.3</v>
      </c>
      <c r="I429" s="50">
        <f t="shared" si="103"/>
        <v>0</v>
      </c>
      <c r="J429" s="50">
        <f t="shared" si="100"/>
        <v>565.7445342571209</v>
      </c>
      <c r="K429" s="50">
        <f t="shared" si="105"/>
        <v>923.57571975659607</v>
      </c>
      <c r="L429" s="50">
        <f t="shared" si="106"/>
        <v>1691577.7561349554</v>
      </c>
      <c r="M429" s="50"/>
      <c r="N429" s="50">
        <f t="shared" si="94"/>
        <v>1691577.7561349554</v>
      </c>
      <c r="O429" s="198"/>
      <c r="P429" s="62"/>
      <c r="Q429" s="198"/>
      <c r="R429" s="62"/>
      <c r="S429" s="33"/>
      <c r="T429" s="99"/>
      <c r="U429" s="99"/>
    </row>
    <row r="430" spans="1:21" s="31" customFormat="1" x14ac:dyDescent="0.25">
      <c r="A430" s="35"/>
      <c r="B430" s="51" t="s">
        <v>292</v>
      </c>
      <c r="C430" s="35">
        <v>4</v>
      </c>
      <c r="D430" s="55">
        <v>18.4437</v>
      </c>
      <c r="E430" s="181">
        <v>1464</v>
      </c>
      <c r="F430" s="119">
        <v>657160.19999999995</v>
      </c>
      <c r="G430" s="41">
        <v>100</v>
      </c>
      <c r="H430" s="50">
        <f t="shared" si="104"/>
        <v>657160.19999999995</v>
      </c>
      <c r="I430" s="50">
        <f t="shared" si="103"/>
        <v>0</v>
      </c>
      <c r="J430" s="50">
        <f t="shared" si="100"/>
        <v>448.87991803278686</v>
      </c>
      <c r="K430" s="50">
        <f t="shared" si="105"/>
        <v>1040.4403359809301</v>
      </c>
      <c r="L430" s="50">
        <f t="shared" si="106"/>
        <v>1538975.6803026819</v>
      </c>
      <c r="M430" s="50"/>
      <c r="N430" s="50">
        <f t="shared" si="94"/>
        <v>1538975.6803026819</v>
      </c>
      <c r="O430" s="198"/>
      <c r="P430" s="62"/>
      <c r="Q430" s="198"/>
      <c r="R430" s="62"/>
      <c r="S430" s="33"/>
      <c r="T430" s="99"/>
      <c r="U430" s="99"/>
    </row>
    <row r="431" spans="1:21" s="31" customFormat="1" x14ac:dyDescent="0.25">
      <c r="A431" s="35"/>
      <c r="B431" s="51" t="s">
        <v>293</v>
      </c>
      <c r="C431" s="35">
        <v>4</v>
      </c>
      <c r="D431" s="55">
        <v>52.673500000000004</v>
      </c>
      <c r="E431" s="181">
        <v>2866</v>
      </c>
      <c r="F431" s="119">
        <v>971219.4</v>
      </c>
      <c r="G431" s="41">
        <v>100</v>
      </c>
      <c r="H431" s="50">
        <f t="shared" si="104"/>
        <v>971219.4</v>
      </c>
      <c r="I431" s="50">
        <f t="shared" si="103"/>
        <v>0</v>
      </c>
      <c r="J431" s="50">
        <f t="shared" si="100"/>
        <v>338.87627355198885</v>
      </c>
      <c r="K431" s="50">
        <f t="shared" si="105"/>
        <v>1150.4439804617282</v>
      </c>
      <c r="L431" s="50">
        <f t="shared" si="106"/>
        <v>2107867.2787690386</v>
      </c>
      <c r="M431" s="50"/>
      <c r="N431" s="50">
        <f t="shared" si="94"/>
        <v>2107867.2787690386</v>
      </c>
      <c r="O431" s="198"/>
      <c r="P431" s="62"/>
      <c r="Q431" s="198"/>
      <c r="R431" s="62"/>
      <c r="S431" s="33"/>
      <c r="T431" s="99"/>
      <c r="U431" s="99"/>
    </row>
    <row r="432" spans="1:21" s="31" customFormat="1" x14ac:dyDescent="0.25">
      <c r="A432" s="35"/>
      <c r="B432" s="51" t="s">
        <v>294</v>
      </c>
      <c r="C432" s="35">
        <v>4</v>
      </c>
      <c r="D432" s="55">
        <v>25.634499999999999</v>
      </c>
      <c r="E432" s="181">
        <v>1580</v>
      </c>
      <c r="F432" s="119">
        <v>611301.4</v>
      </c>
      <c r="G432" s="41">
        <v>100</v>
      </c>
      <c r="H432" s="50">
        <f t="shared" si="104"/>
        <v>611301.4</v>
      </c>
      <c r="I432" s="50">
        <f t="shared" si="103"/>
        <v>0</v>
      </c>
      <c r="J432" s="50">
        <f t="shared" si="100"/>
        <v>386.89962025316458</v>
      </c>
      <c r="K432" s="50">
        <f t="shared" si="105"/>
        <v>1102.4206337605524</v>
      </c>
      <c r="L432" s="50">
        <f t="shared" si="106"/>
        <v>1667968.4228793788</v>
      </c>
      <c r="M432" s="50"/>
      <c r="N432" s="50">
        <f t="shared" si="94"/>
        <v>1667968.4228793788</v>
      </c>
      <c r="O432" s="198"/>
      <c r="P432" s="62"/>
      <c r="Q432" s="198"/>
      <c r="R432" s="62"/>
      <c r="S432" s="33"/>
      <c r="T432" s="99"/>
      <c r="U432" s="99"/>
    </row>
    <row r="433" spans="1:21" s="31" customFormat="1" x14ac:dyDescent="0.25">
      <c r="A433" s="35"/>
      <c r="B433" s="51" t="s">
        <v>876</v>
      </c>
      <c r="C433" s="35">
        <v>3</v>
      </c>
      <c r="D433" s="55">
        <v>21.541399999999999</v>
      </c>
      <c r="E433" s="181">
        <v>16020</v>
      </c>
      <c r="F433" s="119">
        <v>36883119.600000001</v>
      </c>
      <c r="G433" s="41">
        <v>50</v>
      </c>
      <c r="H433" s="50">
        <f t="shared" si="104"/>
        <v>18441559.800000001</v>
      </c>
      <c r="I433" s="50">
        <f t="shared" si="103"/>
        <v>18441559.800000001</v>
      </c>
      <c r="J433" s="50">
        <f t="shared" si="100"/>
        <v>2302.3170786516853</v>
      </c>
      <c r="K433" s="50">
        <f t="shared" si="105"/>
        <v>-812.9968246379683</v>
      </c>
      <c r="L433" s="50">
        <f t="shared" si="106"/>
        <v>3163321.6829044237</v>
      </c>
      <c r="M433" s="50"/>
      <c r="N433" s="50">
        <f t="shared" si="94"/>
        <v>3163321.6829044237</v>
      </c>
      <c r="O433" s="198"/>
      <c r="P433" s="62"/>
      <c r="Q433" s="198"/>
      <c r="R433" s="62"/>
      <c r="S433" s="33"/>
      <c r="T433" s="99"/>
      <c r="U433" s="99"/>
    </row>
    <row r="434" spans="1:21" s="31" customFormat="1" x14ac:dyDescent="0.25">
      <c r="A434" s="35"/>
      <c r="B434" s="51" t="s">
        <v>295</v>
      </c>
      <c r="C434" s="35">
        <v>4</v>
      </c>
      <c r="D434" s="55">
        <v>22.109099999999998</v>
      </c>
      <c r="E434" s="181">
        <v>2111</v>
      </c>
      <c r="F434" s="119">
        <v>1693056.6</v>
      </c>
      <c r="G434" s="41">
        <v>100</v>
      </c>
      <c r="H434" s="50">
        <f t="shared" si="104"/>
        <v>1693056.6</v>
      </c>
      <c r="I434" s="50">
        <f t="shared" si="103"/>
        <v>0</v>
      </c>
      <c r="J434" s="50">
        <f t="shared" si="100"/>
        <v>802.01639033633353</v>
      </c>
      <c r="K434" s="50">
        <f t="shared" si="105"/>
        <v>687.30386367738345</v>
      </c>
      <c r="L434" s="50">
        <f t="shared" si="106"/>
        <v>1286330.1974330056</v>
      </c>
      <c r="M434" s="50"/>
      <c r="N434" s="50">
        <f t="shared" si="94"/>
        <v>1286330.1974330056</v>
      </c>
      <c r="O434" s="198"/>
      <c r="P434" s="62"/>
      <c r="Q434" s="198"/>
      <c r="R434" s="62"/>
      <c r="S434" s="33"/>
      <c r="T434" s="99"/>
      <c r="U434" s="99"/>
    </row>
    <row r="435" spans="1:21" s="31" customFormat="1" x14ac:dyDescent="0.25">
      <c r="A435" s="35"/>
      <c r="B435" s="51" t="s">
        <v>296</v>
      </c>
      <c r="C435" s="35">
        <v>4</v>
      </c>
      <c r="D435" s="55">
        <v>62.467600000000004</v>
      </c>
      <c r="E435" s="181">
        <v>3168</v>
      </c>
      <c r="F435" s="119">
        <v>2195707.7999999998</v>
      </c>
      <c r="G435" s="41">
        <v>100</v>
      </c>
      <c r="H435" s="50">
        <f t="shared" si="104"/>
        <v>2195707.7999999998</v>
      </c>
      <c r="I435" s="50">
        <f t="shared" si="103"/>
        <v>0</v>
      </c>
      <c r="J435" s="50">
        <f t="shared" si="100"/>
        <v>693.08958333333328</v>
      </c>
      <c r="K435" s="50">
        <f t="shared" si="105"/>
        <v>796.2306706803837</v>
      </c>
      <c r="L435" s="50">
        <f t="shared" si="106"/>
        <v>1820340.486183407</v>
      </c>
      <c r="M435" s="50"/>
      <c r="N435" s="50">
        <f t="shared" si="94"/>
        <v>1820340.486183407</v>
      </c>
      <c r="O435" s="198"/>
      <c r="P435" s="62"/>
      <c r="Q435" s="198"/>
      <c r="R435" s="62"/>
      <c r="S435" s="33"/>
      <c r="T435" s="99"/>
      <c r="U435" s="99"/>
    </row>
    <row r="436" spans="1:21" s="31" customFormat="1" x14ac:dyDescent="0.25">
      <c r="A436" s="35"/>
      <c r="B436" s="51" t="s">
        <v>297</v>
      </c>
      <c r="C436" s="35">
        <v>4</v>
      </c>
      <c r="D436" s="55">
        <v>27.094299999999997</v>
      </c>
      <c r="E436" s="181">
        <v>1936</v>
      </c>
      <c r="F436" s="119">
        <v>840197.7</v>
      </c>
      <c r="G436" s="41">
        <v>100</v>
      </c>
      <c r="H436" s="50">
        <f t="shared" si="104"/>
        <v>840197.7</v>
      </c>
      <c r="I436" s="50">
        <f t="shared" si="103"/>
        <v>0</v>
      </c>
      <c r="J436" s="50">
        <f t="shared" si="100"/>
        <v>433.98641528925617</v>
      </c>
      <c r="K436" s="50">
        <f t="shared" si="105"/>
        <v>1055.3338387244607</v>
      </c>
      <c r="L436" s="50">
        <f t="shared" si="106"/>
        <v>1690720.8185341866</v>
      </c>
      <c r="M436" s="50"/>
      <c r="N436" s="50">
        <f t="shared" si="94"/>
        <v>1690720.8185341866</v>
      </c>
      <c r="O436" s="198"/>
      <c r="P436" s="62"/>
      <c r="Q436" s="198"/>
      <c r="R436" s="62"/>
      <c r="S436" s="33"/>
      <c r="T436" s="99"/>
      <c r="U436" s="99"/>
    </row>
    <row r="437" spans="1:21" s="31" customFormat="1" x14ac:dyDescent="0.25">
      <c r="A437" s="35"/>
      <c r="B437" s="51" t="s">
        <v>298</v>
      </c>
      <c r="C437" s="35">
        <v>4</v>
      </c>
      <c r="D437" s="55">
        <v>30.487299999999998</v>
      </c>
      <c r="E437" s="181">
        <v>973</v>
      </c>
      <c r="F437" s="119">
        <v>218159.7</v>
      </c>
      <c r="G437" s="41">
        <v>100</v>
      </c>
      <c r="H437" s="50">
        <f t="shared" si="104"/>
        <v>218159.7</v>
      </c>
      <c r="I437" s="50">
        <f t="shared" si="103"/>
        <v>0</v>
      </c>
      <c r="J437" s="50">
        <f t="shared" si="100"/>
        <v>224.21346351490237</v>
      </c>
      <c r="K437" s="50">
        <f t="shared" si="105"/>
        <v>1265.1067904988147</v>
      </c>
      <c r="L437" s="50">
        <f t="shared" si="106"/>
        <v>1759707.3432701738</v>
      </c>
      <c r="M437" s="50"/>
      <c r="N437" s="50">
        <f t="shared" si="94"/>
        <v>1759707.3432701738</v>
      </c>
      <c r="O437" s="198"/>
      <c r="P437" s="62"/>
      <c r="Q437" s="198"/>
      <c r="R437" s="62"/>
      <c r="S437" s="33"/>
      <c r="T437" s="99"/>
      <c r="U437" s="99"/>
    </row>
    <row r="438" spans="1:21" s="31" customFormat="1" x14ac:dyDescent="0.25">
      <c r="A438" s="35"/>
      <c r="B438" s="51" t="s">
        <v>299</v>
      </c>
      <c r="C438" s="35">
        <v>4</v>
      </c>
      <c r="D438" s="55">
        <v>25.811999999999998</v>
      </c>
      <c r="E438" s="181">
        <v>1029</v>
      </c>
      <c r="F438" s="119">
        <v>431188.4</v>
      </c>
      <c r="G438" s="41">
        <v>100</v>
      </c>
      <c r="H438" s="50">
        <f t="shared" si="104"/>
        <v>431188.4</v>
      </c>
      <c r="I438" s="50">
        <f t="shared" si="103"/>
        <v>0</v>
      </c>
      <c r="J438" s="50">
        <f t="shared" si="100"/>
        <v>419.03634596695821</v>
      </c>
      <c r="K438" s="50">
        <f t="shared" si="105"/>
        <v>1070.2839080467588</v>
      </c>
      <c r="L438" s="50">
        <f t="shared" si="106"/>
        <v>1528019.0405927654</v>
      </c>
      <c r="M438" s="50"/>
      <c r="N438" s="50">
        <f t="shared" si="94"/>
        <v>1528019.0405927654</v>
      </c>
      <c r="O438" s="198"/>
      <c r="P438" s="62"/>
      <c r="Q438" s="198"/>
      <c r="R438" s="62"/>
      <c r="S438" s="33"/>
      <c r="T438" s="99"/>
      <c r="U438" s="99"/>
    </row>
    <row r="439" spans="1:21" s="31" customFormat="1" x14ac:dyDescent="0.25">
      <c r="A439" s="35"/>
      <c r="B439" s="51" t="s">
        <v>300</v>
      </c>
      <c r="C439" s="35">
        <v>4</v>
      </c>
      <c r="D439" s="55">
        <v>18.983499999999999</v>
      </c>
      <c r="E439" s="181">
        <v>1405</v>
      </c>
      <c r="F439" s="119">
        <v>1174768.5</v>
      </c>
      <c r="G439" s="41">
        <v>100</v>
      </c>
      <c r="H439" s="50">
        <f t="shared" si="104"/>
        <v>1174768.5</v>
      </c>
      <c r="I439" s="50">
        <f t="shared" si="103"/>
        <v>0</v>
      </c>
      <c r="J439" s="50">
        <f t="shared" si="100"/>
        <v>836.13416370106756</v>
      </c>
      <c r="K439" s="50">
        <f t="shared" si="105"/>
        <v>653.18609031264941</v>
      </c>
      <c r="L439" s="50">
        <f t="shared" si="106"/>
        <v>1097388.3732846328</v>
      </c>
      <c r="M439" s="50"/>
      <c r="N439" s="50">
        <f t="shared" si="94"/>
        <v>1097388.3732846328</v>
      </c>
      <c r="O439" s="198"/>
      <c r="P439" s="62"/>
      <c r="Q439" s="198"/>
      <c r="R439" s="62"/>
      <c r="S439" s="33"/>
      <c r="T439" s="99"/>
      <c r="U439" s="99"/>
    </row>
    <row r="440" spans="1:21" s="31" customFormat="1" x14ac:dyDescent="0.25">
      <c r="A440" s="35"/>
      <c r="B440" s="51" t="s">
        <v>784</v>
      </c>
      <c r="C440" s="35">
        <v>4</v>
      </c>
      <c r="D440" s="55">
        <v>35.002099999999999</v>
      </c>
      <c r="E440" s="181">
        <v>2317</v>
      </c>
      <c r="F440" s="119">
        <v>600359.4</v>
      </c>
      <c r="G440" s="41">
        <v>100</v>
      </c>
      <c r="H440" s="50">
        <f t="shared" si="104"/>
        <v>600359.4</v>
      </c>
      <c r="I440" s="50">
        <f t="shared" si="103"/>
        <v>0</v>
      </c>
      <c r="J440" s="50">
        <f t="shared" si="100"/>
        <v>259.11066033664224</v>
      </c>
      <c r="K440" s="50">
        <f t="shared" si="105"/>
        <v>1230.2095936770747</v>
      </c>
      <c r="L440" s="50">
        <f t="shared" si="106"/>
        <v>2000207.0115472544</v>
      </c>
      <c r="M440" s="50"/>
      <c r="N440" s="50">
        <f t="shared" si="94"/>
        <v>2000207.0115472544</v>
      </c>
      <c r="O440" s="198"/>
      <c r="P440" s="62"/>
      <c r="Q440" s="198"/>
      <c r="R440" s="62"/>
      <c r="S440" s="33"/>
      <c r="T440" s="99"/>
      <c r="U440" s="99"/>
    </row>
    <row r="441" spans="1:21" s="31" customFormat="1" x14ac:dyDescent="0.25">
      <c r="A441" s="35"/>
      <c r="B441" s="51" t="s">
        <v>301</v>
      </c>
      <c r="C441" s="35">
        <v>4</v>
      </c>
      <c r="D441" s="55">
        <v>22.695900000000002</v>
      </c>
      <c r="E441" s="181">
        <v>1865</v>
      </c>
      <c r="F441" s="119">
        <v>753829.3</v>
      </c>
      <c r="G441" s="41">
        <v>100</v>
      </c>
      <c r="H441" s="50">
        <f t="shared" si="104"/>
        <v>753829.3</v>
      </c>
      <c r="I441" s="50">
        <f t="shared" si="103"/>
        <v>0</v>
      </c>
      <c r="J441" s="50">
        <f t="shared" si="100"/>
        <v>404.19801608579093</v>
      </c>
      <c r="K441" s="50">
        <f t="shared" si="105"/>
        <v>1085.1222379279261</v>
      </c>
      <c r="L441" s="50">
        <f t="shared" si="106"/>
        <v>1687538.269300421</v>
      </c>
      <c r="M441" s="50"/>
      <c r="N441" s="50">
        <f t="shared" si="94"/>
        <v>1687538.269300421</v>
      </c>
      <c r="O441" s="198"/>
      <c r="P441" s="62"/>
      <c r="Q441" s="198"/>
      <c r="R441" s="62"/>
      <c r="S441" s="33"/>
      <c r="T441" s="99"/>
      <c r="U441" s="99"/>
    </row>
    <row r="442" spans="1:21" s="31" customFormat="1" x14ac:dyDescent="0.25">
      <c r="A442" s="35"/>
      <c r="B442" s="51" t="s">
        <v>302</v>
      </c>
      <c r="C442" s="35">
        <v>4</v>
      </c>
      <c r="D442" s="55">
        <v>29.061799999999998</v>
      </c>
      <c r="E442" s="181">
        <v>1127</v>
      </c>
      <c r="F442" s="119">
        <v>527459.9</v>
      </c>
      <c r="G442" s="41">
        <v>100</v>
      </c>
      <c r="H442" s="50">
        <f t="shared" si="104"/>
        <v>527459.9</v>
      </c>
      <c r="I442" s="50">
        <f t="shared" si="103"/>
        <v>0</v>
      </c>
      <c r="J442" s="50">
        <f t="shared" si="100"/>
        <v>468.02120674356701</v>
      </c>
      <c r="K442" s="50">
        <f t="shared" si="105"/>
        <v>1021.2990472701499</v>
      </c>
      <c r="L442" s="50">
        <f t="shared" si="106"/>
        <v>1508869.1073662331</v>
      </c>
      <c r="M442" s="50"/>
      <c r="N442" s="50">
        <f t="shared" si="94"/>
        <v>1508869.1073662331</v>
      </c>
      <c r="O442" s="198"/>
      <c r="P442" s="62"/>
      <c r="Q442" s="198"/>
      <c r="R442" s="62"/>
      <c r="S442" s="33"/>
      <c r="T442" s="99"/>
      <c r="U442" s="99"/>
    </row>
    <row r="443" spans="1:21" s="31" customFormat="1" x14ac:dyDescent="0.25">
      <c r="A443" s="35"/>
      <c r="B443" s="51" t="s">
        <v>303</v>
      </c>
      <c r="C443" s="35">
        <v>4</v>
      </c>
      <c r="D443" s="55">
        <v>43.259</v>
      </c>
      <c r="E443" s="181">
        <v>2411</v>
      </c>
      <c r="F443" s="119">
        <v>2343700.4</v>
      </c>
      <c r="G443" s="41">
        <v>100</v>
      </c>
      <c r="H443" s="50">
        <f t="shared" si="104"/>
        <v>2343700.4</v>
      </c>
      <c r="I443" s="50">
        <f t="shared" si="103"/>
        <v>0</v>
      </c>
      <c r="J443" s="50">
        <f t="shared" si="100"/>
        <v>972.08643716300287</v>
      </c>
      <c r="K443" s="50">
        <f t="shared" si="105"/>
        <v>517.23381685071411</v>
      </c>
      <c r="L443" s="50">
        <f t="shared" si="106"/>
        <v>1263735.6854563067</v>
      </c>
      <c r="M443" s="50"/>
      <c r="N443" s="50">
        <f t="shared" si="94"/>
        <v>1263735.6854563067</v>
      </c>
      <c r="O443" s="198"/>
      <c r="P443" s="62"/>
      <c r="Q443" s="198"/>
      <c r="R443" s="62"/>
      <c r="S443" s="33"/>
      <c r="T443" s="99"/>
      <c r="U443" s="99"/>
    </row>
    <row r="444" spans="1:21" s="31" customFormat="1" x14ac:dyDescent="0.25">
      <c r="A444" s="35"/>
      <c r="B444" s="51" t="s">
        <v>304</v>
      </c>
      <c r="C444" s="35">
        <v>4</v>
      </c>
      <c r="D444" s="55">
        <v>19.787700000000001</v>
      </c>
      <c r="E444" s="181">
        <v>1423</v>
      </c>
      <c r="F444" s="119">
        <v>390460.7</v>
      </c>
      <c r="G444" s="41">
        <v>100</v>
      </c>
      <c r="H444" s="50">
        <f t="shared" si="104"/>
        <v>390460.7</v>
      </c>
      <c r="I444" s="50">
        <f t="shared" si="103"/>
        <v>0</v>
      </c>
      <c r="J444" s="50">
        <f t="shared" si="100"/>
        <v>274.39262122276881</v>
      </c>
      <c r="K444" s="50">
        <f t="shared" si="105"/>
        <v>1214.9276327909481</v>
      </c>
      <c r="L444" s="50">
        <f t="shared" si="106"/>
        <v>1733367.2135024208</v>
      </c>
      <c r="M444" s="50"/>
      <c r="N444" s="50">
        <f t="shared" si="94"/>
        <v>1733367.2135024208</v>
      </c>
      <c r="O444" s="198"/>
      <c r="P444" s="62"/>
      <c r="Q444" s="198"/>
      <c r="R444" s="62"/>
      <c r="S444" s="33"/>
      <c r="T444" s="99"/>
      <c r="U444" s="99"/>
    </row>
    <row r="445" spans="1:21" s="31" customFormat="1" x14ac:dyDescent="0.25">
      <c r="A445" s="35"/>
      <c r="B445" s="51" t="s">
        <v>305</v>
      </c>
      <c r="C445" s="35">
        <v>4</v>
      </c>
      <c r="D445" s="55">
        <v>50.122700000000002</v>
      </c>
      <c r="E445" s="181">
        <v>1895</v>
      </c>
      <c r="F445" s="119">
        <v>1092607.3999999999</v>
      </c>
      <c r="G445" s="41">
        <v>100</v>
      </c>
      <c r="H445" s="50">
        <f t="shared" si="104"/>
        <v>1092607.3999999999</v>
      </c>
      <c r="I445" s="50">
        <f t="shared" si="103"/>
        <v>0</v>
      </c>
      <c r="J445" s="50">
        <f t="shared" si="100"/>
        <v>576.57382585751975</v>
      </c>
      <c r="K445" s="50">
        <f t="shared" si="105"/>
        <v>912.74642815619723</v>
      </c>
      <c r="L445" s="50">
        <f t="shared" si="106"/>
        <v>1643744.7765879543</v>
      </c>
      <c r="M445" s="50"/>
      <c r="N445" s="50">
        <f t="shared" si="94"/>
        <v>1643744.7765879543</v>
      </c>
      <c r="O445" s="198"/>
      <c r="P445" s="62"/>
      <c r="Q445" s="198"/>
      <c r="R445" s="62"/>
      <c r="S445" s="33"/>
      <c r="T445" s="99"/>
      <c r="U445" s="99"/>
    </row>
    <row r="446" spans="1:21" s="31" customFormat="1" x14ac:dyDescent="0.25">
      <c r="A446" s="35"/>
      <c r="B446" s="51" t="s">
        <v>785</v>
      </c>
      <c r="C446" s="35">
        <v>4</v>
      </c>
      <c r="D446" s="55">
        <v>36.563299999999998</v>
      </c>
      <c r="E446" s="181">
        <v>2420</v>
      </c>
      <c r="F446" s="119">
        <v>1042400</v>
      </c>
      <c r="G446" s="41">
        <v>100</v>
      </c>
      <c r="H446" s="50">
        <f t="shared" si="104"/>
        <v>1042400</v>
      </c>
      <c r="I446" s="50">
        <f t="shared" si="103"/>
        <v>0</v>
      </c>
      <c r="J446" s="50">
        <f t="shared" si="100"/>
        <v>430.74380165289256</v>
      </c>
      <c r="K446" s="50">
        <f t="shared" si="105"/>
        <v>1058.5764523608245</v>
      </c>
      <c r="L446" s="50">
        <f t="shared" si="106"/>
        <v>1835995.0438966644</v>
      </c>
      <c r="M446" s="50"/>
      <c r="N446" s="50">
        <f t="shared" si="94"/>
        <v>1835995.0438966644</v>
      </c>
      <c r="O446" s="198"/>
      <c r="P446" s="62"/>
      <c r="Q446" s="198"/>
      <c r="R446" s="62"/>
      <c r="S446" s="33"/>
      <c r="T446" s="99"/>
      <c r="U446" s="99"/>
    </row>
    <row r="447" spans="1:21" s="31" customFormat="1" x14ac:dyDescent="0.25">
      <c r="A447" s="35"/>
      <c r="B447" s="51" t="s">
        <v>306</v>
      </c>
      <c r="C447" s="35">
        <v>4</v>
      </c>
      <c r="D447" s="55">
        <v>44.360399999999998</v>
      </c>
      <c r="E447" s="181">
        <v>2413</v>
      </c>
      <c r="F447" s="119">
        <v>740488.6</v>
      </c>
      <c r="G447" s="41">
        <v>100</v>
      </c>
      <c r="H447" s="50">
        <f t="shared" si="104"/>
        <v>740488.6</v>
      </c>
      <c r="I447" s="50">
        <f t="shared" si="103"/>
        <v>0</v>
      </c>
      <c r="J447" s="50">
        <f t="shared" si="100"/>
        <v>306.87467882304185</v>
      </c>
      <c r="K447" s="50">
        <f t="shared" si="105"/>
        <v>1182.4455751906751</v>
      </c>
      <c r="L447" s="50">
        <f t="shared" si="106"/>
        <v>2013959.4742924788</v>
      </c>
      <c r="M447" s="50"/>
      <c r="N447" s="50">
        <f t="shared" si="94"/>
        <v>2013959.4742924788</v>
      </c>
      <c r="O447" s="198"/>
      <c r="P447" s="62"/>
      <c r="Q447" s="198"/>
      <c r="R447" s="62"/>
      <c r="S447" s="33"/>
      <c r="T447" s="99"/>
      <c r="U447" s="99"/>
    </row>
    <row r="448" spans="1:21" s="31" customFormat="1" x14ac:dyDescent="0.25">
      <c r="A448" s="35"/>
      <c r="B448" s="51" t="s">
        <v>307</v>
      </c>
      <c r="C448" s="35">
        <v>4</v>
      </c>
      <c r="D448" s="55">
        <v>21.852300000000003</v>
      </c>
      <c r="E448" s="181">
        <v>773</v>
      </c>
      <c r="F448" s="119">
        <v>92577.1</v>
      </c>
      <c r="G448" s="41">
        <v>100</v>
      </c>
      <c r="H448" s="50">
        <f t="shared" si="104"/>
        <v>92577.1</v>
      </c>
      <c r="I448" s="50">
        <f t="shared" si="103"/>
        <v>0</v>
      </c>
      <c r="J448" s="50">
        <f t="shared" si="100"/>
        <v>119.7633893919793</v>
      </c>
      <c r="K448" s="50">
        <f t="shared" si="105"/>
        <v>1369.5568646217378</v>
      </c>
      <c r="L448" s="50">
        <f t="shared" si="106"/>
        <v>1793336.4907773274</v>
      </c>
      <c r="M448" s="50"/>
      <c r="N448" s="50">
        <f t="shared" si="94"/>
        <v>1793336.4907773274</v>
      </c>
      <c r="O448" s="198"/>
      <c r="P448" s="62"/>
      <c r="Q448" s="198"/>
      <c r="R448" s="62"/>
      <c r="S448" s="33"/>
      <c r="T448" s="99"/>
      <c r="U448" s="99"/>
    </row>
    <row r="449" spans="1:21" s="31" customFormat="1" x14ac:dyDescent="0.25">
      <c r="A449" s="35"/>
      <c r="B449" s="51" t="s">
        <v>308</v>
      </c>
      <c r="C449" s="35">
        <v>4</v>
      </c>
      <c r="D449" s="55">
        <v>22.801199999999998</v>
      </c>
      <c r="E449" s="181">
        <v>1244</v>
      </c>
      <c r="F449" s="119">
        <v>441065.7</v>
      </c>
      <c r="G449" s="41">
        <v>100</v>
      </c>
      <c r="H449" s="50">
        <f t="shared" si="104"/>
        <v>441065.7</v>
      </c>
      <c r="I449" s="50">
        <f t="shared" si="103"/>
        <v>0</v>
      </c>
      <c r="J449" s="50">
        <f t="shared" si="100"/>
        <v>354.55442122186497</v>
      </c>
      <c r="K449" s="50">
        <f t="shared" si="105"/>
        <v>1134.7658327918521</v>
      </c>
      <c r="L449" s="50">
        <f t="shared" si="106"/>
        <v>1625358.4638322927</v>
      </c>
      <c r="M449" s="50"/>
      <c r="N449" s="50">
        <f t="shared" si="94"/>
        <v>1625358.4638322927</v>
      </c>
      <c r="O449" s="198"/>
      <c r="P449" s="62"/>
      <c r="Q449" s="198"/>
      <c r="R449" s="62"/>
      <c r="S449" s="33"/>
      <c r="T449" s="99"/>
      <c r="U449" s="99"/>
    </row>
    <row r="450" spans="1:21" s="31" customFormat="1" x14ac:dyDescent="0.25">
      <c r="A450" s="35"/>
      <c r="B450" s="51" t="s">
        <v>309</v>
      </c>
      <c r="C450" s="35">
        <v>4</v>
      </c>
      <c r="D450" s="55">
        <v>31.886900000000004</v>
      </c>
      <c r="E450" s="181">
        <v>3246</v>
      </c>
      <c r="F450" s="119">
        <v>1011985.7</v>
      </c>
      <c r="G450" s="41">
        <v>100</v>
      </c>
      <c r="H450" s="50">
        <f t="shared" si="104"/>
        <v>1011985.7</v>
      </c>
      <c r="I450" s="50">
        <f t="shared" si="103"/>
        <v>0</v>
      </c>
      <c r="J450" s="50">
        <f t="shared" si="100"/>
        <v>311.76392483056065</v>
      </c>
      <c r="K450" s="50">
        <f t="shared" si="105"/>
        <v>1177.5563291831563</v>
      </c>
      <c r="L450" s="50">
        <f t="shared" si="106"/>
        <v>2101947.0967115592</v>
      </c>
      <c r="M450" s="50"/>
      <c r="N450" s="50">
        <f t="shared" ref="N450:N513" si="107">L450+M450</f>
        <v>2101947.0967115592</v>
      </c>
      <c r="O450" s="198"/>
      <c r="P450" s="62"/>
      <c r="Q450" s="198"/>
      <c r="R450" s="62"/>
      <c r="S450" s="33"/>
      <c r="T450" s="99"/>
      <c r="U450" s="99"/>
    </row>
    <row r="451" spans="1:21" s="31" customFormat="1" x14ac:dyDescent="0.25">
      <c r="A451" s="35"/>
      <c r="B451" s="51" t="s">
        <v>310</v>
      </c>
      <c r="C451" s="35">
        <v>4</v>
      </c>
      <c r="D451" s="55">
        <v>28.262299999999996</v>
      </c>
      <c r="E451" s="181">
        <v>1000</v>
      </c>
      <c r="F451" s="119">
        <v>815876.6</v>
      </c>
      <c r="G451" s="41">
        <v>100</v>
      </c>
      <c r="H451" s="50">
        <f t="shared" si="104"/>
        <v>815876.6</v>
      </c>
      <c r="I451" s="50">
        <f t="shared" si="103"/>
        <v>0</v>
      </c>
      <c r="J451" s="50">
        <f t="shared" si="100"/>
        <v>815.87659999999994</v>
      </c>
      <c r="K451" s="50">
        <f t="shared" si="105"/>
        <v>673.44365401371704</v>
      </c>
      <c r="L451" s="50">
        <f t="shared" si="106"/>
        <v>1091404.7237079851</v>
      </c>
      <c r="M451" s="50"/>
      <c r="N451" s="50">
        <f t="shared" si="107"/>
        <v>1091404.7237079851</v>
      </c>
      <c r="O451" s="198"/>
      <c r="P451" s="62"/>
      <c r="Q451" s="198"/>
      <c r="R451" s="62"/>
      <c r="S451" s="33"/>
      <c r="T451" s="99"/>
      <c r="U451" s="99"/>
    </row>
    <row r="452" spans="1:21" s="31" customFormat="1" x14ac:dyDescent="0.25">
      <c r="A452" s="35"/>
      <c r="B452" s="51" t="s">
        <v>311</v>
      </c>
      <c r="C452" s="35">
        <v>4</v>
      </c>
      <c r="D452" s="55">
        <v>58.896599999999999</v>
      </c>
      <c r="E452" s="181">
        <v>2193</v>
      </c>
      <c r="F452" s="119">
        <v>853846.5</v>
      </c>
      <c r="G452" s="41">
        <v>100</v>
      </c>
      <c r="H452" s="50">
        <f t="shared" si="104"/>
        <v>853846.5</v>
      </c>
      <c r="I452" s="50">
        <f t="shared" si="103"/>
        <v>0</v>
      </c>
      <c r="J452" s="50">
        <f t="shared" si="100"/>
        <v>389.35088919288648</v>
      </c>
      <c r="K452" s="50">
        <f t="shared" si="105"/>
        <v>1099.9693648208304</v>
      </c>
      <c r="L452" s="50">
        <f t="shared" si="106"/>
        <v>1955761.5868675695</v>
      </c>
      <c r="M452" s="50"/>
      <c r="N452" s="50">
        <f t="shared" si="107"/>
        <v>1955761.5868675695</v>
      </c>
      <c r="O452" s="198"/>
      <c r="P452" s="62"/>
      <c r="Q452" s="198"/>
      <c r="R452" s="62"/>
      <c r="S452" s="33"/>
      <c r="T452" s="99"/>
      <c r="U452" s="99"/>
    </row>
    <row r="453" spans="1:21" s="31" customFormat="1" x14ac:dyDescent="0.25">
      <c r="A453" s="35"/>
      <c r="B453" s="51" t="s">
        <v>312</v>
      </c>
      <c r="C453" s="35">
        <v>4</v>
      </c>
      <c r="D453" s="55">
        <v>18.635300000000001</v>
      </c>
      <c r="E453" s="181">
        <v>3875</v>
      </c>
      <c r="F453" s="119">
        <v>4598594.9000000004</v>
      </c>
      <c r="G453" s="41">
        <v>100</v>
      </c>
      <c r="H453" s="50">
        <f t="shared" si="104"/>
        <v>4598594.9000000004</v>
      </c>
      <c r="I453" s="50">
        <f t="shared" si="103"/>
        <v>0</v>
      </c>
      <c r="J453" s="50">
        <f t="shared" si="100"/>
        <v>1186.7341677419356</v>
      </c>
      <c r="K453" s="50">
        <f t="shared" si="105"/>
        <v>302.58608627178137</v>
      </c>
      <c r="L453" s="50">
        <f t="shared" si="106"/>
        <v>1173771.1702865148</v>
      </c>
      <c r="M453" s="50"/>
      <c r="N453" s="50">
        <f t="shared" si="107"/>
        <v>1173771.1702865148</v>
      </c>
      <c r="O453" s="198"/>
      <c r="P453" s="62"/>
      <c r="Q453" s="198"/>
      <c r="R453" s="62"/>
      <c r="S453" s="33"/>
      <c r="T453" s="99"/>
      <c r="U453" s="99"/>
    </row>
    <row r="454" spans="1:21" s="31" customFormat="1" x14ac:dyDescent="0.25">
      <c r="A454" s="35"/>
      <c r="B454" s="51" t="s">
        <v>313</v>
      </c>
      <c r="C454" s="35">
        <v>4</v>
      </c>
      <c r="D454" s="55">
        <v>32.360300000000002</v>
      </c>
      <c r="E454" s="181">
        <v>1839</v>
      </c>
      <c r="F454" s="119">
        <v>987343.8</v>
      </c>
      <c r="G454" s="41">
        <v>100</v>
      </c>
      <c r="H454" s="50">
        <f t="shared" si="104"/>
        <v>987343.8</v>
      </c>
      <c r="I454" s="50">
        <f t="shared" si="103"/>
        <v>0</v>
      </c>
      <c r="J454" s="50">
        <f t="shared" si="100"/>
        <v>536.8916802610114</v>
      </c>
      <c r="K454" s="50">
        <f t="shared" si="105"/>
        <v>952.42857375270557</v>
      </c>
      <c r="L454" s="50">
        <f t="shared" si="106"/>
        <v>1584657.0829489911</v>
      </c>
      <c r="M454" s="50"/>
      <c r="N454" s="50">
        <f t="shared" si="107"/>
        <v>1584657.0829489911</v>
      </c>
      <c r="O454" s="198"/>
      <c r="P454" s="62"/>
      <c r="Q454" s="198"/>
      <c r="R454" s="62"/>
      <c r="S454" s="33"/>
      <c r="T454" s="99"/>
      <c r="U454" s="99"/>
    </row>
    <row r="455" spans="1:21" s="31" customFormat="1" x14ac:dyDescent="0.25">
      <c r="A455" s="35"/>
      <c r="B455" s="51" t="s">
        <v>314</v>
      </c>
      <c r="C455" s="35">
        <v>4</v>
      </c>
      <c r="D455" s="55">
        <v>50.483599999999996</v>
      </c>
      <c r="E455" s="181">
        <v>4286</v>
      </c>
      <c r="F455" s="119">
        <v>1562022.2</v>
      </c>
      <c r="G455" s="41">
        <v>100</v>
      </c>
      <c r="H455" s="50">
        <f t="shared" si="104"/>
        <v>1562022.2</v>
      </c>
      <c r="I455" s="50">
        <f t="shared" si="103"/>
        <v>0</v>
      </c>
      <c r="J455" s="50">
        <f t="shared" si="100"/>
        <v>364.44755016332243</v>
      </c>
      <c r="K455" s="50">
        <f t="shared" si="105"/>
        <v>1124.8727038503946</v>
      </c>
      <c r="L455" s="50">
        <f t="shared" si="106"/>
        <v>2338238.8312850711</v>
      </c>
      <c r="M455" s="50"/>
      <c r="N455" s="50">
        <f t="shared" si="107"/>
        <v>2338238.8312850711</v>
      </c>
      <c r="O455" s="198"/>
      <c r="P455" s="62"/>
      <c r="Q455" s="198"/>
      <c r="R455" s="62"/>
      <c r="S455" s="33"/>
      <c r="T455" s="99"/>
      <c r="U455" s="99"/>
    </row>
    <row r="456" spans="1:21" s="31" customFormat="1" x14ac:dyDescent="0.25">
      <c r="A456" s="35"/>
      <c r="B456" s="51" t="s">
        <v>315</v>
      </c>
      <c r="C456" s="35">
        <v>4</v>
      </c>
      <c r="D456" s="55">
        <v>42.430799999999998</v>
      </c>
      <c r="E456" s="181">
        <v>3268</v>
      </c>
      <c r="F456" s="119">
        <v>837196.2</v>
      </c>
      <c r="G456" s="41">
        <v>100</v>
      </c>
      <c r="H456" s="50">
        <f t="shared" si="104"/>
        <v>837196.2</v>
      </c>
      <c r="I456" s="50">
        <f t="shared" si="103"/>
        <v>0</v>
      </c>
      <c r="J456" s="50">
        <f t="shared" si="100"/>
        <v>256.1799877600979</v>
      </c>
      <c r="K456" s="50">
        <f t="shared" si="105"/>
        <v>1233.1402662536191</v>
      </c>
      <c r="L456" s="50">
        <f t="shared" si="106"/>
        <v>2223404.5329250796</v>
      </c>
      <c r="M456" s="50"/>
      <c r="N456" s="50">
        <f t="shared" si="107"/>
        <v>2223404.5329250796</v>
      </c>
      <c r="O456" s="198"/>
      <c r="P456" s="62"/>
      <c r="Q456" s="198"/>
      <c r="R456" s="62"/>
      <c r="S456" s="33"/>
      <c r="T456" s="99"/>
      <c r="U456" s="99"/>
    </row>
    <row r="457" spans="1:21" s="31" customFormat="1" x14ac:dyDescent="0.25">
      <c r="A457" s="35"/>
      <c r="B457" s="51" t="s">
        <v>316</v>
      </c>
      <c r="C457" s="35">
        <v>4</v>
      </c>
      <c r="D457" s="55">
        <v>22.826599999999999</v>
      </c>
      <c r="E457" s="181">
        <v>1464</v>
      </c>
      <c r="F457" s="119">
        <v>480690.3</v>
      </c>
      <c r="G457" s="41">
        <v>100</v>
      </c>
      <c r="H457" s="50">
        <f t="shared" si="104"/>
        <v>480690.3</v>
      </c>
      <c r="I457" s="50">
        <f t="shared" si="103"/>
        <v>0</v>
      </c>
      <c r="J457" s="50">
        <f t="shared" si="100"/>
        <v>328.34036885245899</v>
      </c>
      <c r="K457" s="50">
        <f t="shared" si="105"/>
        <v>1160.9798851612579</v>
      </c>
      <c r="L457" s="50">
        <f t="shared" si="106"/>
        <v>1696709.1675572351</v>
      </c>
      <c r="M457" s="50"/>
      <c r="N457" s="50">
        <f t="shared" si="107"/>
        <v>1696709.1675572351</v>
      </c>
      <c r="O457" s="198"/>
      <c r="P457" s="62"/>
      <c r="Q457" s="198"/>
      <c r="R457" s="62"/>
      <c r="S457" s="33"/>
      <c r="T457" s="99"/>
      <c r="U457" s="99"/>
    </row>
    <row r="458" spans="1:21" s="31" customFormat="1" x14ac:dyDescent="0.25">
      <c r="A458" s="35"/>
      <c r="B458" s="51"/>
      <c r="C458" s="35"/>
      <c r="D458" s="55">
        <v>0</v>
      </c>
      <c r="E458" s="183"/>
      <c r="F458" s="42"/>
      <c r="G458" s="41"/>
      <c r="H458" s="42"/>
      <c r="I458" s="32"/>
      <c r="J458" s="32"/>
      <c r="K458" s="50"/>
      <c r="L458" s="50"/>
      <c r="M458" s="50"/>
      <c r="N458" s="50"/>
      <c r="O458" s="198"/>
      <c r="P458" s="62"/>
      <c r="Q458" s="198"/>
      <c r="R458" s="62"/>
      <c r="S458" s="33"/>
      <c r="T458" s="99"/>
      <c r="U458" s="99"/>
    </row>
    <row r="459" spans="1:21" s="31" customFormat="1" x14ac:dyDescent="0.25">
      <c r="A459" s="30" t="s">
        <v>317</v>
      </c>
      <c r="B459" s="43" t="s">
        <v>2</v>
      </c>
      <c r="C459" s="44"/>
      <c r="D459" s="3">
        <v>1108.1904</v>
      </c>
      <c r="E459" s="184">
        <f>E460</f>
        <v>77104</v>
      </c>
      <c r="F459" s="37">
        <f t="shared" ref="F459" si="108">F461</f>
        <v>0</v>
      </c>
      <c r="G459" s="37"/>
      <c r="H459" s="37">
        <f>H461</f>
        <v>9428440.1999999993</v>
      </c>
      <c r="I459" s="37">
        <f>I461</f>
        <v>-9428440.1999999993</v>
      </c>
      <c r="J459" s="37"/>
      <c r="K459" s="50"/>
      <c r="L459" s="50"/>
      <c r="M459" s="46">
        <f>M461</f>
        <v>25256376.997528069</v>
      </c>
      <c r="N459" s="37">
        <f t="shared" si="107"/>
        <v>25256376.997528069</v>
      </c>
      <c r="O459" s="198"/>
      <c r="P459" s="198"/>
      <c r="Q459" s="198"/>
      <c r="R459" s="198"/>
      <c r="S459" s="33"/>
      <c r="T459" s="99"/>
      <c r="U459" s="99"/>
    </row>
    <row r="460" spans="1:21" s="31" customFormat="1" x14ac:dyDescent="0.25">
      <c r="A460" s="30" t="s">
        <v>317</v>
      </c>
      <c r="B460" s="43" t="s">
        <v>3</v>
      </c>
      <c r="C460" s="44"/>
      <c r="D460" s="3">
        <v>1108.1904</v>
      </c>
      <c r="E460" s="184">
        <f>SUM(E462:E501)</f>
        <v>77104</v>
      </c>
      <c r="F460" s="37">
        <f t="shared" ref="F460" si="109">SUM(F462:F501)</f>
        <v>83112742.699999988</v>
      </c>
      <c r="G460" s="37"/>
      <c r="H460" s="37">
        <f>SUM(H462:H501)</f>
        <v>64255862.299999997</v>
      </c>
      <c r="I460" s="37">
        <f>SUM(I462:I501)</f>
        <v>18856880.399999999</v>
      </c>
      <c r="J460" s="37"/>
      <c r="K460" s="50"/>
      <c r="L460" s="37">
        <f>SUM(L462:L501)</f>
        <v>58261615.316793576</v>
      </c>
      <c r="M460" s="46"/>
      <c r="N460" s="37">
        <f t="shared" si="107"/>
        <v>58261615.316793576</v>
      </c>
      <c r="O460" s="198"/>
      <c r="P460" s="198"/>
      <c r="Q460" s="198"/>
      <c r="R460" s="198"/>
      <c r="S460" s="33"/>
      <c r="T460" s="99"/>
      <c r="U460" s="99"/>
    </row>
    <row r="461" spans="1:21" s="31" customFormat="1" x14ac:dyDescent="0.25">
      <c r="A461" s="35"/>
      <c r="B461" s="51" t="s">
        <v>26</v>
      </c>
      <c r="C461" s="35">
        <v>2</v>
      </c>
      <c r="D461" s="55">
        <v>0</v>
      </c>
      <c r="E461" s="185"/>
      <c r="F461" s="50"/>
      <c r="G461" s="41">
        <v>25</v>
      </c>
      <c r="H461" s="50">
        <f>F473*G461/100</f>
        <v>9428440.1999999993</v>
      </c>
      <c r="I461" s="50">
        <f t="shared" ref="I461:I501" si="110">F461-H461</f>
        <v>-9428440.1999999993</v>
      </c>
      <c r="J461" s="50"/>
      <c r="K461" s="50"/>
      <c r="L461" s="50"/>
      <c r="M461" s="50">
        <f>($L$7*$L$8*E459/$L$10)+($L$7*$L$9*D459/$L$11)</f>
        <v>25256376.997528069</v>
      </c>
      <c r="N461" s="50">
        <f t="shared" si="107"/>
        <v>25256376.997528069</v>
      </c>
      <c r="O461" s="198"/>
      <c r="P461" s="62"/>
      <c r="Q461" s="198"/>
      <c r="R461" s="62"/>
      <c r="S461" s="33"/>
      <c r="T461" s="99"/>
      <c r="U461" s="99"/>
    </row>
    <row r="462" spans="1:21" s="31" customFormat="1" x14ac:dyDescent="0.25">
      <c r="A462" s="35"/>
      <c r="B462" s="51" t="s">
        <v>262</v>
      </c>
      <c r="C462" s="35">
        <v>4</v>
      </c>
      <c r="D462" s="55">
        <v>45.602799999999995</v>
      </c>
      <c r="E462" s="181">
        <v>1167</v>
      </c>
      <c r="F462" s="120">
        <v>460589.4</v>
      </c>
      <c r="G462" s="41">
        <v>100</v>
      </c>
      <c r="H462" s="50">
        <f t="shared" ref="H462:H501" si="111">F462*G462/100</f>
        <v>460589.4</v>
      </c>
      <c r="I462" s="50">
        <f t="shared" si="110"/>
        <v>0</v>
      </c>
      <c r="J462" s="50">
        <f t="shared" si="100"/>
        <v>394.67814910025709</v>
      </c>
      <c r="K462" s="50">
        <f t="shared" ref="K462:K501" si="112">$J$11*$J$19-J462</f>
        <v>1094.6421049134599</v>
      </c>
      <c r="L462" s="50">
        <f t="shared" ref="L462:L501" si="113">IF(K462&gt;0,$J$7*$J$8*(K462/$K$19),0)+$J$7*$J$9*(E462/$E$19)+$J$7*$J$10*(D462/$D$19)</f>
        <v>1684954.8294542881</v>
      </c>
      <c r="M462" s="50"/>
      <c r="N462" s="50">
        <f t="shared" si="107"/>
        <v>1684954.8294542881</v>
      </c>
      <c r="O462" s="198"/>
      <c r="P462" s="62"/>
      <c r="Q462" s="198"/>
      <c r="R462" s="62"/>
      <c r="S462" s="33"/>
      <c r="T462" s="99"/>
      <c r="U462" s="99"/>
    </row>
    <row r="463" spans="1:21" s="31" customFormat="1" x14ac:dyDescent="0.25">
      <c r="A463" s="35"/>
      <c r="B463" s="51" t="s">
        <v>318</v>
      </c>
      <c r="C463" s="35">
        <v>4</v>
      </c>
      <c r="D463" s="55">
        <v>27.1677</v>
      </c>
      <c r="E463" s="181">
        <v>2005</v>
      </c>
      <c r="F463" s="120">
        <v>852178.9</v>
      </c>
      <c r="G463" s="41">
        <v>100</v>
      </c>
      <c r="H463" s="50">
        <f t="shared" si="111"/>
        <v>852178.9</v>
      </c>
      <c r="I463" s="50">
        <f t="shared" si="110"/>
        <v>0</v>
      </c>
      <c r="J463" s="50">
        <f t="shared" si="100"/>
        <v>425.02688279301748</v>
      </c>
      <c r="K463" s="50">
        <f t="shared" si="112"/>
        <v>1064.2933712206996</v>
      </c>
      <c r="L463" s="50">
        <f t="shared" si="113"/>
        <v>1714266.2344700557</v>
      </c>
      <c r="M463" s="50"/>
      <c r="N463" s="50">
        <f t="shared" si="107"/>
        <v>1714266.2344700557</v>
      </c>
      <c r="O463" s="198"/>
      <c r="P463" s="62"/>
      <c r="Q463" s="198"/>
      <c r="R463" s="62"/>
      <c r="S463" s="33"/>
      <c r="T463" s="99"/>
      <c r="U463" s="99"/>
    </row>
    <row r="464" spans="1:21" s="31" customFormat="1" x14ac:dyDescent="0.25">
      <c r="A464" s="35"/>
      <c r="B464" s="51" t="s">
        <v>786</v>
      </c>
      <c r="C464" s="35">
        <v>4</v>
      </c>
      <c r="D464" s="55">
        <v>26.518599999999999</v>
      </c>
      <c r="E464" s="181">
        <v>1733</v>
      </c>
      <c r="F464" s="120">
        <v>749403.8</v>
      </c>
      <c r="G464" s="41">
        <v>100</v>
      </c>
      <c r="H464" s="50">
        <f t="shared" si="111"/>
        <v>749403.8</v>
      </c>
      <c r="I464" s="50">
        <f t="shared" si="110"/>
        <v>0</v>
      </c>
      <c r="J464" s="50">
        <f t="shared" si="100"/>
        <v>432.43150605885751</v>
      </c>
      <c r="K464" s="50">
        <f t="shared" si="112"/>
        <v>1056.8887479548594</v>
      </c>
      <c r="L464" s="50">
        <f t="shared" si="113"/>
        <v>1650793.7339385953</v>
      </c>
      <c r="M464" s="50"/>
      <c r="N464" s="50">
        <f t="shared" si="107"/>
        <v>1650793.7339385953</v>
      </c>
      <c r="O464" s="198"/>
      <c r="P464" s="62"/>
      <c r="Q464" s="198"/>
      <c r="R464" s="62"/>
      <c r="S464" s="33"/>
      <c r="T464" s="99"/>
      <c r="U464" s="99"/>
    </row>
    <row r="465" spans="1:21" s="31" customFormat="1" x14ac:dyDescent="0.25">
      <c r="A465" s="35"/>
      <c r="B465" s="51" t="s">
        <v>319</v>
      </c>
      <c r="C465" s="35">
        <v>4</v>
      </c>
      <c r="D465" s="55">
        <v>22.964099999999998</v>
      </c>
      <c r="E465" s="181">
        <v>881</v>
      </c>
      <c r="F465" s="120">
        <v>356185.2</v>
      </c>
      <c r="G465" s="41">
        <v>100</v>
      </c>
      <c r="H465" s="50">
        <f t="shared" si="111"/>
        <v>356185.2</v>
      </c>
      <c r="I465" s="50">
        <f t="shared" si="110"/>
        <v>0</v>
      </c>
      <c r="J465" s="50">
        <f t="shared" si="100"/>
        <v>404.29648127128263</v>
      </c>
      <c r="K465" s="50">
        <f t="shared" si="112"/>
        <v>1085.0237727424344</v>
      </c>
      <c r="L465" s="50">
        <f t="shared" si="113"/>
        <v>1501441.6807341562</v>
      </c>
      <c r="M465" s="50"/>
      <c r="N465" s="50">
        <f t="shared" si="107"/>
        <v>1501441.6807341562</v>
      </c>
      <c r="O465" s="198"/>
      <c r="P465" s="62"/>
      <c r="Q465" s="198"/>
      <c r="R465" s="62"/>
      <c r="S465" s="33"/>
      <c r="T465" s="99"/>
      <c r="U465" s="99"/>
    </row>
    <row r="466" spans="1:21" s="31" customFormat="1" x14ac:dyDescent="0.25">
      <c r="A466" s="35"/>
      <c r="B466" s="51" t="s">
        <v>320</v>
      </c>
      <c r="C466" s="35">
        <v>4</v>
      </c>
      <c r="D466" s="55">
        <v>23.157800000000002</v>
      </c>
      <c r="E466" s="181">
        <v>1048</v>
      </c>
      <c r="F466" s="120">
        <v>898461</v>
      </c>
      <c r="G466" s="41">
        <v>100</v>
      </c>
      <c r="H466" s="50">
        <f t="shared" si="111"/>
        <v>898461</v>
      </c>
      <c r="I466" s="50">
        <f t="shared" si="110"/>
        <v>0</v>
      </c>
      <c r="J466" s="50">
        <f t="shared" si="100"/>
        <v>857.31011450381675</v>
      </c>
      <c r="K466" s="50">
        <f t="shared" si="112"/>
        <v>632.01013950990023</v>
      </c>
      <c r="L466" s="50">
        <f t="shared" si="113"/>
        <v>1027527.538471304</v>
      </c>
      <c r="M466" s="50"/>
      <c r="N466" s="50">
        <f t="shared" si="107"/>
        <v>1027527.538471304</v>
      </c>
      <c r="O466" s="198"/>
      <c r="P466" s="62"/>
      <c r="Q466" s="198"/>
      <c r="R466" s="62"/>
      <c r="S466" s="33"/>
      <c r="T466" s="99"/>
      <c r="U466" s="99"/>
    </row>
    <row r="467" spans="1:21" s="31" customFormat="1" x14ac:dyDescent="0.25">
      <c r="A467" s="35"/>
      <c r="B467" s="51" t="s">
        <v>321</v>
      </c>
      <c r="C467" s="35">
        <v>4</v>
      </c>
      <c r="D467" s="55">
        <v>52.364100000000001</v>
      </c>
      <c r="E467" s="181">
        <v>2897</v>
      </c>
      <c r="F467" s="120">
        <v>1590730.5</v>
      </c>
      <c r="G467" s="41">
        <v>100</v>
      </c>
      <c r="H467" s="50">
        <f t="shared" si="111"/>
        <v>1590730.5</v>
      </c>
      <c r="I467" s="50">
        <f t="shared" si="110"/>
        <v>0</v>
      </c>
      <c r="J467" s="50">
        <f t="shared" si="100"/>
        <v>549.09578874697968</v>
      </c>
      <c r="K467" s="50">
        <f t="shared" si="112"/>
        <v>940.2244652667373</v>
      </c>
      <c r="L467" s="50">
        <f t="shared" si="113"/>
        <v>1877008.2123066769</v>
      </c>
      <c r="M467" s="50"/>
      <c r="N467" s="50">
        <f t="shared" si="107"/>
        <v>1877008.2123066769</v>
      </c>
      <c r="O467" s="198"/>
      <c r="P467" s="62"/>
      <c r="Q467" s="198"/>
      <c r="R467" s="62"/>
      <c r="S467" s="33"/>
      <c r="T467" s="99"/>
      <c r="U467" s="99"/>
    </row>
    <row r="468" spans="1:21" s="31" customFormat="1" x14ac:dyDescent="0.25">
      <c r="A468" s="35"/>
      <c r="B468" s="51" t="s">
        <v>197</v>
      </c>
      <c r="C468" s="35">
        <v>4</v>
      </c>
      <c r="D468" s="55">
        <v>28.741099999999999</v>
      </c>
      <c r="E468" s="181">
        <v>1453</v>
      </c>
      <c r="F468" s="120">
        <v>441501.9</v>
      </c>
      <c r="G468" s="41">
        <v>100</v>
      </c>
      <c r="H468" s="50">
        <f t="shared" si="111"/>
        <v>441501.9</v>
      </c>
      <c r="I468" s="50">
        <f t="shared" si="110"/>
        <v>0</v>
      </c>
      <c r="J468" s="50">
        <f t="shared" si="100"/>
        <v>303.85540261527876</v>
      </c>
      <c r="K468" s="50">
        <f t="shared" si="112"/>
        <v>1185.4648513984382</v>
      </c>
      <c r="L468" s="50">
        <f t="shared" si="113"/>
        <v>1752906.5995063235</v>
      </c>
      <c r="M468" s="50"/>
      <c r="N468" s="50">
        <f t="shared" si="107"/>
        <v>1752906.5995063235</v>
      </c>
      <c r="O468" s="198"/>
      <c r="P468" s="62"/>
      <c r="Q468" s="198"/>
      <c r="R468" s="62"/>
      <c r="S468" s="33"/>
      <c r="T468" s="99"/>
      <c r="U468" s="99"/>
    </row>
    <row r="469" spans="1:21" s="31" customFormat="1" x14ac:dyDescent="0.25">
      <c r="A469" s="35"/>
      <c r="B469" s="51" t="s">
        <v>322</v>
      </c>
      <c r="C469" s="35">
        <v>4</v>
      </c>
      <c r="D469" s="55">
        <v>30.527899999999999</v>
      </c>
      <c r="E469" s="181">
        <v>1909</v>
      </c>
      <c r="F469" s="120">
        <v>552948.4</v>
      </c>
      <c r="G469" s="41">
        <v>100</v>
      </c>
      <c r="H469" s="50">
        <f t="shared" si="111"/>
        <v>552948.4</v>
      </c>
      <c r="I469" s="50">
        <f t="shared" si="110"/>
        <v>0</v>
      </c>
      <c r="J469" s="50">
        <f t="shared" si="100"/>
        <v>289.65343111576743</v>
      </c>
      <c r="K469" s="50">
        <f t="shared" si="112"/>
        <v>1199.6668228979495</v>
      </c>
      <c r="L469" s="50">
        <f t="shared" si="113"/>
        <v>1864967.0533224356</v>
      </c>
      <c r="M469" s="50"/>
      <c r="N469" s="50">
        <f t="shared" si="107"/>
        <v>1864967.0533224356</v>
      </c>
      <c r="O469" s="198"/>
      <c r="P469" s="62"/>
      <c r="Q469" s="198"/>
      <c r="R469" s="62"/>
      <c r="S469" s="33"/>
      <c r="T469" s="99"/>
      <c r="U469" s="99"/>
    </row>
    <row r="470" spans="1:21" s="31" customFormat="1" x14ac:dyDescent="0.25">
      <c r="A470" s="35"/>
      <c r="B470" s="51" t="s">
        <v>323</v>
      </c>
      <c r="C470" s="35">
        <v>4</v>
      </c>
      <c r="D470" s="55">
        <v>35.814700000000002</v>
      </c>
      <c r="E470" s="181">
        <v>2118</v>
      </c>
      <c r="F470" s="120">
        <v>1919541.5</v>
      </c>
      <c r="G470" s="41">
        <v>100</v>
      </c>
      <c r="H470" s="50">
        <f t="shared" si="111"/>
        <v>1919541.5</v>
      </c>
      <c r="I470" s="50">
        <f t="shared" si="110"/>
        <v>0</v>
      </c>
      <c r="J470" s="50">
        <f t="shared" ref="J470:J533" si="114">F470/E470</f>
        <v>906.29910292728994</v>
      </c>
      <c r="K470" s="50">
        <f t="shared" si="112"/>
        <v>583.02115108642704</v>
      </c>
      <c r="L470" s="50">
        <f t="shared" si="113"/>
        <v>1242628.851978278</v>
      </c>
      <c r="M470" s="50"/>
      <c r="N470" s="50">
        <f t="shared" si="107"/>
        <v>1242628.851978278</v>
      </c>
      <c r="O470" s="198"/>
      <c r="P470" s="62"/>
      <c r="Q470" s="198"/>
      <c r="R470" s="62"/>
      <c r="S470" s="33"/>
      <c r="T470" s="99"/>
      <c r="U470" s="99"/>
    </row>
    <row r="471" spans="1:21" s="31" customFormat="1" x14ac:dyDescent="0.25">
      <c r="A471" s="35"/>
      <c r="B471" s="51" t="s">
        <v>324</v>
      </c>
      <c r="C471" s="35">
        <v>4</v>
      </c>
      <c r="D471" s="55">
        <v>50.043500000000009</v>
      </c>
      <c r="E471" s="181">
        <v>3024</v>
      </c>
      <c r="F471" s="120">
        <v>666909.19999999995</v>
      </c>
      <c r="G471" s="41">
        <v>100</v>
      </c>
      <c r="H471" s="50">
        <f t="shared" si="111"/>
        <v>666909.19999999995</v>
      </c>
      <c r="I471" s="50">
        <f t="shared" si="110"/>
        <v>0</v>
      </c>
      <c r="J471" s="50">
        <f t="shared" si="114"/>
        <v>220.53875661375659</v>
      </c>
      <c r="K471" s="50">
        <f t="shared" si="112"/>
        <v>1268.7814973999605</v>
      </c>
      <c r="L471" s="50">
        <f t="shared" si="113"/>
        <v>2256583.0621685772</v>
      </c>
      <c r="M471" s="50"/>
      <c r="N471" s="50">
        <f t="shared" si="107"/>
        <v>2256583.0621685772</v>
      </c>
      <c r="O471" s="198"/>
      <c r="P471" s="62"/>
      <c r="Q471" s="198"/>
      <c r="R471" s="62"/>
      <c r="S471" s="33"/>
      <c r="T471" s="99"/>
      <c r="U471" s="99"/>
    </row>
    <row r="472" spans="1:21" s="31" customFormat="1" x14ac:dyDescent="0.25">
      <c r="A472" s="35"/>
      <c r="B472" s="51" t="s">
        <v>325</v>
      </c>
      <c r="C472" s="35">
        <v>4</v>
      </c>
      <c r="D472" s="55">
        <v>22.613199999999999</v>
      </c>
      <c r="E472" s="181">
        <v>1328</v>
      </c>
      <c r="F472" s="120">
        <v>857835.9</v>
      </c>
      <c r="G472" s="41">
        <v>100</v>
      </c>
      <c r="H472" s="50">
        <f t="shared" si="111"/>
        <v>857835.9</v>
      </c>
      <c r="I472" s="50">
        <f t="shared" si="110"/>
        <v>0</v>
      </c>
      <c r="J472" s="50">
        <f t="shared" si="114"/>
        <v>645.96076807228917</v>
      </c>
      <c r="K472" s="50">
        <f t="shared" si="112"/>
        <v>843.35948594142781</v>
      </c>
      <c r="L472" s="50">
        <f t="shared" si="113"/>
        <v>1314413.3660367618</v>
      </c>
      <c r="M472" s="50"/>
      <c r="N472" s="50">
        <f t="shared" si="107"/>
        <v>1314413.3660367618</v>
      </c>
      <c r="O472" s="198"/>
      <c r="P472" s="62"/>
      <c r="Q472" s="198"/>
      <c r="R472" s="62"/>
      <c r="S472" s="33"/>
      <c r="T472" s="99"/>
      <c r="U472" s="99"/>
    </row>
    <row r="473" spans="1:21" s="31" customFormat="1" x14ac:dyDescent="0.25">
      <c r="A473" s="35"/>
      <c r="B473" s="51" t="s">
        <v>868</v>
      </c>
      <c r="C473" s="35">
        <v>3</v>
      </c>
      <c r="D473" s="55">
        <v>15.1205</v>
      </c>
      <c r="E473" s="181">
        <v>12584</v>
      </c>
      <c r="F473" s="120">
        <v>37713760.799999997</v>
      </c>
      <c r="G473" s="41">
        <v>50</v>
      </c>
      <c r="H473" s="50">
        <f t="shared" si="111"/>
        <v>18856880.399999999</v>
      </c>
      <c r="I473" s="50">
        <f t="shared" si="110"/>
        <v>18856880.399999999</v>
      </c>
      <c r="J473" s="50">
        <f t="shared" si="114"/>
        <v>2996.9612841703747</v>
      </c>
      <c r="K473" s="50">
        <f t="shared" si="112"/>
        <v>-1507.6410301566577</v>
      </c>
      <c r="L473" s="50">
        <f t="shared" si="113"/>
        <v>2475437.7772852723</v>
      </c>
      <c r="M473" s="50"/>
      <c r="N473" s="50">
        <f t="shared" si="107"/>
        <v>2475437.7772852723</v>
      </c>
      <c r="O473" s="198"/>
      <c r="P473" s="62"/>
      <c r="Q473" s="198"/>
      <c r="R473" s="62"/>
      <c r="S473" s="33"/>
      <c r="T473" s="99"/>
      <c r="U473" s="99"/>
    </row>
    <row r="474" spans="1:21" s="31" customFormat="1" x14ac:dyDescent="0.25">
      <c r="A474" s="35"/>
      <c r="B474" s="51" t="s">
        <v>326</v>
      </c>
      <c r="C474" s="35">
        <v>4</v>
      </c>
      <c r="D474" s="55">
        <v>24.532899999999998</v>
      </c>
      <c r="E474" s="181">
        <v>1456</v>
      </c>
      <c r="F474" s="120">
        <v>424300</v>
      </c>
      <c r="G474" s="41">
        <v>100</v>
      </c>
      <c r="H474" s="50">
        <f t="shared" si="111"/>
        <v>424300</v>
      </c>
      <c r="I474" s="50">
        <f t="shared" si="110"/>
        <v>0</v>
      </c>
      <c r="J474" s="50">
        <f t="shared" si="114"/>
        <v>291.41483516483515</v>
      </c>
      <c r="K474" s="50">
        <f t="shared" si="112"/>
        <v>1197.9054188488817</v>
      </c>
      <c r="L474" s="50">
        <f t="shared" si="113"/>
        <v>1745405.2249070867</v>
      </c>
      <c r="M474" s="50"/>
      <c r="N474" s="50">
        <f t="shared" si="107"/>
        <v>1745405.2249070867</v>
      </c>
      <c r="O474" s="198"/>
      <c r="P474" s="62"/>
      <c r="Q474" s="198"/>
      <c r="R474" s="62"/>
      <c r="S474" s="33"/>
      <c r="T474" s="99"/>
      <c r="U474" s="99"/>
    </row>
    <row r="475" spans="1:21" s="31" customFormat="1" x14ac:dyDescent="0.25">
      <c r="A475" s="35"/>
      <c r="B475" s="51" t="s">
        <v>327</v>
      </c>
      <c r="C475" s="35">
        <v>4</v>
      </c>
      <c r="D475" s="55">
        <v>34.783699999999996</v>
      </c>
      <c r="E475" s="181">
        <v>2086</v>
      </c>
      <c r="F475" s="120">
        <v>1594681.4</v>
      </c>
      <c r="G475" s="41">
        <v>100</v>
      </c>
      <c r="H475" s="50">
        <f t="shared" si="111"/>
        <v>1594681.4</v>
      </c>
      <c r="I475" s="50">
        <f t="shared" si="110"/>
        <v>0</v>
      </c>
      <c r="J475" s="50">
        <f t="shared" si="114"/>
        <v>764.46855225311594</v>
      </c>
      <c r="K475" s="50">
        <f t="shared" si="112"/>
        <v>724.85170176060103</v>
      </c>
      <c r="L475" s="50">
        <f t="shared" si="113"/>
        <v>1389795.6736819337</v>
      </c>
      <c r="M475" s="50"/>
      <c r="N475" s="50">
        <f t="shared" si="107"/>
        <v>1389795.6736819337</v>
      </c>
      <c r="O475" s="198"/>
      <c r="P475" s="62"/>
      <c r="Q475" s="198"/>
      <c r="R475" s="62"/>
      <c r="S475" s="33"/>
      <c r="T475" s="99"/>
      <c r="U475" s="99"/>
    </row>
    <row r="476" spans="1:21" s="31" customFormat="1" x14ac:dyDescent="0.25">
      <c r="A476" s="35"/>
      <c r="B476" s="51" t="s">
        <v>328</v>
      </c>
      <c r="C476" s="35">
        <v>4</v>
      </c>
      <c r="D476" s="55">
        <v>42.847299999999997</v>
      </c>
      <c r="E476" s="181">
        <v>3051</v>
      </c>
      <c r="F476" s="120">
        <v>3541981.9</v>
      </c>
      <c r="G476" s="41">
        <v>100</v>
      </c>
      <c r="H476" s="50">
        <f t="shared" si="111"/>
        <v>3541981.9</v>
      </c>
      <c r="I476" s="50">
        <f t="shared" si="110"/>
        <v>0</v>
      </c>
      <c r="J476" s="50">
        <f t="shared" si="114"/>
        <v>1160.9249098656178</v>
      </c>
      <c r="K476" s="50">
        <f t="shared" si="112"/>
        <v>328.39534414809918</v>
      </c>
      <c r="L476" s="50">
        <f t="shared" si="113"/>
        <v>1172233.1301619061</v>
      </c>
      <c r="M476" s="50"/>
      <c r="N476" s="50">
        <f t="shared" si="107"/>
        <v>1172233.1301619061</v>
      </c>
      <c r="O476" s="198"/>
      <c r="P476" s="62"/>
      <c r="Q476" s="198"/>
      <c r="R476" s="62"/>
      <c r="S476" s="33"/>
      <c r="T476" s="99"/>
      <c r="U476" s="99"/>
    </row>
    <row r="477" spans="1:21" s="31" customFormat="1" x14ac:dyDescent="0.25">
      <c r="A477" s="35"/>
      <c r="B477" s="51" t="s">
        <v>329</v>
      </c>
      <c r="C477" s="35">
        <v>4</v>
      </c>
      <c r="D477" s="55">
        <v>27.030799999999999</v>
      </c>
      <c r="E477" s="181">
        <v>1646</v>
      </c>
      <c r="F477" s="120">
        <v>4680589.2</v>
      </c>
      <c r="G477" s="41">
        <v>100</v>
      </c>
      <c r="H477" s="50">
        <f t="shared" si="111"/>
        <v>4680589.2</v>
      </c>
      <c r="I477" s="50">
        <f t="shared" si="110"/>
        <v>0</v>
      </c>
      <c r="J477" s="50">
        <f t="shared" si="114"/>
        <v>2843.6143377885783</v>
      </c>
      <c r="K477" s="50">
        <f t="shared" si="112"/>
        <v>-1354.2940837748613</v>
      </c>
      <c r="L477" s="50">
        <f t="shared" si="113"/>
        <v>454694.90853789472</v>
      </c>
      <c r="M477" s="50"/>
      <c r="N477" s="50">
        <f t="shared" si="107"/>
        <v>454694.90853789472</v>
      </c>
      <c r="O477" s="198"/>
      <c r="P477" s="62"/>
      <c r="Q477" s="198"/>
      <c r="R477" s="62"/>
      <c r="S477" s="33"/>
      <c r="T477" s="99"/>
      <c r="U477" s="99"/>
    </row>
    <row r="478" spans="1:21" s="31" customFormat="1" x14ac:dyDescent="0.25">
      <c r="A478" s="35"/>
      <c r="B478" s="51" t="s">
        <v>330</v>
      </c>
      <c r="C478" s="35">
        <v>4</v>
      </c>
      <c r="D478" s="55">
        <v>20.4026</v>
      </c>
      <c r="E478" s="181">
        <v>1314</v>
      </c>
      <c r="F478" s="120">
        <v>828948</v>
      </c>
      <c r="G478" s="41">
        <v>100</v>
      </c>
      <c r="H478" s="50">
        <f t="shared" si="111"/>
        <v>828948</v>
      </c>
      <c r="I478" s="50">
        <f t="shared" si="110"/>
        <v>0</v>
      </c>
      <c r="J478" s="50">
        <f t="shared" si="114"/>
        <v>630.85844748858449</v>
      </c>
      <c r="K478" s="50">
        <f t="shared" si="112"/>
        <v>858.46180652513249</v>
      </c>
      <c r="L478" s="50">
        <f t="shared" si="113"/>
        <v>1317089.6713714632</v>
      </c>
      <c r="M478" s="50"/>
      <c r="N478" s="50">
        <f t="shared" si="107"/>
        <v>1317089.6713714632</v>
      </c>
      <c r="O478" s="198"/>
      <c r="P478" s="62"/>
      <c r="Q478" s="198"/>
      <c r="R478" s="62"/>
      <c r="S478" s="33"/>
      <c r="T478" s="99"/>
      <c r="U478" s="99"/>
    </row>
    <row r="479" spans="1:21" s="31" customFormat="1" x14ac:dyDescent="0.25">
      <c r="A479" s="35"/>
      <c r="B479" s="51" t="s">
        <v>301</v>
      </c>
      <c r="C479" s="35">
        <v>4</v>
      </c>
      <c r="D479" s="55">
        <v>38.792499999999997</v>
      </c>
      <c r="E479" s="181">
        <v>1486</v>
      </c>
      <c r="F479" s="120">
        <v>769004.4</v>
      </c>
      <c r="G479" s="41">
        <v>100</v>
      </c>
      <c r="H479" s="50">
        <f t="shared" si="111"/>
        <v>769004.4</v>
      </c>
      <c r="I479" s="50">
        <f t="shared" si="110"/>
        <v>0</v>
      </c>
      <c r="J479" s="50">
        <f t="shared" si="114"/>
        <v>517.49959623149391</v>
      </c>
      <c r="K479" s="50">
        <f t="shared" si="112"/>
        <v>971.82065778222307</v>
      </c>
      <c r="L479" s="50">
        <f t="shared" si="113"/>
        <v>1572734.1044988963</v>
      </c>
      <c r="M479" s="50"/>
      <c r="N479" s="50">
        <f t="shared" si="107"/>
        <v>1572734.1044988963</v>
      </c>
      <c r="O479" s="198"/>
      <c r="P479" s="62"/>
      <c r="Q479" s="198"/>
      <c r="R479" s="62"/>
      <c r="S479" s="33"/>
      <c r="T479" s="99"/>
      <c r="U479" s="99"/>
    </row>
    <row r="480" spans="1:21" s="31" customFormat="1" x14ac:dyDescent="0.25">
      <c r="A480" s="35"/>
      <c r="B480" s="51" t="s">
        <v>331</v>
      </c>
      <c r="C480" s="35">
        <v>4</v>
      </c>
      <c r="D480" s="55">
        <v>27.402800000000003</v>
      </c>
      <c r="E480" s="181">
        <v>1443</v>
      </c>
      <c r="F480" s="120">
        <v>760179</v>
      </c>
      <c r="G480" s="41">
        <v>100</v>
      </c>
      <c r="H480" s="50">
        <f t="shared" si="111"/>
        <v>760179</v>
      </c>
      <c r="I480" s="50">
        <f t="shared" si="110"/>
        <v>0</v>
      </c>
      <c r="J480" s="50">
        <f t="shared" si="114"/>
        <v>526.80457380457381</v>
      </c>
      <c r="K480" s="50">
        <f t="shared" si="112"/>
        <v>962.51568020914317</v>
      </c>
      <c r="L480" s="50">
        <f t="shared" si="113"/>
        <v>1494624.5272647571</v>
      </c>
      <c r="M480" s="50"/>
      <c r="N480" s="50">
        <f t="shared" si="107"/>
        <v>1494624.5272647571</v>
      </c>
      <c r="O480" s="198"/>
      <c r="P480" s="62"/>
      <c r="Q480" s="198"/>
      <c r="R480" s="62"/>
      <c r="S480" s="33"/>
      <c r="T480" s="99"/>
      <c r="U480" s="99"/>
    </row>
    <row r="481" spans="1:21" s="31" customFormat="1" x14ac:dyDescent="0.25">
      <c r="A481" s="35"/>
      <c r="B481" s="51" t="s">
        <v>332</v>
      </c>
      <c r="C481" s="35">
        <v>4</v>
      </c>
      <c r="D481" s="55">
        <v>19.755499999999998</v>
      </c>
      <c r="E481" s="181">
        <v>1599</v>
      </c>
      <c r="F481" s="120">
        <v>3516980.8</v>
      </c>
      <c r="G481" s="41">
        <v>100</v>
      </c>
      <c r="H481" s="50">
        <f t="shared" si="111"/>
        <v>3516980.8</v>
      </c>
      <c r="I481" s="50">
        <f t="shared" si="110"/>
        <v>0</v>
      </c>
      <c r="J481" s="50">
        <f t="shared" si="114"/>
        <v>2199.487679799875</v>
      </c>
      <c r="K481" s="50">
        <f t="shared" si="112"/>
        <v>-710.16742578615799</v>
      </c>
      <c r="L481" s="50">
        <f t="shared" si="113"/>
        <v>407730.13596030889</v>
      </c>
      <c r="M481" s="50"/>
      <c r="N481" s="50">
        <f t="shared" si="107"/>
        <v>407730.13596030889</v>
      </c>
      <c r="O481" s="198"/>
      <c r="P481" s="62"/>
      <c r="Q481" s="198"/>
      <c r="R481" s="62"/>
      <c r="S481" s="33"/>
      <c r="T481" s="99"/>
      <c r="U481" s="99"/>
    </row>
    <row r="482" spans="1:21" s="31" customFormat="1" x14ac:dyDescent="0.25">
      <c r="A482" s="35"/>
      <c r="B482" s="51" t="s">
        <v>333</v>
      </c>
      <c r="C482" s="35">
        <v>4</v>
      </c>
      <c r="D482" s="55">
        <v>31.557099999999998</v>
      </c>
      <c r="E482" s="181">
        <v>811</v>
      </c>
      <c r="F482" s="120">
        <v>498495.1</v>
      </c>
      <c r="G482" s="41">
        <v>100</v>
      </c>
      <c r="H482" s="50">
        <f t="shared" si="111"/>
        <v>498495.1</v>
      </c>
      <c r="I482" s="50">
        <f t="shared" si="110"/>
        <v>0</v>
      </c>
      <c r="J482" s="50">
        <f t="shared" si="114"/>
        <v>614.66720098643646</v>
      </c>
      <c r="K482" s="50">
        <f t="shared" si="112"/>
        <v>874.65305302728052</v>
      </c>
      <c r="L482" s="50">
        <f t="shared" si="113"/>
        <v>1297695.7034504656</v>
      </c>
      <c r="M482" s="50"/>
      <c r="N482" s="50">
        <f t="shared" si="107"/>
        <v>1297695.7034504656</v>
      </c>
      <c r="O482" s="198"/>
      <c r="P482" s="62"/>
      <c r="Q482" s="198"/>
      <c r="R482" s="62"/>
      <c r="S482" s="33"/>
      <c r="T482" s="99"/>
      <c r="U482" s="99"/>
    </row>
    <row r="483" spans="1:21" s="31" customFormat="1" x14ac:dyDescent="0.25">
      <c r="A483" s="35"/>
      <c r="B483" s="51" t="s">
        <v>334</v>
      </c>
      <c r="C483" s="35">
        <v>4</v>
      </c>
      <c r="D483" s="55">
        <v>3.6592000000000002</v>
      </c>
      <c r="E483" s="181">
        <v>1802</v>
      </c>
      <c r="F483" s="120">
        <v>3226781</v>
      </c>
      <c r="G483" s="41">
        <v>100</v>
      </c>
      <c r="H483" s="50">
        <f t="shared" si="111"/>
        <v>3226781</v>
      </c>
      <c r="I483" s="50">
        <f t="shared" si="110"/>
        <v>0</v>
      </c>
      <c r="J483" s="50">
        <f t="shared" si="114"/>
        <v>1790.6664816870145</v>
      </c>
      <c r="K483" s="50">
        <f t="shared" si="112"/>
        <v>-301.34622767329756</v>
      </c>
      <c r="L483" s="50">
        <f t="shared" si="113"/>
        <v>362283.24851982342</v>
      </c>
      <c r="M483" s="50"/>
      <c r="N483" s="50">
        <f t="shared" si="107"/>
        <v>362283.24851982342</v>
      </c>
      <c r="O483" s="198"/>
      <c r="P483" s="62"/>
      <c r="Q483" s="198"/>
      <c r="R483" s="62"/>
      <c r="S483" s="33"/>
      <c r="T483" s="99"/>
      <c r="U483" s="99"/>
    </row>
    <row r="484" spans="1:21" s="31" customFormat="1" x14ac:dyDescent="0.25">
      <c r="A484" s="35"/>
      <c r="B484" s="51" t="s">
        <v>335</v>
      </c>
      <c r="C484" s="35">
        <v>4</v>
      </c>
      <c r="D484" s="55">
        <v>3.3653</v>
      </c>
      <c r="E484" s="181">
        <v>1884</v>
      </c>
      <c r="F484" s="120">
        <v>1490559.4</v>
      </c>
      <c r="G484" s="41">
        <v>100</v>
      </c>
      <c r="H484" s="50">
        <f t="shared" si="111"/>
        <v>1490559.4</v>
      </c>
      <c r="I484" s="50">
        <f t="shared" si="110"/>
        <v>0</v>
      </c>
      <c r="J484" s="50">
        <f t="shared" si="114"/>
        <v>791.16740976645428</v>
      </c>
      <c r="K484" s="50">
        <f t="shared" si="112"/>
        <v>698.15284424726269</v>
      </c>
      <c r="L484" s="50">
        <f t="shared" si="113"/>
        <v>1157298.2178456979</v>
      </c>
      <c r="M484" s="50"/>
      <c r="N484" s="50">
        <f t="shared" si="107"/>
        <v>1157298.2178456979</v>
      </c>
      <c r="O484" s="198"/>
      <c r="P484" s="62"/>
      <c r="Q484" s="198"/>
      <c r="R484" s="62"/>
      <c r="S484" s="33"/>
      <c r="T484" s="99"/>
      <c r="U484" s="99"/>
    </row>
    <row r="485" spans="1:21" s="31" customFormat="1" x14ac:dyDescent="0.25">
      <c r="A485" s="35"/>
      <c r="B485" s="51" t="s">
        <v>336</v>
      </c>
      <c r="C485" s="35">
        <v>4</v>
      </c>
      <c r="D485" s="55">
        <v>13.880999999999998</v>
      </c>
      <c r="E485" s="181">
        <v>954</v>
      </c>
      <c r="F485" s="120">
        <v>297306.3</v>
      </c>
      <c r="G485" s="41">
        <v>100</v>
      </c>
      <c r="H485" s="50">
        <f t="shared" si="111"/>
        <v>297306.3</v>
      </c>
      <c r="I485" s="50">
        <f t="shared" si="110"/>
        <v>0</v>
      </c>
      <c r="J485" s="50">
        <f t="shared" si="114"/>
        <v>311.64182389937105</v>
      </c>
      <c r="K485" s="50">
        <f t="shared" si="112"/>
        <v>1177.6784301143459</v>
      </c>
      <c r="L485" s="50">
        <f t="shared" si="113"/>
        <v>1571524.1105396869</v>
      </c>
      <c r="M485" s="50"/>
      <c r="N485" s="50">
        <f t="shared" si="107"/>
        <v>1571524.1105396869</v>
      </c>
      <c r="O485" s="198"/>
      <c r="P485" s="62"/>
      <c r="Q485" s="198"/>
      <c r="R485" s="62"/>
      <c r="S485" s="33"/>
      <c r="T485" s="99"/>
      <c r="U485" s="99"/>
    </row>
    <row r="486" spans="1:21" s="31" customFormat="1" x14ac:dyDescent="0.25">
      <c r="A486" s="35"/>
      <c r="B486" s="51" t="s">
        <v>337</v>
      </c>
      <c r="C486" s="35">
        <v>4</v>
      </c>
      <c r="D486" s="55">
        <v>30.09</v>
      </c>
      <c r="E486" s="181">
        <v>937</v>
      </c>
      <c r="F486" s="120">
        <v>475443.8</v>
      </c>
      <c r="G486" s="41">
        <v>100</v>
      </c>
      <c r="H486" s="50">
        <f t="shared" si="111"/>
        <v>475443.8</v>
      </c>
      <c r="I486" s="50">
        <f t="shared" si="110"/>
        <v>0</v>
      </c>
      <c r="J486" s="50">
        <f t="shared" si="114"/>
        <v>507.41067235859123</v>
      </c>
      <c r="K486" s="50">
        <f t="shared" si="112"/>
        <v>981.90958165512575</v>
      </c>
      <c r="L486" s="50">
        <f t="shared" si="113"/>
        <v>1433998.9741336764</v>
      </c>
      <c r="M486" s="50"/>
      <c r="N486" s="50">
        <f t="shared" si="107"/>
        <v>1433998.9741336764</v>
      </c>
      <c r="O486" s="198"/>
      <c r="P486" s="62"/>
      <c r="Q486" s="198"/>
      <c r="R486" s="62"/>
      <c r="S486" s="33"/>
      <c r="T486" s="99"/>
      <c r="U486" s="99"/>
    </row>
    <row r="487" spans="1:21" s="31" customFormat="1" x14ac:dyDescent="0.25">
      <c r="A487" s="35"/>
      <c r="B487" s="51" t="s">
        <v>338</v>
      </c>
      <c r="C487" s="35">
        <v>4</v>
      </c>
      <c r="D487" s="55">
        <v>55.488399999999999</v>
      </c>
      <c r="E487" s="181">
        <v>2745</v>
      </c>
      <c r="F487" s="120">
        <v>898384</v>
      </c>
      <c r="G487" s="41">
        <v>100</v>
      </c>
      <c r="H487" s="50">
        <f t="shared" si="111"/>
        <v>898384</v>
      </c>
      <c r="I487" s="50">
        <f t="shared" si="110"/>
        <v>0</v>
      </c>
      <c r="J487" s="50">
        <f t="shared" si="114"/>
        <v>327.28014571949001</v>
      </c>
      <c r="K487" s="50">
        <f t="shared" si="112"/>
        <v>1162.0401082942269</v>
      </c>
      <c r="L487" s="50">
        <f t="shared" si="113"/>
        <v>2112503.985460965</v>
      </c>
      <c r="M487" s="50"/>
      <c r="N487" s="50">
        <f t="shared" si="107"/>
        <v>2112503.985460965</v>
      </c>
      <c r="O487" s="198"/>
      <c r="P487" s="62"/>
      <c r="Q487" s="198"/>
      <c r="R487" s="62"/>
      <c r="S487" s="33"/>
      <c r="T487" s="99"/>
      <c r="U487" s="99"/>
    </row>
    <row r="488" spans="1:21" s="31" customFormat="1" x14ac:dyDescent="0.25">
      <c r="A488" s="35"/>
      <c r="B488" s="51" t="s">
        <v>339</v>
      </c>
      <c r="C488" s="35">
        <v>4</v>
      </c>
      <c r="D488" s="55">
        <v>30.717099999999999</v>
      </c>
      <c r="E488" s="181">
        <v>1736</v>
      </c>
      <c r="F488" s="120">
        <v>2244927.5</v>
      </c>
      <c r="G488" s="41">
        <v>100</v>
      </c>
      <c r="H488" s="50">
        <f t="shared" si="111"/>
        <v>2244927.5</v>
      </c>
      <c r="I488" s="50">
        <f t="shared" si="110"/>
        <v>0</v>
      </c>
      <c r="J488" s="50">
        <f t="shared" si="114"/>
        <v>1293.1610023041474</v>
      </c>
      <c r="K488" s="50">
        <f t="shared" si="112"/>
        <v>196.15925170956962</v>
      </c>
      <c r="L488" s="50">
        <f t="shared" si="113"/>
        <v>710513.86944996612</v>
      </c>
      <c r="M488" s="50"/>
      <c r="N488" s="50">
        <f t="shared" si="107"/>
        <v>710513.86944996612</v>
      </c>
      <c r="O488" s="198"/>
      <c r="P488" s="62"/>
      <c r="Q488" s="198"/>
      <c r="R488" s="62"/>
      <c r="S488" s="33"/>
      <c r="T488" s="99"/>
      <c r="U488" s="99"/>
    </row>
    <row r="489" spans="1:21" s="31" customFormat="1" x14ac:dyDescent="0.25">
      <c r="A489" s="35"/>
      <c r="B489" s="51" t="s">
        <v>340</v>
      </c>
      <c r="C489" s="35">
        <v>4</v>
      </c>
      <c r="D489" s="55">
        <v>26.287699999999997</v>
      </c>
      <c r="E489" s="181">
        <v>1550</v>
      </c>
      <c r="F489" s="120">
        <v>1149767.3999999999</v>
      </c>
      <c r="G489" s="41">
        <v>100</v>
      </c>
      <c r="H489" s="50">
        <f t="shared" si="111"/>
        <v>1149767.3999999999</v>
      </c>
      <c r="I489" s="50">
        <f t="shared" si="110"/>
        <v>0</v>
      </c>
      <c r="J489" s="50">
        <f t="shared" si="114"/>
        <v>741.78541935483861</v>
      </c>
      <c r="K489" s="50">
        <f t="shared" si="112"/>
        <v>747.53483465887837</v>
      </c>
      <c r="L489" s="50">
        <f t="shared" si="113"/>
        <v>1268702.7266453409</v>
      </c>
      <c r="M489" s="50"/>
      <c r="N489" s="50">
        <f t="shared" si="107"/>
        <v>1268702.7266453409</v>
      </c>
      <c r="O489" s="198"/>
      <c r="P489" s="62"/>
      <c r="Q489" s="198"/>
      <c r="R489" s="62"/>
      <c r="S489" s="33"/>
      <c r="T489" s="99"/>
      <c r="U489" s="99"/>
    </row>
    <row r="490" spans="1:21" s="31" customFormat="1" x14ac:dyDescent="0.25">
      <c r="A490" s="35"/>
      <c r="B490" s="51" t="s">
        <v>341</v>
      </c>
      <c r="C490" s="35">
        <v>4</v>
      </c>
      <c r="D490" s="55">
        <v>25.453600000000002</v>
      </c>
      <c r="E490" s="181">
        <v>1258</v>
      </c>
      <c r="F490" s="120">
        <v>463373</v>
      </c>
      <c r="G490" s="41">
        <v>100</v>
      </c>
      <c r="H490" s="50">
        <f t="shared" si="111"/>
        <v>463373</v>
      </c>
      <c r="I490" s="50">
        <f t="shared" si="110"/>
        <v>0</v>
      </c>
      <c r="J490" s="50">
        <f t="shared" si="114"/>
        <v>368.34101748807632</v>
      </c>
      <c r="K490" s="50">
        <f t="shared" si="112"/>
        <v>1120.9792365256408</v>
      </c>
      <c r="L490" s="50">
        <f t="shared" si="113"/>
        <v>1626462.3516742398</v>
      </c>
      <c r="M490" s="50"/>
      <c r="N490" s="50">
        <f t="shared" si="107"/>
        <v>1626462.3516742398</v>
      </c>
      <c r="O490" s="198"/>
      <c r="P490" s="62"/>
      <c r="Q490" s="198"/>
      <c r="R490" s="62"/>
      <c r="S490" s="33"/>
      <c r="T490" s="99"/>
      <c r="U490" s="99"/>
    </row>
    <row r="491" spans="1:21" s="31" customFormat="1" x14ac:dyDescent="0.25">
      <c r="A491" s="35"/>
      <c r="B491" s="51" t="s">
        <v>342</v>
      </c>
      <c r="C491" s="35">
        <v>4</v>
      </c>
      <c r="D491" s="55">
        <v>29.825800000000001</v>
      </c>
      <c r="E491" s="181">
        <v>2076</v>
      </c>
      <c r="F491" s="120">
        <v>896357.3</v>
      </c>
      <c r="G491" s="41">
        <v>100</v>
      </c>
      <c r="H491" s="50">
        <f t="shared" si="111"/>
        <v>896357.3</v>
      </c>
      <c r="I491" s="50">
        <f t="shared" si="110"/>
        <v>0</v>
      </c>
      <c r="J491" s="50">
        <f t="shared" si="114"/>
        <v>431.7713391136802</v>
      </c>
      <c r="K491" s="50">
        <f t="shared" si="112"/>
        <v>1057.5489149000368</v>
      </c>
      <c r="L491" s="50">
        <f t="shared" si="113"/>
        <v>1734131.8363250368</v>
      </c>
      <c r="M491" s="50"/>
      <c r="N491" s="50">
        <f t="shared" si="107"/>
        <v>1734131.8363250368</v>
      </c>
      <c r="O491" s="198"/>
      <c r="P491" s="62"/>
      <c r="Q491" s="198"/>
      <c r="R491" s="62"/>
      <c r="S491" s="33"/>
      <c r="T491" s="99"/>
      <c r="U491" s="99"/>
    </row>
    <row r="492" spans="1:21" s="31" customFormat="1" x14ac:dyDescent="0.25">
      <c r="A492" s="35"/>
      <c r="B492" s="51" t="s">
        <v>787</v>
      </c>
      <c r="C492" s="35">
        <v>4</v>
      </c>
      <c r="D492" s="55">
        <v>33.023499999999999</v>
      </c>
      <c r="E492" s="181">
        <v>2495</v>
      </c>
      <c r="F492" s="120">
        <v>1376701.2</v>
      </c>
      <c r="G492" s="41">
        <v>100</v>
      </c>
      <c r="H492" s="50">
        <f t="shared" si="111"/>
        <v>1376701.2</v>
      </c>
      <c r="I492" s="50">
        <f t="shared" si="110"/>
        <v>0</v>
      </c>
      <c r="J492" s="50">
        <f t="shared" si="114"/>
        <v>551.78404809619235</v>
      </c>
      <c r="K492" s="50">
        <f t="shared" si="112"/>
        <v>937.53620591752463</v>
      </c>
      <c r="L492" s="50">
        <f t="shared" si="113"/>
        <v>1696389.4001055534</v>
      </c>
      <c r="M492" s="50"/>
      <c r="N492" s="50">
        <f t="shared" si="107"/>
        <v>1696389.4001055534</v>
      </c>
      <c r="O492" s="198"/>
      <c r="P492" s="62"/>
      <c r="Q492" s="198"/>
      <c r="R492" s="62"/>
      <c r="S492" s="33"/>
      <c r="T492" s="99"/>
      <c r="U492" s="99"/>
    </row>
    <row r="493" spans="1:21" s="31" customFormat="1" x14ac:dyDescent="0.25">
      <c r="A493" s="35"/>
      <c r="B493" s="51" t="s">
        <v>343</v>
      </c>
      <c r="C493" s="35">
        <v>4</v>
      </c>
      <c r="D493" s="55">
        <v>30.994699999999998</v>
      </c>
      <c r="E493" s="181">
        <v>1104</v>
      </c>
      <c r="F493" s="120">
        <v>583439.69999999995</v>
      </c>
      <c r="G493" s="41">
        <v>100</v>
      </c>
      <c r="H493" s="50">
        <f t="shared" si="111"/>
        <v>583439.69999999995</v>
      </c>
      <c r="I493" s="50">
        <f t="shared" si="110"/>
        <v>0</v>
      </c>
      <c r="J493" s="50">
        <f t="shared" si="114"/>
        <v>528.47798913043471</v>
      </c>
      <c r="K493" s="50">
        <f t="shared" si="112"/>
        <v>960.84226488328227</v>
      </c>
      <c r="L493" s="50">
        <f t="shared" si="113"/>
        <v>1446963.4181425604</v>
      </c>
      <c r="M493" s="50"/>
      <c r="N493" s="50">
        <f t="shared" si="107"/>
        <v>1446963.4181425604</v>
      </c>
      <c r="O493" s="198"/>
      <c r="P493" s="62"/>
      <c r="Q493" s="198"/>
      <c r="R493" s="62"/>
      <c r="S493" s="33"/>
      <c r="T493" s="99"/>
      <c r="U493" s="99"/>
    </row>
    <row r="494" spans="1:21" s="31" customFormat="1" x14ac:dyDescent="0.25">
      <c r="A494" s="35"/>
      <c r="B494" s="51" t="s">
        <v>344</v>
      </c>
      <c r="C494" s="35">
        <v>4</v>
      </c>
      <c r="D494" s="55">
        <v>35.313499999999998</v>
      </c>
      <c r="E494" s="181">
        <v>2261</v>
      </c>
      <c r="F494" s="120">
        <v>878398.6</v>
      </c>
      <c r="G494" s="41">
        <v>100</v>
      </c>
      <c r="H494" s="50">
        <f t="shared" si="111"/>
        <v>878398.6</v>
      </c>
      <c r="I494" s="50">
        <f t="shared" si="110"/>
        <v>0</v>
      </c>
      <c r="J494" s="50">
        <f t="shared" si="114"/>
        <v>388.50004422821758</v>
      </c>
      <c r="K494" s="50">
        <f t="shared" si="112"/>
        <v>1100.8202097854994</v>
      </c>
      <c r="L494" s="50">
        <f t="shared" si="113"/>
        <v>1846438.2847318375</v>
      </c>
      <c r="M494" s="50"/>
      <c r="N494" s="50">
        <f t="shared" si="107"/>
        <v>1846438.2847318375</v>
      </c>
      <c r="O494" s="198"/>
      <c r="P494" s="62"/>
      <c r="Q494" s="198"/>
      <c r="R494" s="62"/>
      <c r="S494" s="33"/>
      <c r="T494" s="99"/>
      <c r="U494" s="99"/>
    </row>
    <row r="495" spans="1:21" s="31" customFormat="1" x14ac:dyDescent="0.25">
      <c r="A495" s="35"/>
      <c r="B495" s="51" t="s">
        <v>143</v>
      </c>
      <c r="C495" s="35">
        <v>4</v>
      </c>
      <c r="D495" s="55">
        <v>21.177500000000002</v>
      </c>
      <c r="E495" s="181">
        <v>1059</v>
      </c>
      <c r="F495" s="120">
        <v>340189.1</v>
      </c>
      <c r="G495" s="41">
        <v>100</v>
      </c>
      <c r="H495" s="50">
        <f t="shared" si="111"/>
        <v>340189.1</v>
      </c>
      <c r="I495" s="50">
        <f t="shared" si="110"/>
        <v>0</v>
      </c>
      <c r="J495" s="50">
        <f t="shared" si="114"/>
        <v>321.23616619452309</v>
      </c>
      <c r="K495" s="50">
        <f t="shared" si="112"/>
        <v>1168.0840878191939</v>
      </c>
      <c r="L495" s="50">
        <f t="shared" si="113"/>
        <v>1618912.9000560776</v>
      </c>
      <c r="M495" s="50"/>
      <c r="N495" s="50">
        <f t="shared" si="107"/>
        <v>1618912.9000560776</v>
      </c>
      <c r="O495" s="198"/>
      <c r="P495" s="62"/>
      <c r="Q495" s="198"/>
      <c r="R495" s="62"/>
      <c r="S495" s="33"/>
      <c r="T495" s="99"/>
      <c r="U495" s="99"/>
    </row>
    <row r="496" spans="1:21" s="31" customFormat="1" x14ac:dyDescent="0.25">
      <c r="A496" s="35"/>
      <c r="B496" s="51" t="s">
        <v>788</v>
      </c>
      <c r="C496" s="35">
        <v>4</v>
      </c>
      <c r="D496" s="55">
        <v>3.9474999999999998</v>
      </c>
      <c r="E496" s="181">
        <v>885</v>
      </c>
      <c r="F496" s="120">
        <v>767593.4</v>
      </c>
      <c r="G496" s="41">
        <v>100</v>
      </c>
      <c r="H496" s="50">
        <f t="shared" si="111"/>
        <v>767593.4</v>
      </c>
      <c r="I496" s="50">
        <f t="shared" si="110"/>
        <v>0</v>
      </c>
      <c r="J496" s="50">
        <f t="shared" si="114"/>
        <v>867.33717514124294</v>
      </c>
      <c r="K496" s="50">
        <f t="shared" si="112"/>
        <v>621.98307887247404</v>
      </c>
      <c r="L496" s="50">
        <f t="shared" si="113"/>
        <v>884894.48724542232</v>
      </c>
      <c r="M496" s="50"/>
      <c r="N496" s="50">
        <f t="shared" si="107"/>
        <v>884894.48724542232</v>
      </c>
      <c r="O496" s="198"/>
      <c r="P496" s="62"/>
      <c r="Q496" s="198"/>
      <c r="R496" s="62"/>
      <c r="S496" s="33"/>
      <c r="T496" s="99"/>
      <c r="U496" s="99"/>
    </row>
    <row r="497" spans="1:21" s="31" customFormat="1" x14ac:dyDescent="0.25">
      <c r="A497" s="35"/>
      <c r="B497" s="51" t="s">
        <v>345</v>
      </c>
      <c r="C497" s="35">
        <v>4</v>
      </c>
      <c r="D497" s="55">
        <v>27.792899999999999</v>
      </c>
      <c r="E497" s="181">
        <v>1135</v>
      </c>
      <c r="F497" s="120">
        <v>396643.6</v>
      </c>
      <c r="G497" s="41">
        <v>100</v>
      </c>
      <c r="H497" s="50">
        <f t="shared" si="111"/>
        <v>396643.6</v>
      </c>
      <c r="I497" s="50">
        <f t="shared" si="110"/>
        <v>0</v>
      </c>
      <c r="J497" s="50">
        <f t="shared" si="114"/>
        <v>349.46572687224665</v>
      </c>
      <c r="K497" s="50">
        <f t="shared" si="112"/>
        <v>1139.8545271414703</v>
      </c>
      <c r="L497" s="50">
        <f t="shared" si="113"/>
        <v>1636375.3958448924</v>
      </c>
      <c r="M497" s="50"/>
      <c r="N497" s="50">
        <f t="shared" si="107"/>
        <v>1636375.3958448924</v>
      </c>
      <c r="O497" s="198"/>
      <c r="P497" s="62"/>
      <c r="Q497" s="198"/>
      <c r="R497" s="62"/>
      <c r="S497" s="33"/>
      <c r="T497" s="99"/>
      <c r="U497" s="99"/>
    </row>
    <row r="498" spans="1:21" s="31" customFormat="1" x14ac:dyDescent="0.25">
      <c r="A498" s="35"/>
      <c r="B498" s="51" t="s">
        <v>789</v>
      </c>
      <c r="C498" s="35">
        <v>4</v>
      </c>
      <c r="D498" s="55">
        <v>28.8416</v>
      </c>
      <c r="E498" s="181">
        <v>2868</v>
      </c>
      <c r="F498" s="120">
        <v>2642161.1</v>
      </c>
      <c r="G498" s="41">
        <v>100</v>
      </c>
      <c r="H498" s="50">
        <f t="shared" si="111"/>
        <v>2642161.1</v>
      </c>
      <c r="I498" s="50">
        <f t="shared" si="110"/>
        <v>0</v>
      </c>
      <c r="J498" s="50">
        <f t="shared" si="114"/>
        <v>921.25561366806141</v>
      </c>
      <c r="K498" s="50">
        <f t="shared" si="112"/>
        <v>568.06464034565556</v>
      </c>
      <c r="L498" s="50">
        <f t="shared" si="113"/>
        <v>1332289.6829495395</v>
      </c>
      <c r="M498" s="50"/>
      <c r="N498" s="50">
        <f t="shared" si="107"/>
        <v>1332289.6829495395</v>
      </c>
      <c r="O498" s="198"/>
      <c r="P498" s="62"/>
      <c r="Q498" s="198"/>
      <c r="R498" s="62"/>
      <c r="S498" s="33"/>
      <c r="T498" s="99"/>
      <c r="U498" s="99"/>
    </row>
    <row r="499" spans="1:21" s="31" customFormat="1" x14ac:dyDescent="0.25">
      <c r="A499" s="35"/>
      <c r="B499" s="51" t="s">
        <v>790</v>
      </c>
      <c r="C499" s="35">
        <v>4</v>
      </c>
      <c r="D499" s="55">
        <v>24.596599999999999</v>
      </c>
      <c r="E499" s="181">
        <v>941</v>
      </c>
      <c r="F499" s="120">
        <v>300192.5</v>
      </c>
      <c r="G499" s="41">
        <v>100</v>
      </c>
      <c r="H499" s="50">
        <f t="shared" si="111"/>
        <v>300192.5</v>
      </c>
      <c r="I499" s="50">
        <f t="shared" si="110"/>
        <v>0</v>
      </c>
      <c r="J499" s="50">
        <f t="shared" si="114"/>
        <v>319.01434643995748</v>
      </c>
      <c r="K499" s="50">
        <f t="shared" si="112"/>
        <v>1170.3059075737594</v>
      </c>
      <c r="L499" s="50">
        <f t="shared" si="113"/>
        <v>1616792.0817415416</v>
      </c>
      <c r="M499" s="50"/>
      <c r="N499" s="50">
        <f t="shared" si="107"/>
        <v>1616792.0817415416</v>
      </c>
      <c r="O499" s="198"/>
      <c r="P499" s="62"/>
      <c r="Q499" s="198"/>
      <c r="R499" s="62"/>
      <c r="S499" s="33"/>
      <c r="T499" s="99"/>
      <c r="U499" s="99"/>
    </row>
    <row r="500" spans="1:21" s="31" customFormat="1" x14ac:dyDescent="0.25">
      <c r="A500" s="35"/>
      <c r="B500" s="51" t="s">
        <v>346</v>
      </c>
      <c r="C500" s="35">
        <v>4</v>
      </c>
      <c r="D500" s="55">
        <v>21.978000000000002</v>
      </c>
      <c r="E500" s="181">
        <v>1596</v>
      </c>
      <c r="F500" s="120">
        <v>635763.69999999995</v>
      </c>
      <c r="G500" s="41">
        <v>100</v>
      </c>
      <c r="H500" s="50">
        <f t="shared" si="111"/>
        <v>635763.69999999995</v>
      </c>
      <c r="I500" s="50">
        <f t="shared" si="110"/>
        <v>0</v>
      </c>
      <c r="J500" s="50">
        <f t="shared" si="114"/>
        <v>398.34818295739348</v>
      </c>
      <c r="K500" s="50">
        <f t="shared" si="112"/>
        <v>1090.9720710563236</v>
      </c>
      <c r="L500" s="50">
        <f t="shared" si="113"/>
        <v>1639103.6628296806</v>
      </c>
      <c r="M500" s="50"/>
      <c r="N500" s="50">
        <f t="shared" si="107"/>
        <v>1639103.6628296806</v>
      </c>
      <c r="O500" s="198"/>
      <c r="P500" s="62"/>
      <c r="Q500" s="198"/>
      <c r="R500" s="62"/>
      <c r="S500" s="33"/>
      <c r="T500" s="99"/>
      <c r="U500" s="99"/>
    </row>
    <row r="501" spans="1:21" s="31" customFormat="1" x14ac:dyDescent="0.25">
      <c r="A501" s="35"/>
      <c r="B501" s="51" t="s">
        <v>347</v>
      </c>
      <c r="C501" s="35">
        <v>4</v>
      </c>
      <c r="D501" s="55">
        <v>14.0153</v>
      </c>
      <c r="E501" s="181">
        <v>779</v>
      </c>
      <c r="F501" s="120">
        <v>373553.8</v>
      </c>
      <c r="G501" s="41">
        <v>100</v>
      </c>
      <c r="H501" s="50">
        <f t="shared" si="111"/>
        <v>373553.8</v>
      </c>
      <c r="I501" s="50">
        <f t="shared" si="110"/>
        <v>0</v>
      </c>
      <c r="J501" s="50">
        <f t="shared" si="114"/>
        <v>479.52991014120664</v>
      </c>
      <c r="K501" s="50">
        <f t="shared" si="112"/>
        <v>1009.7903438725103</v>
      </c>
      <c r="L501" s="50">
        <f t="shared" si="113"/>
        <v>1351104.6630446</v>
      </c>
      <c r="M501" s="50"/>
      <c r="N501" s="50">
        <f t="shared" si="107"/>
        <v>1351104.6630446</v>
      </c>
      <c r="O501" s="198"/>
      <c r="P501" s="62"/>
      <c r="Q501" s="198"/>
      <c r="R501" s="62"/>
      <c r="S501" s="33"/>
      <c r="T501" s="99"/>
      <c r="U501" s="99"/>
    </row>
    <row r="502" spans="1:21" s="31" customFormat="1" x14ac:dyDescent="0.25">
      <c r="A502" s="35"/>
      <c r="B502" s="4"/>
      <c r="C502" s="4"/>
      <c r="D502" s="55">
        <v>0</v>
      </c>
      <c r="E502" s="183"/>
      <c r="F502" s="42"/>
      <c r="G502" s="41"/>
      <c r="H502" s="42"/>
      <c r="I502" s="32"/>
      <c r="J502" s="32"/>
      <c r="K502" s="50"/>
      <c r="L502" s="50"/>
      <c r="M502" s="50"/>
      <c r="N502" s="50"/>
      <c r="O502" s="198"/>
      <c r="P502" s="62"/>
      <c r="Q502" s="198"/>
      <c r="R502" s="62"/>
      <c r="S502" s="33"/>
      <c r="T502" s="99"/>
      <c r="U502" s="99"/>
    </row>
    <row r="503" spans="1:21" s="31" customFormat="1" x14ac:dyDescent="0.25">
      <c r="A503" s="30" t="s">
        <v>348</v>
      </c>
      <c r="B503" s="43" t="s">
        <v>2</v>
      </c>
      <c r="C503" s="44"/>
      <c r="D503" s="3">
        <v>754.17770000000007</v>
      </c>
      <c r="E503" s="184">
        <f>E504</f>
        <v>52268</v>
      </c>
      <c r="F503" s="37">
        <f t="shared" ref="F503" si="115">F505</f>
        <v>0</v>
      </c>
      <c r="G503" s="37"/>
      <c r="H503" s="37">
        <f>H505</f>
        <v>5759875.125</v>
      </c>
      <c r="I503" s="37">
        <f>I505</f>
        <v>-5759875.125</v>
      </c>
      <c r="J503" s="37"/>
      <c r="K503" s="50"/>
      <c r="L503" s="50"/>
      <c r="M503" s="46">
        <f>M505</f>
        <v>17149852.666785412</v>
      </c>
      <c r="N503" s="37">
        <f t="shared" si="107"/>
        <v>17149852.666785412</v>
      </c>
      <c r="O503" s="198"/>
      <c r="P503" s="198"/>
      <c r="Q503" s="198"/>
      <c r="R503" s="198"/>
      <c r="S503" s="33"/>
      <c r="T503" s="99"/>
      <c r="U503" s="99"/>
    </row>
    <row r="504" spans="1:21" s="31" customFormat="1" x14ac:dyDescent="0.25">
      <c r="A504" s="30" t="s">
        <v>348</v>
      </c>
      <c r="B504" s="43" t="s">
        <v>3</v>
      </c>
      <c r="C504" s="44"/>
      <c r="D504" s="3">
        <v>754.17770000000007</v>
      </c>
      <c r="E504" s="184">
        <f>SUM(E506:E524)</f>
        <v>52268</v>
      </c>
      <c r="F504" s="37">
        <f t="shared" ref="F504" si="116">SUM(F506:F524)</f>
        <v>43440008.300000004</v>
      </c>
      <c r="G504" s="37"/>
      <c r="H504" s="37">
        <f>SUM(H506:H524)</f>
        <v>31920258.049999997</v>
      </c>
      <c r="I504" s="37">
        <f>SUM(I506:I524)</f>
        <v>11519750.25</v>
      </c>
      <c r="J504" s="37"/>
      <c r="K504" s="50"/>
      <c r="L504" s="37">
        <f>SUM(L506:L524)</f>
        <v>34451415.507529572</v>
      </c>
      <c r="M504" s="50"/>
      <c r="N504" s="37">
        <f t="shared" si="107"/>
        <v>34451415.507529572</v>
      </c>
      <c r="O504" s="198"/>
      <c r="P504" s="198"/>
      <c r="Q504" s="198"/>
      <c r="R504" s="198"/>
      <c r="S504" s="33"/>
      <c r="T504" s="99"/>
      <c r="U504" s="99"/>
    </row>
    <row r="505" spans="1:21" s="31" customFormat="1" x14ac:dyDescent="0.25">
      <c r="A505" s="35"/>
      <c r="B505" s="51" t="s">
        <v>26</v>
      </c>
      <c r="C505" s="35">
        <v>2</v>
      </c>
      <c r="D505" s="55">
        <v>0</v>
      </c>
      <c r="E505" s="187"/>
      <c r="F505" s="50"/>
      <c r="G505" s="41">
        <v>25</v>
      </c>
      <c r="H505" s="50">
        <f>F516*G505/100</f>
        <v>5759875.125</v>
      </c>
      <c r="I505" s="50">
        <f t="shared" ref="I505:I524" si="117">F505-H505</f>
        <v>-5759875.125</v>
      </c>
      <c r="J505" s="50"/>
      <c r="K505" s="50"/>
      <c r="L505" s="50"/>
      <c r="M505" s="50">
        <f>($L$7*$L$8*E503/$L$10)+($L$7*$L$9*D503/$L$11)</f>
        <v>17149852.666785412</v>
      </c>
      <c r="N505" s="50">
        <f t="shared" si="107"/>
        <v>17149852.666785412</v>
      </c>
      <c r="O505" s="198"/>
      <c r="P505" s="62"/>
      <c r="Q505" s="198"/>
      <c r="R505" s="62"/>
      <c r="S505" s="33"/>
      <c r="T505" s="99"/>
      <c r="U505" s="99"/>
    </row>
    <row r="506" spans="1:21" s="31" customFormat="1" x14ac:dyDescent="0.25">
      <c r="A506" s="35"/>
      <c r="B506" s="51" t="s">
        <v>349</v>
      </c>
      <c r="C506" s="35">
        <v>4</v>
      </c>
      <c r="D506" s="55">
        <v>77.823599999999999</v>
      </c>
      <c r="E506" s="181">
        <v>4867</v>
      </c>
      <c r="F506" s="121">
        <v>2714291</v>
      </c>
      <c r="G506" s="41">
        <v>100</v>
      </c>
      <c r="H506" s="50">
        <f t="shared" ref="H506:H524" si="118">F506*G506/100</f>
        <v>2714291</v>
      </c>
      <c r="I506" s="50">
        <f t="shared" si="117"/>
        <v>0</v>
      </c>
      <c r="J506" s="50">
        <f t="shared" si="114"/>
        <v>557.69282925826997</v>
      </c>
      <c r="K506" s="50">
        <f t="shared" ref="K506:K524" si="119">$J$11*$J$19-J506</f>
        <v>931.62742475544701</v>
      </c>
      <c r="L506" s="50">
        <f t="shared" ref="L506:L524" si="120">IF(K506&gt;0,$J$7*$J$8*(K506/$K$19),0)+$J$7*$J$9*(E506/$E$19)+$J$7*$J$10*(D506/$D$19)</f>
        <v>2375577.3364117984</v>
      </c>
      <c r="M506" s="50"/>
      <c r="N506" s="50">
        <f t="shared" si="107"/>
        <v>2375577.3364117984</v>
      </c>
      <c r="O506" s="198"/>
      <c r="P506" s="62"/>
      <c r="Q506" s="198"/>
      <c r="R506" s="62"/>
      <c r="S506" s="33"/>
      <c r="T506" s="99"/>
      <c r="U506" s="99"/>
    </row>
    <row r="507" spans="1:21" s="31" customFormat="1" x14ac:dyDescent="0.25">
      <c r="A507" s="35"/>
      <c r="B507" s="51" t="s">
        <v>350</v>
      </c>
      <c r="C507" s="35">
        <v>4</v>
      </c>
      <c r="D507" s="55">
        <v>26.140100000000004</v>
      </c>
      <c r="E507" s="181">
        <v>1501</v>
      </c>
      <c r="F507" s="121">
        <v>630542.80000000005</v>
      </c>
      <c r="G507" s="41">
        <v>100</v>
      </c>
      <c r="H507" s="50">
        <f t="shared" si="118"/>
        <v>630542.80000000005</v>
      </c>
      <c r="I507" s="50">
        <f t="shared" si="117"/>
        <v>0</v>
      </c>
      <c r="J507" s="50">
        <f t="shared" si="114"/>
        <v>420.08181212524988</v>
      </c>
      <c r="K507" s="50">
        <f t="shared" si="119"/>
        <v>1069.2384418884672</v>
      </c>
      <c r="L507" s="50">
        <f t="shared" si="120"/>
        <v>1618449.1905432201</v>
      </c>
      <c r="M507" s="50"/>
      <c r="N507" s="50">
        <f t="shared" si="107"/>
        <v>1618449.1905432201</v>
      </c>
      <c r="O507" s="198"/>
      <c r="P507" s="62"/>
      <c r="Q507" s="198"/>
      <c r="R507" s="62"/>
      <c r="S507" s="33"/>
      <c r="T507" s="99"/>
      <c r="U507" s="99"/>
    </row>
    <row r="508" spans="1:21" s="31" customFormat="1" x14ac:dyDescent="0.25">
      <c r="A508" s="35"/>
      <c r="B508" s="51" t="s">
        <v>351</v>
      </c>
      <c r="C508" s="35">
        <v>4</v>
      </c>
      <c r="D508" s="55">
        <v>36.946100000000001</v>
      </c>
      <c r="E508" s="181">
        <v>1779</v>
      </c>
      <c r="F508" s="121">
        <v>803190.1</v>
      </c>
      <c r="G508" s="41">
        <v>100</v>
      </c>
      <c r="H508" s="50">
        <f t="shared" si="118"/>
        <v>803190.1</v>
      </c>
      <c r="I508" s="50">
        <f t="shared" si="117"/>
        <v>0</v>
      </c>
      <c r="J508" s="50">
        <f t="shared" si="114"/>
        <v>451.48403597526698</v>
      </c>
      <c r="K508" s="50">
        <f t="shared" si="119"/>
        <v>1037.8362180384499</v>
      </c>
      <c r="L508" s="50">
        <f t="shared" si="120"/>
        <v>1692727.0574758314</v>
      </c>
      <c r="M508" s="50"/>
      <c r="N508" s="50">
        <f t="shared" si="107"/>
        <v>1692727.0574758314</v>
      </c>
      <c r="O508" s="198"/>
      <c r="P508" s="62"/>
      <c r="Q508" s="198"/>
      <c r="R508" s="62"/>
      <c r="S508" s="33"/>
      <c r="T508" s="99"/>
      <c r="U508" s="99"/>
    </row>
    <row r="509" spans="1:21" s="31" customFormat="1" x14ac:dyDescent="0.25">
      <c r="A509" s="35"/>
      <c r="B509" s="51" t="s">
        <v>352</v>
      </c>
      <c r="C509" s="35">
        <v>4</v>
      </c>
      <c r="D509" s="55">
        <v>50.619700000000009</v>
      </c>
      <c r="E509" s="181">
        <v>3072</v>
      </c>
      <c r="F509" s="121">
        <v>1522897.9</v>
      </c>
      <c r="G509" s="41">
        <v>100</v>
      </c>
      <c r="H509" s="50">
        <f t="shared" si="118"/>
        <v>1522897.9</v>
      </c>
      <c r="I509" s="50">
        <f t="shared" si="117"/>
        <v>0</v>
      </c>
      <c r="J509" s="50">
        <f t="shared" si="114"/>
        <v>495.7349934895833</v>
      </c>
      <c r="K509" s="50">
        <f t="shared" si="119"/>
        <v>993.58526052413367</v>
      </c>
      <c r="L509" s="50">
        <f t="shared" si="120"/>
        <v>1960907.5439653243</v>
      </c>
      <c r="M509" s="50"/>
      <c r="N509" s="50">
        <f t="shared" si="107"/>
        <v>1960907.5439653243</v>
      </c>
      <c r="O509" s="198"/>
      <c r="P509" s="62"/>
      <c r="Q509" s="198"/>
      <c r="R509" s="62"/>
      <c r="S509" s="33"/>
      <c r="T509" s="99"/>
      <c r="U509" s="99"/>
    </row>
    <row r="510" spans="1:21" s="31" customFormat="1" x14ac:dyDescent="0.25">
      <c r="A510" s="35"/>
      <c r="B510" s="51" t="s">
        <v>353</v>
      </c>
      <c r="C510" s="35">
        <v>4</v>
      </c>
      <c r="D510" s="55">
        <v>35.986699999999999</v>
      </c>
      <c r="E510" s="181">
        <v>2230</v>
      </c>
      <c r="F510" s="121">
        <v>1497653.1</v>
      </c>
      <c r="G510" s="41">
        <v>100</v>
      </c>
      <c r="H510" s="50">
        <f t="shared" si="118"/>
        <v>1497653.1</v>
      </c>
      <c r="I510" s="50">
        <f t="shared" si="117"/>
        <v>0</v>
      </c>
      <c r="J510" s="50">
        <f t="shared" si="114"/>
        <v>671.59331838565026</v>
      </c>
      <c r="K510" s="50">
        <f t="shared" si="119"/>
        <v>817.72693562806671</v>
      </c>
      <c r="L510" s="50">
        <f t="shared" si="120"/>
        <v>1527391.8422862997</v>
      </c>
      <c r="M510" s="50"/>
      <c r="N510" s="50">
        <f t="shared" si="107"/>
        <v>1527391.8422862997</v>
      </c>
      <c r="O510" s="198"/>
      <c r="P510" s="62"/>
      <c r="Q510" s="198"/>
      <c r="R510" s="62"/>
      <c r="S510" s="33"/>
      <c r="T510" s="99"/>
      <c r="U510" s="99"/>
    </row>
    <row r="511" spans="1:21" s="31" customFormat="1" x14ac:dyDescent="0.25">
      <c r="A511" s="35"/>
      <c r="B511" s="51" t="s">
        <v>354</v>
      </c>
      <c r="C511" s="35">
        <v>4</v>
      </c>
      <c r="D511" s="55">
        <v>52.303999999999995</v>
      </c>
      <c r="E511" s="181">
        <v>2527</v>
      </c>
      <c r="F511" s="121">
        <v>1117287.8</v>
      </c>
      <c r="G511" s="41">
        <v>100</v>
      </c>
      <c r="H511" s="50">
        <f t="shared" si="118"/>
        <v>1117287.8</v>
      </c>
      <c r="I511" s="50">
        <f t="shared" si="117"/>
        <v>0</v>
      </c>
      <c r="J511" s="50">
        <f t="shared" si="114"/>
        <v>442.14000791452315</v>
      </c>
      <c r="K511" s="50">
        <f t="shared" si="119"/>
        <v>1047.1802460991939</v>
      </c>
      <c r="L511" s="50">
        <f t="shared" si="120"/>
        <v>1925871.1705829152</v>
      </c>
      <c r="M511" s="50"/>
      <c r="N511" s="50">
        <f t="shared" si="107"/>
        <v>1925871.1705829152</v>
      </c>
      <c r="O511" s="198"/>
      <c r="P511" s="62"/>
      <c r="Q511" s="198"/>
      <c r="R511" s="62"/>
      <c r="S511" s="33"/>
      <c r="T511" s="99"/>
      <c r="U511" s="99"/>
    </row>
    <row r="512" spans="1:21" s="31" customFormat="1" x14ac:dyDescent="0.25">
      <c r="A512" s="35"/>
      <c r="B512" s="51" t="s">
        <v>355</v>
      </c>
      <c r="C512" s="35">
        <v>4</v>
      </c>
      <c r="D512" s="55">
        <v>49.512799999999999</v>
      </c>
      <c r="E512" s="181">
        <v>2900</v>
      </c>
      <c r="F512" s="121">
        <v>1198320</v>
      </c>
      <c r="G512" s="41">
        <v>100</v>
      </c>
      <c r="H512" s="50">
        <f t="shared" si="118"/>
        <v>1198320</v>
      </c>
      <c r="I512" s="50">
        <f t="shared" si="117"/>
        <v>0</v>
      </c>
      <c r="J512" s="50">
        <f t="shared" si="114"/>
        <v>413.21379310344827</v>
      </c>
      <c r="K512" s="50">
        <f t="shared" si="119"/>
        <v>1076.1064609102687</v>
      </c>
      <c r="L512" s="50">
        <f t="shared" si="120"/>
        <v>2014675.0663431431</v>
      </c>
      <c r="M512" s="50"/>
      <c r="N512" s="50">
        <f t="shared" si="107"/>
        <v>2014675.0663431431</v>
      </c>
      <c r="O512" s="198"/>
      <c r="P512" s="62"/>
      <c r="Q512" s="198"/>
      <c r="R512" s="62"/>
      <c r="S512" s="33"/>
      <c r="T512" s="99"/>
      <c r="U512" s="99"/>
    </row>
    <row r="513" spans="1:21" s="31" customFormat="1" x14ac:dyDescent="0.25">
      <c r="A513" s="35"/>
      <c r="B513" s="51" t="s">
        <v>356</v>
      </c>
      <c r="C513" s="35">
        <v>4</v>
      </c>
      <c r="D513" s="55">
        <v>29.011799999999997</v>
      </c>
      <c r="E513" s="181">
        <v>1734</v>
      </c>
      <c r="F513" s="121">
        <v>839428.2</v>
      </c>
      <c r="G513" s="41">
        <v>100</v>
      </c>
      <c r="H513" s="50">
        <f t="shared" si="118"/>
        <v>839428.2</v>
      </c>
      <c r="I513" s="50">
        <f t="shared" si="117"/>
        <v>0</v>
      </c>
      <c r="J513" s="50">
        <f t="shared" si="114"/>
        <v>484.09930795847748</v>
      </c>
      <c r="K513" s="50">
        <f t="shared" si="119"/>
        <v>1005.2209460552394</v>
      </c>
      <c r="L513" s="50">
        <f t="shared" si="120"/>
        <v>1606217.2329653222</v>
      </c>
      <c r="M513" s="50"/>
      <c r="N513" s="50">
        <f t="shared" si="107"/>
        <v>1606217.2329653222</v>
      </c>
      <c r="O513" s="198"/>
      <c r="P513" s="62"/>
      <c r="Q513" s="198"/>
      <c r="R513" s="62"/>
      <c r="S513" s="33"/>
      <c r="T513" s="99"/>
      <c r="U513" s="99"/>
    </row>
    <row r="514" spans="1:21" s="31" customFormat="1" x14ac:dyDescent="0.25">
      <c r="A514" s="35"/>
      <c r="B514" s="51" t="s">
        <v>357</v>
      </c>
      <c r="C514" s="35">
        <v>4</v>
      </c>
      <c r="D514" s="55">
        <v>18.760599999999997</v>
      </c>
      <c r="E514" s="181">
        <v>709</v>
      </c>
      <c r="F514" s="121">
        <v>462308.3</v>
      </c>
      <c r="G514" s="41">
        <v>100</v>
      </c>
      <c r="H514" s="50">
        <f t="shared" si="118"/>
        <v>462308.3</v>
      </c>
      <c r="I514" s="50">
        <f t="shared" si="117"/>
        <v>0</v>
      </c>
      <c r="J514" s="50">
        <f t="shared" si="114"/>
        <v>652.05684062059231</v>
      </c>
      <c r="K514" s="50">
        <f t="shared" si="119"/>
        <v>837.26341339312467</v>
      </c>
      <c r="L514" s="50">
        <f t="shared" si="120"/>
        <v>1169585.0238393643</v>
      </c>
      <c r="M514" s="50"/>
      <c r="N514" s="50">
        <f t="shared" ref="N514:N577" si="121">L514+M514</f>
        <v>1169585.0238393643</v>
      </c>
      <c r="O514" s="198"/>
      <c r="P514" s="62"/>
      <c r="Q514" s="198"/>
      <c r="R514" s="62"/>
      <c r="S514" s="33"/>
      <c r="T514" s="99"/>
      <c r="U514" s="99"/>
    </row>
    <row r="515" spans="1:21" s="31" customFormat="1" x14ac:dyDescent="0.25">
      <c r="A515" s="35"/>
      <c r="B515" s="51" t="s">
        <v>358</v>
      </c>
      <c r="C515" s="35">
        <v>4</v>
      </c>
      <c r="D515" s="55">
        <v>35.272599999999997</v>
      </c>
      <c r="E515" s="181">
        <v>2865</v>
      </c>
      <c r="F515" s="121">
        <v>976209.4</v>
      </c>
      <c r="G515" s="41">
        <v>100</v>
      </c>
      <c r="H515" s="50">
        <f t="shared" si="118"/>
        <v>976209.4</v>
      </c>
      <c r="I515" s="50">
        <f t="shared" si="117"/>
        <v>0</v>
      </c>
      <c r="J515" s="50">
        <f t="shared" si="114"/>
        <v>340.73626527050612</v>
      </c>
      <c r="K515" s="50">
        <f t="shared" si="119"/>
        <v>1148.5839887432107</v>
      </c>
      <c r="L515" s="50">
        <f t="shared" si="120"/>
        <v>2014674.4634626345</v>
      </c>
      <c r="M515" s="50"/>
      <c r="N515" s="50">
        <f t="shared" si="121"/>
        <v>2014674.4634626345</v>
      </c>
      <c r="O515" s="198"/>
      <c r="P515" s="62"/>
      <c r="Q515" s="198"/>
      <c r="R515" s="62"/>
      <c r="S515" s="33"/>
      <c r="T515" s="99"/>
      <c r="U515" s="99"/>
    </row>
    <row r="516" spans="1:21" s="31" customFormat="1" x14ac:dyDescent="0.25">
      <c r="A516" s="35"/>
      <c r="B516" s="51" t="s">
        <v>858</v>
      </c>
      <c r="C516" s="35">
        <v>3</v>
      </c>
      <c r="D516" s="55">
        <v>31.216999999999999</v>
      </c>
      <c r="E516" s="181">
        <v>9709</v>
      </c>
      <c r="F516" s="121">
        <v>23039500.5</v>
      </c>
      <c r="G516" s="41">
        <v>50</v>
      </c>
      <c r="H516" s="50">
        <f t="shared" si="118"/>
        <v>11519750.25</v>
      </c>
      <c r="I516" s="50">
        <f t="shared" si="117"/>
        <v>11519750.25</v>
      </c>
      <c r="J516" s="50">
        <f t="shared" si="114"/>
        <v>2373.0044803790297</v>
      </c>
      <c r="K516" s="50">
        <f t="shared" si="119"/>
        <v>-883.68422636531272</v>
      </c>
      <c r="L516" s="50">
        <f t="shared" si="120"/>
        <v>2012043.9706807376</v>
      </c>
      <c r="M516" s="50"/>
      <c r="N516" s="50">
        <f t="shared" si="121"/>
        <v>2012043.9706807376</v>
      </c>
      <c r="O516" s="198"/>
      <c r="P516" s="62"/>
      <c r="Q516" s="198"/>
      <c r="R516" s="62"/>
      <c r="S516" s="33"/>
      <c r="T516" s="99"/>
      <c r="U516" s="99"/>
    </row>
    <row r="517" spans="1:21" s="31" customFormat="1" x14ac:dyDescent="0.25">
      <c r="A517" s="35"/>
      <c r="B517" s="51" t="s">
        <v>791</v>
      </c>
      <c r="C517" s="35">
        <v>4</v>
      </c>
      <c r="D517" s="55">
        <v>42.3553</v>
      </c>
      <c r="E517" s="181">
        <v>3363</v>
      </c>
      <c r="F517" s="121">
        <v>1645119.7</v>
      </c>
      <c r="G517" s="41">
        <v>100</v>
      </c>
      <c r="H517" s="50">
        <f t="shared" si="118"/>
        <v>1645119.7</v>
      </c>
      <c r="I517" s="50">
        <f t="shared" si="117"/>
        <v>0</v>
      </c>
      <c r="J517" s="50">
        <f t="shared" si="114"/>
        <v>489.18218852215284</v>
      </c>
      <c r="K517" s="50">
        <f t="shared" si="119"/>
        <v>1000.1380654915641</v>
      </c>
      <c r="L517" s="50">
        <f t="shared" si="120"/>
        <v>1980471.3499515648</v>
      </c>
      <c r="M517" s="50"/>
      <c r="N517" s="50">
        <f t="shared" si="121"/>
        <v>1980471.3499515648</v>
      </c>
      <c r="O517" s="198"/>
      <c r="P517" s="62"/>
      <c r="Q517" s="198"/>
      <c r="R517" s="62"/>
      <c r="S517" s="33"/>
      <c r="T517" s="99"/>
      <c r="U517" s="99"/>
    </row>
    <row r="518" spans="1:21" s="31" customFormat="1" x14ac:dyDescent="0.25">
      <c r="A518" s="35"/>
      <c r="B518" s="51" t="s">
        <v>359</v>
      </c>
      <c r="C518" s="35">
        <v>4</v>
      </c>
      <c r="D518" s="55">
        <v>58.2791</v>
      </c>
      <c r="E518" s="181">
        <v>2332</v>
      </c>
      <c r="F518" s="121">
        <v>1288754.8999999999</v>
      </c>
      <c r="G518" s="41">
        <v>100</v>
      </c>
      <c r="H518" s="50">
        <f t="shared" si="118"/>
        <v>1288754.8999999999</v>
      </c>
      <c r="I518" s="50">
        <f t="shared" si="117"/>
        <v>0</v>
      </c>
      <c r="J518" s="50">
        <f t="shared" si="114"/>
        <v>552.63932246998286</v>
      </c>
      <c r="K518" s="50">
        <f t="shared" si="119"/>
        <v>936.68093154373412</v>
      </c>
      <c r="L518" s="50">
        <f t="shared" si="120"/>
        <v>1796355.4615950999</v>
      </c>
      <c r="M518" s="50"/>
      <c r="N518" s="50">
        <f t="shared" si="121"/>
        <v>1796355.4615950999</v>
      </c>
      <c r="O518" s="198"/>
      <c r="P518" s="62"/>
      <c r="Q518" s="198"/>
      <c r="R518" s="62"/>
      <c r="S518" s="33"/>
      <c r="T518" s="99"/>
      <c r="U518" s="99"/>
    </row>
    <row r="519" spans="1:21" s="31" customFormat="1" x14ac:dyDescent="0.25">
      <c r="A519" s="35"/>
      <c r="B519" s="51" t="s">
        <v>360</v>
      </c>
      <c r="C519" s="35">
        <v>4</v>
      </c>
      <c r="D519" s="55">
        <v>21.251799999999999</v>
      </c>
      <c r="E519" s="181">
        <v>1503</v>
      </c>
      <c r="F519" s="121">
        <v>528126.9</v>
      </c>
      <c r="G519" s="41">
        <v>100</v>
      </c>
      <c r="H519" s="50">
        <f t="shared" si="118"/>
        <v>528126.9</v>
      </c>
      <c r="I519" s="50">
        <f t="shared" si="117"/>
        <v>0</v>
      </c>
      <c r="J519" s="50">
        <f t="shared" si="114"/>
        <v>351.3818363273453</v>
      </c>
      <c r="K519" s="50">
        <f t="shared" si="119"/>
        <v>1137.9384176863716</v>
      </c>
      <c r="L519" s="50">
        <f t="shared" si="120"/>
        <v>1670134.034926415</v>
      </c>
      <c r="M519" s="50"/>
      <c r="N519" s="50">
        <f t="shared" si="121"/>
        <v>1670134.034926415</v>
      </c>
      <c r="O519" s="198"/>
      <c r="P519" s="62"/>
      <c r="Q519" s="198"/>
      <c r="R519" s="62"/>
      <c r="S519" s="33"/>
      <c r="T519" s="99"/>
      <c r="U519" s="99"/>
    </row>
    <row r="520" spans="1:21" s="31" customFormat="1" x14ac:dyDescent="0.25">
      <c r="A520" s="35"/>
      <c r="B520" s="51" t="s">
        <v>361</v>
      </c>
      <c r="C520" s="35">
        <v>4</v>
      </c>
      <c r="D520" s="55">
        <v>24.685799999999997</v>
      </c>
      <c r="E520" s="181">
        <v>1590</v>
      </c>
      <c r="F520" s="121">
        <v>738654.2</v>
      </c>
      <c r="G520" s="41">
        <v>100</v>
      </c>
      <c r="H520" s="50">
        <f t="shared" si="118"/>
        <v>738654.2</v>
      </c>
      <c r="I520" s="50">
        <f t="shared" si="117"/>
        <v>0</v>
      </c>
      <c r="J520" s="50">
        <f t="shared" si="114"/>
        <v>464.5623899371069</v>
      </c>
      <c r="K520" s="50">
        <f t="shared" si="119"/>
        <v>1024.7578640766101</v>
      </c>
      <c r="L520" s="50">
        <f t="shared" si="120"/>
        <v>1578044.2125801898</v>
      </c>
      <c r="M520" s="50"/>
      <c r="N520" s="50">
        <f t="shared" si="121"/>
        <v>1578044.2125801898</v>
      </c>
      <c r="O520" s="198"/>
      <c r="P520" s="62"/>
      <c r="Q520" s="198"/>
      <c r="R520" s="62"/>
      <c r="S520" s="33"/>
      <c r="T520" s="99"/>
      <c r="U520" s="99"/>
    </row>
    <row r="521" spans="1:21" s="31" customFormat="1" x14ac:dyDescent="0.25">
      <c r="A521" s="35"/>
      <c r="B521" s="51" t="s">
        <v>362</v>
      </c>
      <c r="C521" s="35">
        <v>4</v>
      </c>
      <c r="D521" s="55">
        <v>25.828000000000003</v>
      </c>
      <c r="E521" s="181">
        <v>2003</v>
      </c>
      <c r="F521" s="121">
        <v>797635.7</v>
      </c>
      <c r="G521" s="41">
        <v>100</v>
      </c>
      <c r="H521" s="50">
        <f t="shared" si="118"/>
        <v>797635.7</v>
      </c>
      <c r="I521" s="50">
        <f t="shared" si="117"/>
        <v>0</v>
      </c>
      <c r="J521" s="50">
        <f t="shared" si="114"/>
        <v>398.22051922116822</v>
      </c>
      <c r="K521" s="50">
        <f t="shared" si="119"/>
        <v>1091.0997347925488</v>
      </c>
      <c r="L521" s="50">
        <f t="shared" si="120"/>
        <v>1736870.1443411808</v>
      </c>
      <c r="M521" s="50"/>
      <c r="N521" s="50">
        <f t="shared" si="121"/>
        <v>1736870.1443411808</v>
      </c>
      <c r="O521" s="198"/>
      <c r="P521" s="62"/>
      <c r="Q521" s="198"/>
      <c r="R521" s="62"/>
      <c r="S521" s="33"/>
      <c r="T521" s="99"/>
      <c r="U521" s="99"/>
    </row>
    <row r="522" spans="1:21" s="31" customFormat="1" x14ac:dyDescent="0.25">
      <c r="A522" s="35"/>
      <c r="B522" s="51" t="s">
        <v>363</v>
      </c>
      <c r="C522" s="35">
        <v>4</v>
      </c>
      <c r="D522" s="55">
        <v>71.106899999999996</v>
      </c>
      <c r="E522" s="181">
        <v>4093</v>
      </c>
      <c r="F522" s="121">
        <v>2565041.4</v>
      </c>
      <c r="G522" s="41">
        <v>100</v>
      </c>
      <c r="H522" s="50">
        <f t="shared" si="118"/>
        <v>2565041.4</v>
      </c>
      <c r="I522" s="50">
        <f t="shared" si="117"/>
        <v>0</v>
      </c>
      <c r="J522" s="50">
        <f t="shared" si="114"/>
        <v>626.68981187393103</v>
      </c>
      <c r="K522" s="50">
        <f t="shared" si="119"/>
        <v>862.63044213978594</v>
      </c>
      <c r="L522" s="50">
        <f t="shared" si="120"/>
        <v>2115907.0629323237</v>
      </c>
      <c r="M522" s="50"/>
      <c r="N522" s="50">
        <f t="shared" si="121"/>
        <v>2115907.0629323237</v>
      </c>
      <c r="O522" s="198"/>
      <c r="P522" s="62"/>
      <c r="Q522" s="198"/>
      <c r="R522" s="62"/>
      <c r="S522" s="33"/>
      <c r="T522" s="99"/>
      <c r="U522" s="99"/>
    </row>
    <row r="523" spans="1:21" s="31" customFormat="1" x14ac:dyDescent="0.25">
      <c r="A523" s="35"/>
      <c r="B523" s="51" t="s">
        <v>260</v>
      </c>
      <c r="C523" s="35">
        <v>4</v>
      </c>
      <c r="D523" s="55">
        <v>30.144199999999998</v>
      </c>
      <c r="E523" s="181">
        <v>1702</v>
      </c>
      <c r="F523" s="121">
        <v>607863.6</v>
      </c>
      <c r="G523" s="41">
        <v>100</v>
      </c>
      <c r="H523" s="50">
        <f t="shared" si="118"/>
        <v>607863.6</v>
      </c>
      <c r="I523" s="50">
        <f t="shared" si="117"/>
        <v>0</v>
      </c>
      <c r="J523" s="50">
        <f t="shared" si="114"/>
        <v>357.1466509988249</v>
      </c>
      <c r="K523" s="50">
        <f t="shared" si="119"/>
        <v>1132.173603014892</v>
      </c>
      <c r="L523" s="50">
        <f t="shared" si="120"/>
        <v>1748046.0744250859</v>
      </c>
      <c r="M523" s="50"/>
      <c r="N523" s="50">
        <f t="shared" si="121"/>
        <v>1748046.0744250859</v>
      </c>
      <c r="O523" s="198"/>
      <c r="P523" s="62"/>
      <c r="Q523" s="198"/>
      <c r="R523" s="62"/>
      <c r="S523" s="33"/>
      <c r="T523" s="99"/>
      <c r="U523" s="99"/>
    </row>
    <row r="524" spans="1:21" s="31" customFormat="1" x14ac:dyDescent="0.25">
      <c r="A524" s="35"/>
      <c r="B524" s="51" t="s">
        <v>285</v>
      </c>
      <c r="C524" s="35">
        <v>4</v>
      </c>
      <c r="D524" s="55">
        <v>36.931599999999996</v>
      </c>
      <c r="E524" s="181">
        <v>1789</v>
      </c>
      <c r="F524" s="121">
        <v>467182.8</v>
      </c>
      <c r="G524" s="41">
        <v>100</v>
      </c>
      <c r="H524" s="50">
        <f t="shared" si="118"/>
        <v>467182.8</v>
      </c>
      <c r="I524" s="50">
        <f t="shared" si="117"/>
        <v>0</v>
      </c>
      <c r="J524" s="50">
        <f t="shared" si="114"/>
        <v>261.14186696478481</v>
      </c>
      <c r="K524" s="50">
        <f t="shared" si="119"/>
        <v>1228.1783870489321</v>
      </c>
      <c r="L524" s="50">
        <f t="shared" si="120"/>
        <v>1907467.2682211178</v>
      </c>
      <c r="M524" s="50"/>
      <c r="N524" s="50">
        <f t="shared" si="121"/>
        <v>1907467.2682211178</v>
      </c>
      <c r="O524" s="198"/>
      <c r="P524" s="62"/>
      <c r="Q524" s="198"/>
      <c r="R524" s="62"/>
      <c r="S524" s="33"/>
      <c r="T524" s="99"/>
      <c r="U524" s="99"/>
    </row>
    <row r="525" spans="1:21" s="31" customFormat="1" x14ac:dyDescent="0.25">
      <c r="A525" s="35"/>
      <c r="B525" s="4"/>
      <c r="C525" s="4"/>
      <c r="D525" s="55">
        <v>0</v>
      </c>
      <c r="E525" s="183"/>
      <c r="F525" s="42"/>
      <c r="G525" s="41"/>
      <c r="H525" s="42"/>
      <c r="I525" s="32"/>
      <c r="J525" s="32"/>
      <c r="K525" s="50"/>
      <c r="L525" s="50"/>
      <c r="M525" s="50"/>
      <c r="N525" s="50"/>
      <c r="O525" s="198"/>
      <c r="P525" s="62"/>
      <c r="Q525" s="198"/>
      <c r="R525" s="62"/>
      <c r="S525" s="33"/>
      <c r="T525" s="99"/>
      <c r="U525" s="99"/>
    </row>
    <row r="526" spans="1:21" s="31" customFormat="1" x14ac:dyDescent="0.25">
      <c r="A526" s="30" t="s">
        <v>298</v>
      </c>
      <c r="B526" s="43" t="s">
        <v>2</v>
      </c>
      <c r="C526" s="44"/>
      <c r="D526" s="3">
        <v>1472.1347000000003</v>
      </c>
      <c r="E526" s="184">
        <f>E527</f>
        <v>108814</v>
      </c>
      <c r="F526" s="37">
        <f t="shared" ref="F526" si="122">F528</f>
        <v>0</v>
      </c>
      <c r="G526" s="37"/>
      <c r="H526" s="37">
        <f>H528</f>
        <v>14105200.4</v>
      </c>
      <c r="I526" s="37">
        <f>I528</f>
        <v>-14105200.4</v>
      </c>
      <c r="J526" s="37"/>
      <c r="K526" s="50"/>
      <c r="L526" s="50"/>
      <c r="M526" s="46">
        <f>M528</f>
        <v>34745572.147746712</v>
      </c>
      <c r="N526" s="37">
        <f t="shared" si="121"/>
        <v>34745572.147746712</v>
      </c>
      <c r="O526" s="198"/>
      <c r="P526" s="198"/>
      <c r="Q526" s="198"/>
      <c r="R526" s="198"/>
      <c r="S526" s="33"/>
      <c r="T526" s="99"/>
      <c r="U526" s="99"/>
    </row>
    <row r="527" spans="1:21" s="31" customFormat="1" x14ac:dyDescent="0.25">
      <c r="A527" s="30" t="s">
        <v>298</v>
      </c>
      <c r="B527" s="43" t="s">
        <v>3</v>
      </c>
      <c r="C527" s="44"/>
      <c r="D527" s="3">
        <v>1472.1347000000003</v>
      </c>
      <c r="E527" s="184">
        <f>SUM(E529:E567)</f>
        <v>108814</v>
      </c>
      <c r="F527" s="37">
        <f t="shared" ref="F527" si="123">SUM(F529:F567)</f>
        <v>104984786.59999999</v>
      </c>
      <c r="G527" s="37"/>
      <c r="H527" s="37">
        <f>SUM(H529:H567)</f>
        <v>76774385.799999982</v>
      </c>
      <c r="I527" s="37">
        <f>SUM(I529:I567)</f>
        <v>28210400.800000001</v>
      </c>
      <c r="J527" s="37"/>
      <c r="K527" s="50"/>
      <c r="L527" s="37">
        <f>SUM(L529:L567)</f>
        <v>71425844.855725065</v>
      </c>
      <c r="M527" s="50"/>
      <c r="N527" s="37">
        <f t="shared" si="121"/>
        <v>71425844.855725065</v>
      </c>
      <c r="O527" s="198"/>
      <c r="P527" s="198"/>
      <c r="Q527" s="198"/>
      <c r="R527" s="198"/>
      <c r="S527" s="33"/>
      <c r="T527" s="99"/>
      <c r="U527" s="99"/>
    </row>
    <row r="528" spans="1:21" s="31" customFormat="1" x14ac:dyDescent="0.25">
      <c r="A528" s="35"/>
      <c r="B528" s="51" t="s">
        <v>26</v>
      </c>
      <c r="C528" s="35">
        <v>2</v>
      </c>
      <c r="D528" s="55">
        <v>0</v>
      </c>
      <c r="E528" s="187"/>
      <c r="F528" s="50"/>
      <c r="G528" s="41">
        <v>25</v>
      </c>
      <c r="H528" s="50">
        <f>F547*G528/100</f>
        <v>14105200.4</v>
      </c>
      <c r="I528" s="50">
        <f>F528-H528</f>
        <v>-14105200.4</v>
      </c>
      <c r="J528" s="50"/>
      <c r="K528" s="50"/>
      <c r="L528" s="50"/>
      <c r="M528" s="50">
        <f>($L$7*$L$8*E526/$L$10)+($L$7*$L$9*D526/$L$11)</f>
        <v>34745572.147746712</v>
      </c>
      <c r="N528" s="50">
        <f t="shared" si="121"/>
        <v>34745572.147746712</v>
      </c>
      <c r="O528" s="198"/>
      <c r="P528" s="62"/>
      <c r="Q528" s="198"/>
      <c r="R528" s="62"/>
      <c r="S528" s="33"/>
      <c r="T528" s="99"/>
      <c r="U528" s="99"/>
    </row>
    <row r="529" spans="1:21" s="31" customFormat="1" x14ac:dyDescent="0.25">
      <c r="A529" s="35"/>
      <c r="B529" s="51" t="s">
        <v>364</v>
      </c>
      <c r="C529" s="35">
        <v>4</v>
      </c>
      <c r="D529" s="55">
        <v>29.834200000000003</v>
      </c>
      <c r="E529" s="181">
        <v>1575</v>
      </c>
      <c r="F529" s="122">
        <v>330709.5</v>
      </c>
      <c r="G529" s="41">
        <v>100</v>
      </c>
      <c r="H529" s="50">
        <f t="shared" ref="H529:H567" si="124">F529*G529/100</f>
        <v>330709.5</v>
      </c>
      <c r="I529" s="50">
        <f t="shared" ref="I529:I567" si="125">F529-H529</f>
        <v>0</v>
      </c>
      <c r="J529" s="50">
        <f t="shared" si="114"/>
        <v>209.97428571428571</v>
      </c>
      <c r="K529" s="50">
        <f t="shared" ref="K529:K567" si="126">$J$11*$J$19-J529</f>
        <v>1279.3459682994312</v>
      </c>
      <c r="L529" s="50">
        <f t="shared" ref="L529:L567" si="127">IF(K529&gt;0,$J$7*$J$8*(K529/$K$19),0)+$J$7*$J$9*(E529/$E$19)+$J$7*$J$10*(D529/$D$19)</f>
        <v>1886864.1155575451</v>
      </c>
      <c r="M529" s="50"/>
      <c r="N529" s="50">
        <f t="shared" si="121"/>
        <v>1886864.1155575451</v>
      </c>
      <c r="O529" s="198"/>
      <c r="P529" s="62"/>
      <c r="Q529" s="198"/>
      <c r="R529" s="62"/>
      <c r="S529" s="33"/>
      <c r="T529" s="99"/>
      <c r="U529" s="99"/>
    </row>
    <row r="530" spans="1:21" s="31" customFormat="1" x14ac:dyDescent="0.25">
      <c r="A530" s="35"/>
      <c r="B530" s="51" t="s">
        <v>365</v>
      </c>
      <c r="C530" s="35">
        <v>4</v>
      </c>
      <c r="D530" s="55">
        <v>53.624000000000002</v>
      </c>
      <c r="E530" s="181">
        <v>2560</v>
      </c>
      <c r="F530" s="122">
        <v>1289447.6000000001</v>
      </c>
      <c r="G530" s="41">
        <v>100</v>
      </c>
      <c r="H530" s="50">
        <f t="shared" si="124"/>
        <v>1289447.6000000001</v>
      </c>
      <c r="I530" s="50">
        <f t="shared" si="125"/>
        <v>0</v>
      </c>
      <c r="J530" s="50">
        <f t="shared" si="114"/>
        <v>503.69046875000004</v>
      </c>
      <c r="K530" s="50">
        <f t="shared" si="126"/>
        <v>985.62978526371694</v>
      </c>
      <c r="L530" s="50">
        <f t="shared" si="127"/>
        <v>1870203.9919844754</v>
      </c>
      <c r="M530" s="50"/>
      <c r="N530" s="50">
        <f t="shared" si="121"/>
        <v>1870203.9919844754</v>
      </c>
      <c r="O530" s="198"/>
      <c r="P530" s="62"/>
      <c r="Q530" s="198"/>
      <c r="R530" s="62"/>
      <c r="S530" s="33"/>
      <c r="T530" s="99"/>
      <c r="U530" s="99"/>
    </row>
    <row r="531" spans="1:21" s="31" customFormat="1" x14ac:dyDescent="0.25">
      <c r="A531" s="35"/>
      <c r="B531" s="51" t="s">
        <v>366</v>
      </c>
      <c r="C531" s="35">
        <v>4</v>
      </c>
      <c r="D531" s="55">
        <v>39.252299999999998</v>
      </c>
      <c r="E531" s="181">
        <v>2508</v>
      </c>
      <c r="F531" s="122">
        <v>725377.6</v>
      </c>
      <c r="G531" s="41">
        <v>100</v>
      </c>
      <c r="H531" s="50">
        <f t="shared" si="124"/>
        <v>725377.6</v>
      </c>
      <c r="I531" s="50">
        <f t="shared" si="125"/>
        <v>0</v>
      </c>
      <c r="J531" s="50">
        <f t="shared" si="114"/>
        <v>289.2255183413078</v>
      </c>
      <c r="K531" s="50">
        <f t="shared" si="126"/>
        <v>1200.0947356724091</v>
      </c>
      <c r="L531" s="50">
        <f t="shared" si="127"/>
        <v>2025102.2034254908</v>
      </c>
      <c r="M531" s="50"/>
      <c r="N531" s="50">
        <f t="shared" si="121"/>
        <v>2025102.2034254908</v>
      </c>
      <c r="O531" s="198"/>
      <c r="P531" s="62"/>
      <c r="Q531" s="198"/>
      <c r="R531" s="62"/>
      <c r="S531" s="33"/>
      <c r="T531" s="99"/>
      <c r="U531" s="99"/>
    </row>
    <row r="532" spans="1:21" s="31" customFormat="1" x14ac:dyDescent="0.25">
      <c r="A532" s="35"/>
      <c r="B532" s="51" t="s">
        <v>367</v>
      </c>
      <c r="C532" s="35">
        <v>4</v>
      </c>
      <c r="D532" s="55">
        <v>36.294200000000004</v>
      </c>
      <c r="E532" s="181">
        <v>2412</v>
      </c>
      <c r="F532" s="122">
        <v>1666913.9</v>
      </c>
      <c r="G532" s="41">
        <v>100</v>
      </c>
      <c r="H532" s="50">
        <f t="shared" si="124"/>
        <v>1666913.9</v>
      </c>
      <c r="I532" s="50">
        <f t="shared" si="125"/>
        <v>0</v>
      </c>
      <c r="J532" s="50">
        <f t="shared" si="114"/>
        <v>691.09199834162519</v>
      </c>
      <c r="K532" s="50">
        <f t="shared" si="126"/>
        <v>798.22825567209179</v>
      </c>
      <c r="L532" s="50">
        <f t="shared" si="127"/>
        <v>1541846.9994651733</v>
      </c>
      <c r="M532" s="50"/>
      <c r="N532" s="50">
        <f t="shared" si="121"/>
        <v>1541846.9994651733</v>
      </c>
      <c r="O532" s="198"/>
      <c r="P532" s="62"/>
      <c r="Q532" s="198"/>
      <c r="R532" s="62"/>
      <c r="S532" s="33"/>
      <c r="T532" s="99"/>
      <c r="U532" s="99"/>
    </row>
    <row r="533" spans="1:21" s="31" customFormat="1" x14ac:dyDescent="0.25">
      <c r="A533" s="35"/>
      <c r="B533" s="51" t="s">
        <v>368</v>
      </c>
      <c r="C533" s="35">
        <v>4</v>
      </c>
      <c r="D533" s="55">
        <v>37.5411</v>
      </c>
      <c r="E533" s="181">
        <v>3410</v>
      </c>
      <c r="F533" s="122">
        <v>1663860.9</v>
      </c>
      <c r="G533" s="41">
        <v>100</v>
      </c>
      <c r="H533" s="50">
        <f t="shared" si="124"/>
        <v>1663860.9</v>
      </c>
      <c r="I533" s="50">
        <f t="shared" si="125"/>
        <v>0</v>
      </c>
      <c r="J533" s="50">
        <f t="shared" si="114"/>
        <v>487.93574780058646</v>
      </c>
      <c r="K533" s="50">
        <f t="shared" si="126"/>
        <v>1001.3845062131305</v>
      </c>
      <c r="L533" s="50">
        <f t="shared" si="127"/>
        <v>1965661.2323424669</v>
      </c>
      <c r="M533" s="50"/>
      <c r="N533" s="50">
        <f t="shared" si="121"/>
        <v>1965661.2323424669</v>
      </c>
      <c r="O533" s="198"/>
      <c r="P533" s="62"/>
      <c r="Q533" s="198"/>
      <c r="R533" s="62"/>
      <c r="S533" s="33"/>
      <c r="T533" s="99"/>
      <c r="U533" s="99"/>
    </row>
    <row r="534" spans="1:21" s="31" customFormat="1" x14ac:dyDescent="0.25">
      <c r="A534" s="35"/>
      <c r="B534" s="51" t="s">
        <v>792</v>
      </c>
      <c r="C534" s="35">
        <v>4</v>
      </c>
      <c r="D534" s="55">
        <v>49.182700000000004</v>
      </c>
      <c r="E534" s="181">
        <v>3346</v>
      </c>
      <c r="F534" s="122">
        <v>1288447</v>
      </c>
      <c r="G534" s="41">
        <v>100</v>
      </c>
      <c r="H534" s="50">
        <f t="shared" si="124"/>
        <v>1288447</v>
      </c>
      <c r="I534" s="50">
        <f t="shared" si="125"/>
        <v>0</v>
      </c>
      <c r="J534" s="50">
        <f t="shared" ref="J534:J596" si="128">F534/E534</f>
        <v>385.07083084279736</v>
      </c>
      <c r="K534" s="50">
        <f t="shared" si="126"/>
        <v>1104.2494231709197</v>
      </c>
      <c r="L534" s="50">
        <f t="shared" si="127"/>
        <v>2129364.1263726135</v>
      </c>
      <c r="M534" s="50"/>
      <c r="N534" s="50">
        <f t="shared" si="121"/>
        <v>2129364.1263726135</v>
      </c>
      <c r="O534" s="198"/>
      <c r="P534" s="62"/>
      <c r="Q534" s="198"/>
      <c r="R534" s="62"/>
      <c r="S534" s="33"/>
      <c r="T534" s="99"/>
      <c r="U534" s="99"/>
    </row>
    <row r="535" spans="1:21" s="31" customFormat="1" x14ac:dyDescent="0.25">
      <c r="A535" s="35"/>
      <c r="B535" s="51" t="s">
        <v>369</v>
      </c>
      <c r="C535" s="35">
        <v>4</v>
      </c>
      <c r="D535" s="55">
        <v>52.974400000000003</v>
      </c>
      <c r="E535" s="181">
        <v>2302</v>
      </c>
      <c r="F535" s="122">
        <v>654530.5</v>
      </c>
      <c r="G535" s="41">
        <v>100</v>
      </c>
      <c r="H535" s="50">
        <f t="shared" si="124"/>
        <v>654530.5</v>
      </c>
      <c r="I535" s="50">
        <f t="shared" si="125"/>
        <v>0</v>
      </c>
      <c r="J535" s="50">
        <f t="shared" si="128"/>
        <v>284.33123370981752</v>
      </c>
      <c r="K535" s="50">
        <f t="shared" si="126"/>
        <v>1204.9890203038995</v>
      </c>
      <c r="L535" s="50">
        <f t="shared" si="127"/>
        <v>2063046.914409264</v>
      </c>
      <c r="M535" s="50"/>
      <c r="N535" s="50">
        <f t="shared" si="121"/>
        <v>2063046.914409264</v>
      </c>
      <c r="O535" s="198"/>
      <c r="P535" s="62"/>
      <c r="Q535" s="198"/>
      <c r="R535" s="62"/>
      <c r="S535" s="33"/>
      <c r="T535" s="99"/>
      <c r="U535" s="99"/>
    </row>
    <row r="536" spans="1:21" s="31" customFormat="1" x14ac:dyDescent="0.25">
      <c r="A536" s="35"/>
      <c r="B536" s="51" t="s">
        <v>370</v>
      </c>
      <c r="C536" s="35">
        <v>4</v>
      </c>
      <c r="D536" s="55">
        <v>20.2178</v>
      </c>
      <c r="E536" s="181">
        <v>1562</v>
      </c>
      <c r="F536" s="122">
        <v>516646.2</v>
      </c>
      <c r="G536" s="41">
        <v>100</v>
      </c>
      <c r="H536" s="50">
        <f t="shared" si="124"/>
        <v>516646.2</v>
      </c>
      <c r="I536" s="50">
        <f t="shared" si="125"/>
        <v>0</v>
      </c>
      <c r="J536" s="50">
        <f t="shared" si="128"/>
        <v>330.7594110115237</v>
      </c>
      <c r="K536" s="50">
        <f t="shared" si="126"/>
        <v>1158.5608430021932</v>
      </c>
      <c r="L536" s="50">
        <f t="shared" si="127"/>
        <v>1699034.599761866</v>
      </c>
      <c r="M536" s="50"/>
      <c r="N536" s="50">
        <f t="shared" si="121"/>
        <v>1699034.599761866</v>
      </c>
      <c r="O536" s="198"/>
      <c r="P536" s="62"/>
      <c r="Q536" s="198"/>
      <c r="R536" s="62"/>
      <c r="S536" s="33"/>
      <c r="T536" s="99"/>
      <c r="U536" s="99"/>
    </row>
    <row r="537" spans="1:21" s="31" customFormat="1" x14ac:dyDescent="0.25">
      <c r="A537" s="35"/>
      <c r="B537" s="51" t="s">
        <v>371</v>
      </c>
      <c r="C537" s="35">
        <v>4</v>
      </c>
      <c r="D537" s="55">
        <v>136.13749999999999</v>
      </c>
      <c r="E537" s="181">
        <v>9730</v>
      </c>
      <c r="F537" s="122">
        <v>5033503.4000000004</v>
      </c>
      <c r="G537" s="41">
        <v>100</v>
      </c>
      <c r="H537" s="50">
        <f t="shared" si="124"/>
        <v>5033503.4000000004</v>
      </c>
      <c r="I537" s="50">
        <f t="shared" si="125"/>
        <v>0</v>
      </c>
      <c r="J537" s="50">
        <f t="shared" si="128"/>
        <v>517.31792394655713</v>
      </c>
      <c r="K537" s="50">
        <f t="shared" si="126"/>
        <v>972.00233006715985</v>
      </c>
      <c r="L537" s="50">
        <f t="shared" si="127"/>
        <v>3651521.2701095855</v>
      </c>
      <c r="M537" s="50"/>
      <c r="N537" s="50">
        <f t="shared" si="121"/>
        <v>3651521.2701095855</v>
      </c>
      <c r="O537" s="198"/>
      <c r="P537" s="62"/>
      <c r="Q537" s="198"/>
      <c r="R537" s="62"/>
      <c r="S537" s="33"/>
      <c r="T537" s="99"/>
      <c r="U537" s="99"/>
    </row>
    <row r="538" spans="1:21" s="31" customFormat="1" x14ac:dyDescent="0.25">
      <c r="A538" s="35"/>
      <c r="B538" s="51" t="s">
        <v>372</v>
      </c>
      <c r="C538" s="35">
        <v>4</v>
      </c>
      <c r="D538" s="55">
        <v>13.699300000000001</v>
      </c>
      <c r="E538" s="181">
        <v>1259</v>
      </c>
      <c r="F538" s="122">
        <v>375093.1</v>
      </c>
      <c r="G538" s="41">
        <v>100</v>
      </c>
      <c r="H538" s="50">
        <f t="shared" si="124"/>
        <v>375093.1</v>
      </c>
      <c r="I538" s="50">
        <f t="shared" si="125"/>
        <v>0</v>
      </c>
      <c r="J538" s="50">
        <f t="shared" si="128"/>
        <v>297.92938840349484</v>
      </c>
      <c r="K538" s="50">
        <f t="shared" si="126"/>
        <v>1191.3908656102221</v>
      </c>
      <c r="L538" s="50">
        <f t="shared" si="127"/>
        <v>1643995.6756445284</v>
      </c>
      <c r="M538" s="50"/>
      <c r="N538" s="50">
        <f t="shared" si="121"/>
        <v>1643995.6756445284</v>
      </c>
      <c r="O538" s="198"/>
      <c r="P538" s="62"/>
      <c r="Q538" s="198"/>
      <c r="R538" s="62"/>
      <c r="S538" s="33"/>
      <c r="T538" s="99"/>
      <c r="U538" s="99"/>
    </row>
    <row r="539" spans="1:21" s="31" customFormat="1" x14ac:dyDescent="0.25">
      <c r="A539" s="35"/>
      <c r="B539" s="51" t="s">
        <v>373</v>
      </c>
      <c r="C539" s="35">
        <v>4</v>
      </c>
      <c r="D539" s="55">
        <v>30.762199999999996</v>
      </c>
      <c r="E539" s="181">
        <v>2116</v>
      </c>
      <c r="F539" s="122">
        <v>846368</v>
      </c>
      <c r="G539" s="41">
        <v>100</v>
      </c>
      <c r="H539" s="50">
        <f t="shared" si="124"/>
        <v>846368</v>
      </c>
      <c r="I539" s="50">
        <f t="shared" si="125"/>
        <v>0</v>
      </c>
      <c r="J539" s="50">
        <f t="shared" si="128"/>
        <v>399.98487712665406</v>
      </c>
      <c r="K539" s="50">
        <f t="shared" si="126"/>
        <v>1089.3353768870629</v>
      </c>
      <c r="L539" s="50">
        <f t="shared" si="127"/>
        <v>1782197.5137089766</v>
      </c>
      <c r="M539" s="50"/>
      <c r="N539" s="50">
        <f t="shared" si="121"/>
        <v>1782197.5137089766</v>
      </c>
      <c r="O539" s="198"/>
      <c r="P539" s="62"/>
      <c r="Q539" s="198"/>
      <c r="R539" s="62"/>
      <c r="S539" s="33"/>
      <c r="T539" s="99"/>
      <c r="U539" s="99"/>
    </row>
    <row r="540" spans="1:21" s="31" customFormat="1" x14ac:dyDescent="0.25">
      <c r="A540" s="35"/>
      <c r="B540" s="51" t="s">
        <v>374</v>
      </c>
      <c r="C540" s="35">
        <v>4</v>
      </c>
      <c r="D540" s="55">
        <v>61.717500000000001</v>
      </c>
      <c r="E540" s="181">
        <v>4304</v>
      </c>
      <c r="F540" s="122">
        <v>1492586.2</v>
      </c>
      <c r="G540" s="41">
        <v>100</v>
      </c>
      <c r="H540" s="50">
        <f t="shared" si="124"/>
        <v>1492586.2</v>
      </c>
      <c r="I540" s="50">
        <f t="shared" si="125"/>
        <v>0</v>
      </c>
      <c r="J540" s="50">
        <f t="shared" si="128"/>
        <v>346.79047397769517</v>
      </c>
      <c r="K540" s="50">
        <f t="shared" si="126"/>
        <v>1142.5297800360217</v>
      </c>
      <c r="L540" s="50">
        <f t="shared" si="127"/>
        <v>2420115.8974934835</v>
      </c>
      <c r="M540" s="50"/>
      <c r="N540" s="50">
        <f t="shared" si="121"/>
        <v>2420115.8974934835</v>
      </c>
      <c r="O540" s="198"/>
      <c r="P540" s="62"/>
      <c r="Q540" s="198"/>
      <c r="R540" s="62"/>
      <c r="S540" s="33"/>
      <c r="T540" s="99"/>
      <c r="U540" s="99"/>
    </row>
    <row r="541" spans="1:21" s="31" customFormat="1" x14ac:dyDescent="0.25">
      <c r="A541" s="35"/>
      <c r="B541" s="51" t="s">
        <v>375</v>
      </c>
      <c r="C541" s="35">
        <v>4</v>
      </c>
      <c r="D541" s="55">
        <v>30.177800000000001</v>
      </c>
      <c r="E541" s="181">
        <v>1732</v>
      </c>
      <c r="F541" s="122">
        <v>595279.6</v>
      </c>
      <c r="G541" s="41">
        <v>100</v>
      </c>
      <c r="H541" s="50">
        <f t="shared" si="124"/>
        <v>595279.6</v>
      </c>
      <c r="I541" s="50">
        <f t="shared" si="125"/>
        <v>0</v>
      </c>
      <c r="J541" s="50">
        <f t="shared" si="128"/>
        <v>343.69491916859118</v>
      </c>
      <c r="K541" s="50">
        <f t="shared" si="126"/>
        <v>1145.6253348451257</v>
      </c>
      <c r="L541" s="50">
        <f t="shared" si="127"/>
        <v>1768981.4272099822</v>
      </c>
      <c r="M541" s="50"/>
      <c r="N541" s="50">
        <f t="shared" si="121"/>
        <v>1768981.4272099822</v>
      </c>
      <c r="O541" s="198"/>
      <c r="P541" s="62"/>
      <c r="Q541" s="198"/>
      <c r="R541" s="62"/>
      <c r="S541" s="33"/>
      <c r="T541" s="99"/>
      <c r="U541" s="99"/>
    </row>
    <row r="542" spans="1:21" s="31" customFormat="1" x14ac:dyDescent="0.25">
      <c r="A542" s="35"/>
      <c r="B542" s="51" t="s">
        <v>376</v>
      </c>
      <c r="C542" s="35">
        <v>4</v>
      </c>
      <c r="D542" s="55">
        <v>51.029200000000003</v>
      </c>
      <c r="E542" s="181">
        <v>4093</v>
      </c>
      <c r="F542" s="122">
        <v>1305007.5</v>
      </c>
      <c r="G542" s="41">
        <v>100</v>
      </c>
      <c r="H542" s="50">
        <f t="shared" si="124"/>
        <v>1305007.5</v>
      </c>
      <c r="I542" s="50">
        <f t="shared" si="125"/>
        <v>0</v>
      </c>
      <c r="J542" s="50">
        <f t="shared" si="128"/>
        <v>318.8388712435866</v>
      </c>
      <c r="K542" s="50">
        <f t="shared" si="126"/>
        <v>1170.4813827701305</v>
      </c>
      <c r="L542" s="50">
        <f t="shared" si="127"/>
        <v>2355352.3860713183</v>
      </c>
      <c r="M542" s="50"/>
      <c r="N542" s="50">
        <f t="shared" si="121"/>
        <v>2355352.3860713183</v>
      </c>
      <c r="O542" s="198"/>
      <c r="P542" s="62"/>
      <c r="Q542" s="198"/>
      <c r="R542" s="62"/>
      <c r="S542" s="33"/>
      <c r="T542" s="99"/>
      <c r="U542" s="99"/>
    </row>
    <row r="543" spans="1:21" s="31" customFormat="1" x14ac:dyDescent="0.25">
      <c r="A543" s="35"/>
      <c r="B543" s="51" t="s">
        <v>377</v>
      </c>
      <c r="C543" s="35">
        <v>4</v>
      </c>
      <c r="D543" s="55">
        <v>17.363900000000001</v>
      </c>
      <c r="E543" s="181">
        <v>1429</v>
      </c>
      <c r="F543" s="122">
        <v>456407.6</v>
      </c>
      <c r="G543" s="41">
        <v>100</v>
      </c>
      <c r="H543" s="50">
        <f t="shared" si="124"/>
        <v>456407.6</v>
      </c>
      <c r="I543" s="50">
        <f t="shared" si="125"/>
        <v>0</v>
      </c>
      <c r="J543" s="50">
        <f t="shared" si="128"/>
        <v>319.38950314905526</v>
      </c>
      <c r="K543" s="50">
        <f t="shared" si="126"/>
        <v>1169.9307508646616</v>
      </c>
      <c r="L543" s="50">
        <f t="shared" si="127"/>
        <v>1671512.8678923058</v>
      </c>
      <c r="M543" s="50"/>
      <c r="N543" s="50">
        <f t="shared" si="121"/>
        <v>1671512.8678923058</v>
      </c>
      <c r="O543" s="198"/>
      <c r="P543" s="62"/>
      <c r="Q543" s="198"/>
      <c r="R543" s="62"/>
      <c r="S543" s="33"/>
      <c r="T543" s="99"/>
      <c r="U543" s="99"/>
    </row>
    <row r="544" spans="1:21" s="31" customFormat="1" x14ac:dyDescent="0.25">
      <c r="A544" s="35"/>
      <c r="B544" s="51" t="s">
        <v>378</v>
      </c>
      <c r="C544" s="35">
        <v>4</v>
      </c>
      <c r="D544" s="55">
        <v>21.911300000000004</v>
      </c>
      <c r="E544" s="181">
        <v>1883</v>
      </c>
      <c r="F544" s="122">
        <v>952067.7</v>
      </c>
      <c r="G544" s="41">
        <v>100</v>
      </c>
      <c r="H544" s="50">
        <f t="shared" si="124"/>
        <v>952067.7</v>
      </c>
      <c r="I544" s="50">
        <f t="shared" si="125"/>
        <v>0</v>
      </c>
      <c r="J544" s="50">
        <f t="shared" si="128"/>
        <v>505.61216144450344</v>
      </c>
      <c r="K544" s="50">
        <f t="shared" si="126"/>
        <v>983.70809256921348</v>
      </c>
      <c r="L544" s="50">
        <f t="shared" si="127"/>
        <v>1573427.3303934741</v>
      </c>
      <c r="M544" s="50"/>
      <c r="N544" s="50">
        <f t="shared" si="121"/>
        <v>1573427.3303934741</v>
      </c>
      <c r="O544" s="198"/>
      <c r="P544" s="62"/>
      <c r="Q544" s="198"/>
      <c r="R544" s="62"/>
      <c r="S544" s="33"/>
      <c r="T544" s="99"/>
      <c r="U544" s="99"/>
    </row>
    <row r="545" spans="1:21" s="31" customFormat="1" x14ac:dyDescent="0.25">
      <c r="A545" s="35"/>
      <c r="B545" s="51" t="s">
        <v>158</v>
      </c>
      <c r="C545" s="35">
        <v>4</v>
      </c>
      <c r="D545" s="55">
        <v>17.215700000000002</v>
      </c>
      <c r="E545" s="181">
        <v>898</v>
      </c>
      <c r="F545" s="122">
        <v>1078381.5</v>
      </c>
      <c r="G545" s="41">
        <v>100</v>
      </c>
      <c r="H545" s="50">
        <f t="shared" si="124"/>
        <v>1078381.5</v>
      </c>
      <c r="I545" s="50">
        <f t="shared" si="125"/>
        <v>0</v>
      </c>
      <c r="J545" s="50">
        <f t="shared" si="128"/>
        <v>1200.8702672605791</v>
      </c>
      <c r="K545" s="50">
        <f t="shared" si="126"/>
        <v>288.44998675313786</v>
      </c>
      <c r="L545" s="50">
        <f t="shared" si="127"/>
        <v>583616.97738361673</v>
      </c>
      <c r="M545" s="50"/>
      <c r="N545" s="50">
        <f t="shared" si="121"/>
        <v>583616.97738361673</v>
      </c>
      <c r="O545" s="198"/>
      <c r="P545" s="62"/>
      <c r="Q545" s="198"/>
      <c r="R545" s="62"/>
      <c r="S545" s="33"/>
      <c r="T545" s="99"/>
      <c r="U545" s="99"/>
    </row>
    <row r="546" spans="1:21" s="31" customFormat="1" x14ac:dyDescent="0.25">
      <c r="A546" s="35"/>
      <c r="B546" s="51" t="s">
        <v>379</v>
      </c>
      <c r="C546" s="35">
        <v>4</v>
      </c>
      <c r="D546" s="55">
        <v>31.447900000000001</v>
      </c>
      <c r="E546" s="181">
        <v>2433</v>
      </c>
      <c r="F546" s="122">
        <v>885697.5</v>
      </c>
      <c r="G546" s="41">
        <v>100</v>
      </c>
      <c r="H546" s="50">
        <f t="shared" si="124"/>
        <v>885697.5</v>
      </c>
      <c r="I546" s="50">
        <f t="shared" si="125"/>
        <v>0</v>
      </c>
      <c r="J546" s="50">
        <f t="shared" si="128"/>
        <v>364.03514180024661</v>
      </c>
      <c r="K546" s="50">
        <f t="shared" si="126"/>
        <v>1125.2851122134703</v>
      </c>
      <c r="L546" s="50">
        <f t="shared" si="127"/>
        <v>1886360.6130212699</v>
      </c>
      <c r="M546" s="50"/>
      <c r="N546" s="50">
        <f t="shared" si="121"/>
        <v>1886360.6130212699</v>
      </c>
      <c r="O546" s="198"/>
      <c r="P546" s="62"/>
      <c r="Q546" s="198"/>
      <c r="R546" s="62"/>
      <c r="S546" s="33"/>
      <c r="T546" s="99"/>
      <c r="U546" s="99"/>
    </row>
    <row r="547" spans="1:21" s="31" customFormat="1" x14ac:dyDescent="0.25">
      <c r="A547" s="35"/>
      <c r="B547" s="51" t="s">
        <v>880</v>
      </c>
      <c r="C547" s="35">
        <v>3</v>
      </c>
      <c r="D547" s="55">
        <v>72.1755</v>
      </c>
      <c r="E547" s="181">
        <v>14691</v>
      </c>
      <c r="F547" s="122">
        <v>56420801.600000001</v>
      </c>
      <c r="G547" s="41">
        <v>50</v>
      </c>
      <c r="H547" s="50">
        <f t="shared" si="124"/>
        <v>28210400.800000001</v>
      </c>
      <c r="I547" s="50">
        <f t="shared" si="125"/>
        <v>28210400.800000001</v>
      </c>
      <c r="J547" s="50">
        <f t="shared" si="128"/>
        <v>3840.50109590906</v>
      </c>
      <c r="K547" s="50">
        <f t="shared" si="126"/>
        <v>-2351.1808418953433</v>
      </c>
      <c r="L547" s="50">
        <f t="shared" si="127"/>
        <v>3174803.2603635504</v>
      </c>
      <c r="M547" s="50"/>
      <c r="N547" s="50">
        <f t="shared" si="121"/>
        <v>3174803.2603635504</v>
      </c>
      <c r="O547" s="198"/>
      <c r="P547" s="62"/>
      <c r="Q547" s="198"/>
      <c r="R547" s="62"/>
      <c r="S547" s="33"/>
      <c r="T547" s="99"/>
      <c r="U547" s="99"/>
    </row>
    <row r="548" spans="1:21" s="31" customFormat="1" x14ac:dyDescent="0.25">
      <c r="A548" s="35"/>
      <c r="B548" s="51" t="s">
        <v>380</v>
      </c>
      <c r="C548" s="35">
        <v>4</v>
      </c>
      <c r="D548" s="55">
        <v>13.830499999999999</v>
      </c>
      <c r="E548" s="181">
        <v>971</v>
      </c>
      <c r="F548" s="122">
        <v>578193.19999999995</v>
      </c>
      <c r="G548" s="41">
        <v>100</v>
      </c>
      <c r="H548" s="50">
        <f t="shared" si="124"/>
        <v>578193.19999999995</v>
      </c>
      <c r="I548" s="50">
        <f t="shared" si="125"/>
        <v>0</v>
      </c>
      <c r="J548" s="50">
        <f t="shared" si="128"/>
        <v>595.46158599382079</v>
      </c>
      <c r="K548" s="50">
        <f t="shared" si="126"/>
        <v>893.85866801989619</v>
      </c>
      <c r="L548" s="50">
        <f t="shared" si="127"/>
        <v>1257024.4862470324</v>
      </c>
      <c r="M548" s="50"/>
      <c r="N548" s="50">
        <f t="shared" si="121"/>
        <v>1257024.4862470324</v>
      </c>
      <c r="O548" s="198"/>
      <c r="P548" s="62"/>
      <c r="Q548" s="198"/>
      <c r="R548" s="62"/>
      <c r="S548" s="33"/>
      <c r="T548" s="99"/>
      <c r="U548" s="99"/>
    </row>
    <row r="549" spans="1:21" s="31" customFormat="1" x14ac:dyDescent="0.25">
      <c r="A549" s="35"/>
      <c r="B549" s="51" t="s">
        <v>381</v>
      </c>
      <c r="C549" s="35">
        <v>4</v>
      </c>
      <c r="D549" s="55">
        <v>89.205900000000014</v>
      </c>
      <c r="E549" s="181">
        <v>5378</v>
      </c>
      <c r="F549" s="122">
        <v>4379639.9000000004</v>
      </c>
      <c r="G549" s="41">
        <v>100</v>
      </c>
      <c r="H549" s="50">
        <f t="shared" si="124"/>
        <v>4379639.9000000004</v>
      </c>
      <c r="I549" s="50">
        <f t="shared" si="125"/>
        <v>0</v>
      </c>
      <c r="J549" s="50">
        <f t="shared" si="128"/>
        <v>814.36219784306445</v>
      </c>
      <c r="K549" s="50">
        <f t="shared" si="126"/>
        <v>674.95805617065253</v>
      </c>
      <c r="L549" s="50">
        <f t="shared" si="127"/>
        <v>2245259.9810614609</v>
      </c>
      <c r="M549" s="50"/>
      <c r="N549" s="50">
        <f t="shared" si="121"/>
        <v>2245259.9810614609</v>
      </c>
      <c r="O549" s="198"/>
      <c r="P549" s="62"/>
      <c r="Q549" s="198"/>
      <c r="R549" s="62"/>
      <c r="S549" s="33"/>
      <c r="T549" s="99"/>
      <c r="U549" s="99"/>
    </row>
    <row r="550" spans="1:21" s="31" customFormat="1" x14ac:dyDescent="0.25">
      <c r="A550" s="35"/>
      <c r="B550" s="51" t="s">
        <v>382</v>
      </c>
      <c r="C550" s="35">
        <v>4</v>
      </c>
      <c r="D550" s="55">
        <v>28.287100000000002</v>
      </c>
      <c r="E550" s="181">
        <v>2003</v>
      </c>
      <c r="F550" s="122">
        <v>6549320.4000000004</v>
      </c>
      <c r="G550" s="41">
        <v>100</v>
      </c>
      <c r="H550" s="50">
        <f t="shared" si="124"/>
        <v>6549320.4000000004</v>
      </c>
      <c r="I550" s="50">
        <f t="shared" si="125"/>
        <v>0</v>
      </c>
      <c r="J550" s="50">
        <f t="shared" si="128"/>
        <v>3269.7555666500252</v>
      </c>
      <c r="K550" s="50">
        <f t="shared" si="126"/>
        <v>-1780.4353126363083</v>
      </c>
      <c r="L550" s="50">
        <f t="shared" si="127"/>
        <v>529244.44802094391</v>
      </c>
      <c r="M550" s="50"/>
      <c r="N550" s="50">
        <f t="shared" si="121"/>
        <v>529244.44802094391</v>
      </c>
      <c r="O550" s="198"/>
      <c r="P550" s="62"/>
      <c r="Q550" s="198"/>
      <c r="R550" s="62"/>
      <c r="S550" s="33"/>
      <c r="T550" s="99"/>
      <c r="U550" s="99"/>
    </row>
    <row r="551" spans="1:21" s="31" customFormat="1" x14ac:dyDescent="0.25">
      <c r="A551" s="35"/>
      <c r="B551" s="51" t="s">
        <v>383</v>
      </c>
      <c r="C551" s="35">
        <v>4</v>
      </c>
      <c r="D551" s="55">
        <v>44.047899999999998</v>
      </c>
      <c r="E551" s="181">
        <v>3631</v>
      </c>
      <c r="F551" s="122">
        <v>2798247.9</v>
      </c>
      <c r="G551" s="41">
        <v>100</v>
      </c>
      <c r="H551" s="50">
        <f t="shared" si="124"/>
        <v>2798247.9</v>
      </c>
      <c r="I551" s="50">
        <f t="shared" si="125"/>
        <v>0</v>
      </c>
      <c r="J551" s="50">
        <f t="shared" si="128"/>
        <v>770.65488846047913</v>
      </c>
      <c r="K551" s="50">
        <f t="shared" si="126"/>
        <v>718.66536555323785</v>
      </c>
      <c r="L551" s="50">
        <f t="shared" si="127"/>
        <v>1725504.1286500613</v>
      </c>
      <c r="M551" s="50"/>
      <c r="N551" s="50">
        <f t="shared" si="121"/>
        <v>1725504.1286500613</v>
      </c>
      <c r="O551" s="198"/>
      <c r="P551" s="62"/>
      <c r="Q551" s="198"/>
      <c r="R551" s="62"/>
      <c r="S551" s="33"/>
      <c r="T551" s="99"/>
      <c r="U551" s="99"/>
    </row>
    <row r="552" spans="1:21" s="31" customFormat="1" x14ac:dyDescent="0.25">
      <c r="A552" s="35"/>
      <c r="B552" s="51" t="s">
        <v>384</v>
      </c>
      <c r="C552" s="35">
        <v>4</v>
      </c>
      <c r="D552" s="55">
        <v>45.811300000000003</v>
      </c>
      <c r="E552" s="181">
        <v>2436</v>
      </c>
      <c r="F552" s="122">
        <v>1039565.1</v>
      </c>
      <c r="G552" s="41">
        <v>100</v>
      </c>
      <c r="H552" s="50">
        <f t="shared" si="124"/>
        <v>1039565.1</v>
      </c>
      <c r="I552" s="50">
        <f t="shared" si="125"/>
        <v>0</v>
      </c>
      <c r="J552" s="50">
        <f t="shared" si="128"/>
        <v>426.75086206896549</v>
      </c>
      <c r="K552" s="50">
        <f t="shared" si="126"/>
        <v>1062.5693919447515</v>
      </c>
      <c r="L552" s="50">
        <f t="shared" si="127"/>
        <v>1891830.3332226877</v>
      </c>
      <c r="M552" s="50"/>
      <c r="N552" s="50">
        <f t="shared" si="121"/>
        <v>1891830.3332226877</v>
      </c>
      <c r="O552" s="198"/>
      <c r="P552" s="62"/>
      <c r="Q552" s="198"/>
      <c r="R552" s="62"/>
      <c r="S552" s="33"/>
      <c r="T552" s="99"/>
      <c r="U552" s="99"/>
    </row>
    <row r="553" spans="1:21" s="31" customFormat="1" x14ac:dyDescent="0.25">
      <c r="A553" s="35"/>
      <c r="B553" s="51" t="s">
        <v>385</v>
      </c>
      <c r="C553" s="35">
        <v>4</v>
      </c>
      <c r="D553" s="55">
        <v>76.026800000000009</v>
      </c>
      <c r="E553" s="181">
        <v>4875</v>
      </c>
      <c r="F553" s="122">
        <v>1520576.1</v>
      </c>
      <c r="G553" s="41">
        <v>100</v>
      </c>
      <c r="H553" s="50">
        <f t="shared" si="124"/>
        <v>1520576.1</v>
      </c>
      <c r="I553" s="50">
        <f t="shared" si="125"/>
        <v>0</v>
      </c>
      <c r="J553" s="50">
        <f t="shared" si="128"/>
        <v>311.91304615384615</v>
      </c>
      <c r="K553" s="50">
        <f t="shared" si="126"/>
        <v>1177.4072078598708</v>
      </c>
      <c r="L553" s="50">
        <f t="shared" si="127"/>
        <v>2642634.9637871291</v>
      </c>
      <c r="M553" s="50"/>
      <c r="N553" s="50">
        <f t="shared" si="121"/>
        <v>2642634.9637871291</v>
      </c>
      <c r="O553" s="198"/>
      <c r="P553" s="62"/>
      <c r="Q553" s="198"/>
      <c r="R553" s="62"/>
      <c r="S553" s="33"/>
      <c r="T553" s="99"/>
      <c r="U553" s="99"/>
    </row>
    <row r="554" spans="1:21" s="31" customFormat="1" x14ac:dyDescent="0.25">
      <c r="A554" s="35"/>
      <c r="B554" s="51" t="s">
        <v>386</v>
      </c>
      <c r="C554" s="35">
        <v>4</v>
      </c>
      <c r="D554" s="55">
        <v>21.168299999999999</v>
      </c>
      <c r="E554" s="181">
        <v>1200</v>
      </c>
      <c r="F554" s="122">
        <v>1191675.3</v>
      </c>
      <c r="G554" s="41">
        <v>100</v>
      </c>
      <c r="H554" s="50">
        <f t="shared" si="124"/>
        <v>1191675.3</v>
      </c>
      <c r="I554" s="50">
        <f t="shared" si="125"/>
        <v>0</v>
      </c>
      <c r="J554" s="50">
        <f t="shared" si="128"/>
        <v>993.06275000000005</v>
      </c>
      <c r="K554" s="50">
        <f t="shared" si="126"/>
        <v>496.25750401371693</v>
      </c>
      <c r="L554" s="50">
        <f t="shared" si="127"/>
        <v>894228.99880748906</v>
      </c>
      <c r="M554" s="50"/>
      <c r="N554" s="50">
        <f t="shared" si="121"/>
        <v>894228.99880748906</v>
      </c>
      <c r="O554" s="198"/>
      <c r="P554" s="62"/>
      <c r="Q554" s="198"/>
      <c r="R554" s="62"/>
      <c r="S554" s="33"/>
      <c r="T554" s="99"/>
      <c r="U554" s="99"/>
    </row>
    <row r="555" spans="1:21" s="31" customFormat="1" x14ac:dyDescent="0.25">
      <c r="A555" s="35"/>
      <c r="B555" s="51" t="s">
        <v>387</v>
      </c>
      <c r="C555" s="35">
        <v>4</v>
      </c>
      <c r="D555" s="55">
        <v>27.250599999999999</v>
      </c>
      <c r="E555" s="181">
        <v>1765</v>
      </c>
      <c r="F555" s="122">
        <v>502997.6</v>
      </c>
      <c r="G555" s="41">
        <v>100</v>
      </c>
      <c r="H555" s="50">
        <f t="shared" si="124"/>
        <v>502997.6</v>
      </c>
      <c r="I555" s="50">
        <f t="shared" si="125"/>
        <v>0</v>
      </c>
      <c r="J555" s="50">
        <f t="shared" si="128"/>
        <v>284.98447592067987</v>
      </c>
      <c r="K555" s="50">
        <f t="shared" si="126"/>
        <v>1204.3357780930371</v>
      </c>
      <c r="L555" s="50">
        <f t="shared" si="127"/>
        <v>1825642.7164430865</v>
      </c>
      <c r="M555" s="50"/>
      <c r="N555" s="50">
        <f t="shared" si="121"/>
        <v>1825642.7164430865</v>
      </c>
      <c r="O555" s="198"/>
      <c r="P555" s="62"/>
      <c r="Q555" s="198"/>
      <c r="R555" s="62"/>
      <c r="S555" s="33"/>
      <c r="T555" s="99"/>
      <c r="U555" s="99"/>
    </row>
    <row r="556" spans="1:21" s="31" customFormat="1" x14ac:dyDescent="0.25">
      <c r="A556" s="35"/>
      <c r="B556" s="51" t="s">
        <v>388</v>
      </c>
      <c r="C556" s="35">
        <v>4</v>
      </c>
      <c r="D556" s="55">
        <v>21.5503</v>
      </c>
      <c r="E556" s="181">
        <v>1650</v>
      </c>
      <c r="F556" s="122">
        <v>1201142.1000000001</v>
      </c>
      <c r="G556" s="41">
        <v>100</v>
      </c>
      <c r="H556" s="50">
        <f t="shared" si="124"/>
        <v>1201142.1000000001</v>
      </c>
      <c r="I556" s="50">
        <f t="shared" si="125"/>
        <v>0</v>
      </c>
      <c r="J556" s="50">
        <f t="shared" si="128"/>
        <v>727.96490909090915</v>
      </c>
      <c r="K556" s="50">
        <f t="shared" si="126"/>
        <v>761.35534492280783</v>
      </c>
      <c r="L556" s="50">
        <f t="shared" si="127"/>
        <v>1278451.9577238248</v>
      </c>
      <c r="M556" s="50"/>
      <c r="N556" s="50">
        <f t="shared" si="121"/>
        <v>1278451.9577238248</v>
      </c>
      <c r="O556" s="198"/>
      <c r="P556" s="62"/>
      <c r="Q556" s="198"/>
      <c r="R556" s="62"/>
      <c r="S556" s="33"/>
      <c r="T556" s="99"/>
      <c r="U556" s="99"/>
    </row>
    <row r="557" spans="1:21" s="31" customFormat="1" x14ac:dyDescent="0.25">
      <c r="A557" s="35"/>
      <c r="B557" s="51" t="s">
        <v>389</v>
      </c>
      <c r="C557" s="35">
        <v>4</v>
      </c>
      <c r="D557" s="55">
        <v>14.727999999999998</v>
      </c>
      <c r="E557" s="181">
        <v>1447</v>
      </c>
      <c r="F557" s="122">
        <v>592470.4</v>
      </c>
      <c r="G557" s="41">
        <v>100</v>
      </c>
      <c r="H557" s="50">
        <f t="shared" si="124"/>
        <v>592470.4</v>
      </c>
      <c r="I557" s="50">
        <f t="shared" si="125"/>
        <v>0</v>
      </c>
      <c r="J557" s="50">
        <f t="shared" si="128"/>
        <v>409.44740843123708</v>
      </c>
      <c r="K557" s="50">
        <f t="shared" si="126"/>
        <v>1079.8728455824798</v>
      </c>
      <c r="L557" s="50">
        <f t="shared" si="127"/>
        <v>1560431.4431618755</v>
      </c>
      <c r="M557" s="50"/>
      <c r="N557" s="50">
        <f t="shared" si="121"/>
        <v>1560431.4431618755</v>
      </c>
      <c r="O557" s="198"/>
      <c r="P557" s="62"/>
      <c r="Q557" s="198"/>
      <c r="R557" s="62"/>
      <c r="S557" s="33"/>
      <c r="T557" s="99"/>
      <c r="U557" s="99"/>
    </row>
    <row r="558" spans="1:21" s="31" customFormat="1" x14ac:dyDescent="0.25">
      <c r="A558" s="35"/>
      <c r="B558" s="51" t="s">
        <v>390</v>
      </c>
      <c r="C558" s="35">
        <v>4</v>
      </c>
      <c r="D558" s="55">
        <v>18.566800000000001</v>
      </c>
      <c r="E558" s="181">
        <v>1502</v>
      </c>
      <c r="F558" s="122">
        <v>490811.3</v>
      </c>
      <c r="G558" s="41">
        <v>100</v>
      </c>
      <c r="H558" s="50">
        <f t="shared" si="124"/>
        <v>490811.3</v>
      </c>
      <c r="I558" s="50">
        <f t="shared" si="125"/>
        <v>0</v>
      </c>
      <c r="J558" s="50">
        <f t="shared" si="128"/>
        <v>326.77183754993342</v>
      </c>
      <c r="K558" s="50">
        <f t="shared" si="126"/>
        <v>1162.5484164637835</v>
      </c>
      <c r="L558" s="50">
        <f t="shared" si="127"/>
        <v>1683442.2269839533</v>
      </c>
      <c r="M558" s="50"/>
      <c r="N558" s="50">
        <f t="shared" si="121"/>
        <v>1683442.2269839533</v>
      </c>
      <c r="O558" s="198"/>
      <c r="P558" s="62"/>
      <c r="Q558" s="198"/>
      <c r="R558" s="62"/>
      <c r="S558" s="33"/>
      <c r="T558" s="99"/>
      <c r="U558" s="99"/>
    </row>
    <row r="559" spans="1:21" s="31" customFormat="1" x14ac:dyDescent="0.25">
      <c r="A559" s="35"/>
      <c r="B559" s="51" t="s">
        <v>209</v>
      </c>
      <c r="C559" s="35">
        <v>4</v>
      </c>
      <c r="D559" s="55">
        <v>27.703899999999997</v>
      </c>
      <c r="E559" s="181">
        <v>2398</v>
      </c>
      <c r="F559" s="122">
        <v>581220.6</v>
      </c>
      <c r="G559" s="41">
        <v>100</v>
      </c>
      <c r="H559" s="50">
        <f t="shared" si="124"/>
        <v>581220.6</v>
      </c>
      <c r="I559" s="50">
        <f t="shared" si="125"/>
        <v>0</v>
      </c>
      <c r="J559" s="50">
        <f t="shared" si="128"/>
        <v>242.37723102585488</v>
      </c>
      <c r="K559" s="50">
        <f t="shared" si="126"/>
        <v>1246.9430229878622</v>
      </c>
      <c r="L559" s="50">
        <f t="shared" si="127"/>
        <v>1996215.7994701157</v>
      </c>
      <c r="M559" s="50"/>
      <c r="N559" s="50">
        <f t="shared" si="121"/>
        <v>1996215.7994701157</v>
      </c>
      <c r="O559" s="198"/>
      <c r="P559" s="62"/>
      <c r="Q559" s="198"/>
      <c r="R559" s="62"/>
      <c r="S559" s="33"/>
      <c r="T559" s="99"/>
      <c r="U559" s="99"/>
    </row>
    <row r="560" spans="1:21" s="31" customFormat="1" x14ac:dyDescent="0.25">
      <c r="A560" s="35"/>
      <c r="B560" s="51" t="s">
        <v>246</v>
      </c>
      <c r="C560" s="35">
        <v>4</v>
      </c>
      <c r="D560" s="55">
        <v>15.173299999999998</v>
      </c>
      <c r="E560" s="181">
        <v>651</v>
      </c>
      <c r="F560" s="122">
        <v>585094.5</v>
      </c>
      <c r="G560" s="41">
        <v>100</v>
      </c>
      <c r="H560" s="50">
        <f t="shared" si="124"/>
        <v>585094.5</v>
      </c>
      <c r="I560" s="50">
        <f t="shared" si="125"/>
        <v>0</v>
      </c>
      <c r="J560" s="50">
        <f t="shared" si="128"/>
        <v>898.76267281105993</v>
      </c>
      <c r="K560" s="50">
        <f t="shared" si="126"/>
        <v>590.55758120265705</v>
      </c>
      <c r="L560" s="50">
        <f t="shared" si="127"/>
        <v>863837.21868606878</v>
      </c>
      <c r="M560" s="50"/>
      <c r="N560" s="50">
        <f t="shared" si="121"/>
        <v>863837.21868606878</v>
      </c>
      <c r="O560" s="198"/>
      <c r="P560" s="62"/>
      <c r="Q560" s="198"/>
      <c r="R560" s="62"/>
      <c r="S560" s="33"/>
      <c r="T560" s="99"/>
      <c r="U560" s="99"/>
    </row>
    <row r="561" spans="1:21" s="31" customFormat="1" x14ac:dyDescent="0.25">
      <c r="A561" s="35"/>
      <c r="B561" s="51" t="s">
        <v>391</v>
      </c>
      <c r="C561" s="35">
        <v>4</v>
      </c>
      <c r="D561" s="55">
        <v>20.418799999999997</v>
      </c>
      <c r="E561" s="181">
        <v>1465</v>
      </c>
      <c r="F561" s="122">
        <v>509257.5</v>
      </c>
      <c r="G561" s="41">
        <v>100</v>
      </c>
      <c r="H561" s="50">
        <f t="shared" si="124"/>
        <v>509257.5</v>
      </c>
      <c r="I561" s="50">
        <f t="shared" si="125"/>
        <v>0</v>
      </c>
      <c r="J561" s="50">
        <f t="shared" si="128"/>
        <v>347.61604095563138</v>
      </c>
      <c r="K561" s="50">
        <f t="shared" si="126"/>
        <v>1141.7042130580855</v>
      </c>
      <c r="L561" s="50">
        <f t="shared" si="127"/>
        <v>1662757.3030260189</v>
      </c>
      <c r="M561" s="50"/>
      <c r="N561" s="50">
        <f t="shared" si="121"/>
        <v>1662757.3030260189</v>
      </c>
      <c r="O561" s="198"/>
      <c r="P561" s="62"/>
      <c r="Q561" s="198"/>
      <c r="R561" s="62"/>
      <c r="S561" s="33"/>
      <c r="T561" s="99"/>
      <c r="U561" s="99"/>
    </row>
    <row r="562" spans="1:21" s="31" customFormat="1" x14ac:dyDescent="0.25">
      <c r="A562" s="35"/>
      <c r="B562" s="51" t="s">
        <v>392</v>
      </c>
      <c r="C562" s="35">
        <v>4</v>
      </c>
      <c r="D562" s="55">
        <v>99.448100000000011</v>
      </c>
      <c r="E562" s="181">
        <v>5264</v>
      </c>
      <c r="F562" s="122">
        <v>2952885.2</v>
      </c>
      <c r="G562" s="41">
        <v>100</v>
      </c>
      <c r="H562" s="50">
        <f t="shared" si="124"/>
        <v>2952885.2</v>
      </c>
      <c r="I562" s="50">
        <f t="shared" si="125"/>
        <v>0</v>
      </c>
      <c r="J562" s="50">
        <f t="shared" si="128"/>
        <v>560.95843465045596</v>
      </c>
      <c r="K562" s="50">
        <f t="shared" si="126"/>
        <v>928.36181936326102</v>
      </c>
      <c r="L562" s="50">
        <f t="shared" si="127"/>
        <v>2560517.8004042683</v>
      </c>
      <c r="M562" s="50"/>
      <c r="N562" s="50">
        <f t="shared" si="121"/>
        <v>2560517.8004042683</v>
      </c>
      <c r="O562" s="198"/>
      <c r="P562" s="62"/>
      <c r="Q562" s="198"/>
      <c r="R562" s="62"/>
      <c r="S562" s="33"/>
      <c r="T562" s="99"/>
      <c r="U562" s="99"/>
    </row>
    <row r="563" spans="1:21" s="31" customFormat="1" x14ac:dyDescent="0.25">
      <c r="A563" s="35"/>
      <c r="B563" s="51" t="s">
        <v>393</v>
      </c>
      <c r="C563" s="35">
        <v>4</v>
      </c>
      <c r="D563" s="55">
        <v>22.054699999999997</v>
      </c>
      <c r="E563" s="181">
        <v>1603</v>
      </c>
      <c r="F563" s="122">
        <v>340971.6</v>
      </c>
      <c r="G563" s="41">
        <v>100</v>
      </c>
      <c r="H563" s="50">
        <f t="shared" si="124"/>
        <v>340971.6</v>
      </c>
      <c r="I563" s="50">
        <f t="shared" si="125"/>
        <v>0</v>
      </c>
      <c r="J563" s="50">
        <f t="shared" si="128"/>
        <v>212.70842170929507</v>
      </c>
      <c r="K563" s="50">
        <f t="shared" si="126"/>
        <v>1276.611832304422</v>
      </c>
      <c r="L563" s="50">
        <f t="shared" si="127"/>
        <v>1848489.1136923532</v>
      </c>
      <c r="M563" s="50"/>
      <c r="N563" s="50">
        <f t="shared" si="121"/>
        <v>1848489.1136923532</v>
      </c>
      <c r="O563" s="198"/>
      <c r="P563" s="62"/>
      <c r="Q563" s="198"/>
      <c r="R563" s="62"/>
      <c r="S563" s="33"/>
      <c r="T563" s="99"/>
      <c r="U563" s="99"/>
    </row>
    <row r="564" spans="1:21" s="31" customFormat="1" x14ac:dyDescent="0.25">
      <c r="A564" s="35"/>
      <c r="B564" s="51" t="s">
        <v>250</v>
      </c>
      <c r="C564" s="35">
        <v>4</v>
      </c>
      <c r="D564" s="55">
        <v>13.465299999999999</v>
      </c>
      <c r="E564" s="181">
        <v>1463</v>
      </c>
      <c r="F564" s="122">
        <v>215273.5</v>
      </c>
      <c r="G564" s="41">
        <v>100</v>
      </c>
      <c r="H564" s="50">
        <f t="shared" si="124"/>
        <v>215273.5</v>
      </c>
      <c r="I564" s="50">
        <f t="shared" si="125"/>
        <v>0</v>
      </c>
      <c r="J564" s="50">
        <f t="shared" si="128"/>
        <v>147.14524948735476</v>
      </c>
      <c r="K564" s="50">
        <f t="shared" si="126"/>
        <v>1342.1750045263623</v>
      </c>
      <c r="L564" s="50">
        <f t="shared" si="127"/>
        <v>1850284.7719390455</v>
      </c>
      <c r="M564" s="50"/>
      <c r="N564" s="50">
        <f t="shared" si="121"/>
        <v>1850284.7719390455</v>
      </c>
      <c r="O564" s="198"/>
      <c r="P564" s="62"/>
      <c r="Q564" s="198"/>
      <c r="R564" s="62"/>
      <c r="S564" s="33"/>
      <c r="T564" s="99"/>
      <c r="U564" s="99"/>
    </row>
    <row r="565" spans="1:21" s="31" customFormat="1" x14ac:dyDescent="0.25">
      <c r="A565" s="35"/>
      <c r="B565" s="51" t="s">
        <v>282</v>
      </c>
      <c r="C565" s="35">
        <v>4</v>
      </c>
      <c r="D565" s="55">
        <v>32.471600000000002</v>
      </c>
      <c r="E565" s="181">
        <v>1628</v>
      </c>
      <c r="F565" s="122">
        <v>495685.8</v>
      </c>
      <c r="G565" s="41">
        <v>100</v>
      </c>
      <c r="H565" s="50">
        <f t="shared" si="124"/>
        <v>495685.8</v>
      </c>
      <c r="I565" s="50">
        <f t="shared" si="125"/>
        <v>0</v>
      </c>
      <c r="J565" s="50">
        <f t="shared" si="128"/>
        <v>304.4753071253071</v>
      </c>
      <c r="K565" s="50">
        <f t="shared" si="126"/>
        <v>1184.8449468884098</v>
      </c>
      <c r="L565" s="50">
        <f t="shared" si="127"/>
        <v>1805031.5995327625</v>
      </c>
      <c r="M565" s="50"/>
      <c r="N565" s="50">
        <f t="shared" si="121"/>
        <v>1805031.5995327625</v>
      </c>
      <c r="O565" s="198"/>
      <c r="P565" s="62"/>
      <c r="Q565" s="198"/>
      <c r="R565" s="62"/>
      <c r="S565" s="33"/>
      <c r="T565" s="99"/>
      <c r="U565" s="99"/>
    </row>
    <row r="566" spans="1:21" s="31" customFormat="1" x14ac:dyDescent="0.25">
      <c r="A566" s="35"/>
      <c r="B566" s="51" t="s">
        <v>142</v>
      </c>
      <c r="C566" s="35">
        <v>4</v>
      </c>
      <c r="D566" s="55">
        <v>10.603699999999998</v>
      </c>
      <c r="E566" s="181">
        <v>800</v>
      </c>
      <c r="F566" s="122">
        <v>141527.4</v>
      </c>
      <c r="G566" s="41">
        <v>100</v>
      </c>
      <c r="H566" s="50">
        <f t="shared" si="124"/>
        <v>141527.4</v>
      </c>
      <c r="I566" s="50">
        <f t="shared" si="125"/>
        <v>0</v>
      </c>
      <c r="J566" s="50">
        <f t="shared" si="128"/>
        <v>176.90924999999999</v>
      </c>
      <c r="K566" s="50">
        <f t="shared" si="126"/>
        <v>1312.411004013717</v>
      </c>
      <c r="L566" s="50">
        <f t="shared" si="127"/>
        <v>1675781.0890603589</v>
      </c>
      <c r="M566" s="50"/>
      <c r="N566" s="50">
        <f t="shared" si="121"/>
        <v>1675781.0890603589</v>
      </c>
      <c r="O566" s="198"/>
      <c r="P566" s="62"/>
      <c r="Q566" s="198"/>
      <c r="R566" s="62"/>
      <c r="S566" s="33"/>
      <c r="T566" s="99"/>
      <c r="U566" s="99"/>
    </row>
    <row r="567" spans="1:21" s="31" customFormat="1" x14ac:dyDescent="0.25">
      <c r="A567" s="35"/>
      <c r="B567" s="51" t="s">
        <v>394</v>
      </c>
      <c r="C567" s="35">
        <v>4</v>
      </c>
      <c r="D567" s="55">
        <v>27.763299999999997</v>
      </c>
      <c r="E567" s="181">
        <v>2441</v>
      </c>
      <c r="F567" s="122">
        <v>741104.3</v>
      </c>
      <c r="G567" s="41">
        <v>100</v>
      </c>
      <c r="H567" s="50">
        <f t="shared" si="124"/>
        <v>741104.3</v>
      </c>
      <c r="I567" s="50">
        <f t="shared" si="125"/>
        <v>0</v>
      </c>
      <c r="J567" s="50">
        <f t="shared" si="128"/>
        <v>303.60684145841873</v>
      </c>
      <c r="K567" s="50">
        <f t="shared" si="126"/>
        <v>1185.7134125552982</v>
      </c>
      <c r="L567" s="50">
        <f t="shared" si="127"/>
        <v>1936225.0731935336</v>
      </c>
      <c r="M567" s="50"/>
      <c r="N567" s="50">
        <f t="shared" si="121"/>
        <v>1936225.0731935336</v>
      </c>
      <c r="O567" s="198"/>
      <c r="P567" s="62"/>
      <c r="Q567" s="198"/>
      <c r="R567" s="62"/>
      <c r="S567" s="33"/>
      <c r="T567" s="99"/>
      <c r="U567" s="99"/>
    </row>
    <row r="568" spans="1:21" s="31" customFormat="1" x14ac:dyDescent="0.25">
      <c r="A568" s="35"/>
      <c r="B568" s="4"/>
      <c r="C568" s="4"/>
      <c r="D568" s="55">
        <v>0</v>
      </c>
      <c r="E568" s="183"/>
      <c r="F568" s="42"/>
      <c r="G568" s="41"/>
      <c r="H568" s="42"/>
      <c r="I568" s="32"/>
      <c r="J568" s="32"/>
      <c r="K568" s="50"/>
      <c r="L568" s="50"/>
      <c r="M568" s="50"/>
      <c r="N568" s="50"/>
      <c r="O568" s="198"/>
      <c r="P568" s="62"/>
      <c r="Q568" s="198"/>
      <c r="R568" s="62"/>
      <c r="S568" s="33"/>
      <c r="T568" s="99"/>
      <c r="U568" s="99"/>
    </row>
    <row r="569" spans="1:21" s="31" customFormat="1" x14ac:dyDescent="0.25">
      <c r="A569" s="30" t="s">
        <v>395</v>
      </c>
      <c r="B569" s="43" t="s">
        <v>2</v>
      </c>
      <c r="C569" s="44"/>
      <c r="D569" s="3">
        <v>783.48569999999995</v>
      </c>
      <c r="E569" s="184">
        <f>E570</f>
        <v>98090</v>
      </c>
      <c r="F569" s="37">
        <f t="shared" ref="F569" si="129">F571</f>
        <v>0</v>
      </c>
      <c r="G569" s="37"/>
      <c r="H569" s="37">
        <f>H571</f>
        <v>12356734.775</v>
      </c>
      <c r="I569" s="37">
        <f>I571</f>
        <v>-12356734.775</v>
      </c>
      <c r="J569" s="37"/>
      <c r="K569" s="50"/>
      <c r="L569" s="50"/>
      <c r="M569" s="46">
        <f>M571</f>
        <v>26005925.976020105</v>
      </c>
      <c r="N569" s="37">
        <f t="shared" si="121"/>
        <v>26005925.976020105</v>
      </c>
      <c r="O569" s="198"/>
      <c r="P569" s="198"/>
      <c r="Q569" s="198"/>
      <c r="R569" s="198"/>
      <c r="S569" s="33"/>
      <c r="T569" s="99"/>
      <c r="U569" s="99"/>
    </row>
    <row r="570" spans="1:21" s="31" customFormat="1" x14ac:dyDescent="0.25">
      <c r="A570" s="30" t="s">
        <v>395</v>
      </c>
      <c r="B570" s="43" t="s">
        <v>3</v>
      </c>
      <c r="C570" s="44"/>
      <c r="D570" s="3">
        <v>783.48569999999995</v>
      </c>
      <c r="E570" s="184">
        <f>SUM(E572:E596)</f>
        <v>98090</v>
      </c>
      <c r="F570" s="37">
        <f t="shared" ref="F570" si="130">SUM(F572:F596)</f>
        <v>98790509.600000009</v>
      </c>
      <c r="G570" s="37"/>
      <c r="H570" s="37">
        <f>SUM(H572:H596)</f>
        <v>74077040.050000027</v>
      </c>
      <c r="I570" s="37">
        <f>SUM(I572:I596)</f>
        <v>24713469.550000001</v>
      </c>
      <c r="J570" s="37"/>
      <c r="K570" s="50"/>
      <c r="L570" s="37">
        <f>SUM(L572:L596)</f>
        <v>47530894.021960966</v>
      </c>
      <c r="M570" s="50"/>
      <c r="N570" s="37">
        <f t="shared" si="121"/>
        <v>47530894.021960966</v>
      </c>
      <c r="O570" s="198"/>
      <c r="P570" s="198"/>
      <c r="Q570" s="198"/>
      <c r="R570" s="198"/>
      <c r="S570" s="33"/>
      <c r="T570" s="99"/>
      <c r="U570" s="99"/>
    </row>
    <row r="571" spans="1:21" s="31" customFormat="1" x14ac:dyDescent="0.25">
      <c r="A571" s="35"/>
      <c r="B571" s="51" t="s">
        <v>26</v>
      </c>
      <c r="C571" s="35">
        <v>2</v>
      </c>
      <c r="D571" s="55">
        <v>0</v>
      </c>
      <c r="E571" s="187"/>
      <c r="F571" s="50"/>
      <c r="G571" s="41">
        <v>25</v>
      </c>
      <c r="H571" s="50">
        <f>F581*G571/100</f>
        <v>12356734.775</v>
      </c>
      <c r="I571" s="50">
        <f t="shared" ref="I571:I596" si="131">F571-H571</f>
        <v>-12356734.775</v>
      </c>
      <c r="J571" s="50"/>
      <c r="K571" s="50"/>
      <c r="L571" s="50"/>
      <c r="M571" s="50">
        <f>($L$7*$L$8*E569/$L$10)+($L$7*$L$9*D569/$L$11)</f>
        <v>26005925.976020105</v>
      </c>
      <c r="N571" s="50">
        <f t="shared" si="121"/>
        <v>26005925.976020105</v>
      </c>
      <c r="O571" s="198"/>
      <c r="P571" s="62"/>
      <c r="Q571" s="198"/>
      <c r="R571" s="62"/>
      <c r="S571" s="33"/>
      <c r="T571" s="99"/>
      <c r="U571" s="99"/>
    </row>
    <row r="572" spans="1:21" s="31" customFormat="1" x14ac:dyDescent="0.25">
      <c r="A572" s="35"/>
      <c r="B572" s="51" t="s">
        <v>396</v>
      </c>
      <c r="C572" s="35">
        <v>4</v>
      </c>
      <c r="D572" s="55">
        <v>26.569000000000003</v>
      </c>
      <c r="E572" s="181">
        <v>4863</v>
      </c>
      <c r="F572" s="123">
        <v>5458996.2999999998</v>
      </c>
      <c r="G572" s="41">
        <v>100</v>
      </c>
      <c r="H572" s="50">
        <f t="shared" ref="H572:H596" si="132">F572*G572/100</f>
        <v>5458996.2999999998</v>
      </c>
      <c r="I572" s="50">
        <f t="shared" si="131"/>
        <v>0</v>
      </c>
      <c r="J572" s="50">
        <f t="shared" si="128"/>
        <v>1122.5573308657208</v>
      </c>
      <c r="K572" s="50">
        <f t="shared" ref="K572:K596" si="133">$J$11*$J$19-J572</f>
        <v>366.76292314799616</v>
      </c>
      <c r="L572" s="50">
        <f t="shared" ref="L572:L596" si="134">IF(K572&gt;0,$J$7*$J$8*(K572/$K$19),0)+$J$7*$J$9*(E572/$E$19)+$J$7*$J$10*(D572/$D$19)</f>
        <v>1475161.7767128758</v>
      </c>
      <c r="M572" s="50"/>
      <c r="N572" s="50">
        <f t="shared" si="121"/>
        <v>1475161.7767128758</v>
      </c>
      <c r="O572" s="198"/>
      <c r="P572" s="62"/>
      <c r="Q572" s="198"/>
      <c r="R572" s="62"/>
      <c r="S572" s="33"/>
      <c r="T572" s="99"/>
      <c r="U572" s="99"/>
    </row>
    <row r="573" spans="1:21" s="31" customFormat="1" x14ac:dyDescent="0.25">
      <c r="A573" s="35"/>
      <c r="B573" s="51" t="s">
        <v>397</v>
      </c>
      <c r="C573" s="35">
        <v>4</v>
      </c>
      <c r="D573" s="55">
        <v>51.770800000000001</v>
      </c>
      <c r="E573" s="181">
        <v>1826</v>
      </c>
      <c r="F573" s="123">
        <v>623308.1</v>
      </c>
      <c r="G573" s="41">
        <v>100</v>
      </c>
      <c r="H573" s="50">
        <f t="shared" si="132"/>
        <v>623308.1</v>
      </c>
      <c r="I573" s="50">
        <f t="shared" si="131"/>
        <v>0</v>
      </c>
      <c r="J573" s="50">
        <f t="shared" si="128"/>
        <v>341.35164293537787</v>
      </c>
      <c r="K573" s="50">
        <f t="shared" si="133"/>
        <v>1147.9686110783391</v>
      </c>
      <c r="L573" s="50">
        <f t="shared" si="134"/>
        <v>1902329.5047258949</v>
      </c>
      <c r="M573" s="50"/>
      <c r="N573" s="50">
        <f t="shared" si="121"/>
        <v>1902329.5047258949</v>
      </c>
      <c r="O573" s="198"/>
      <c r="P573" s="62"/>
      <c r="Q573" s="198"/>
      <c r="R573" s="62"/>
      <c r="S573" s="33"/>
      <c r="T573" s="99"/>
      <c r="U573" s="99"/>
    </row>
    <row r="574" spans="1:21" s="31" customFormat="1" x14ac:dyDescent="0.25">
      <c r="A574" s="35"/>
      <c r="B574" s="51" t="s">
        <v>793</v>
      </c>
      <c r="C574" s="35">
        <v>4</v>
      </c>
      <c r="D574" s="55">
        <v>58.449799999999996</v>
      </c>
      <c r="E574" s="181">
        <v>2384</v>
      </c>
      <c r="F574" s="123">
        <v>712845</v>
      </c>
      <c r="G574" s="41">
        <v>100</v>
      </c>
      <c r="H574" s="50">
        <f t="shared" si="132"/>
        <v>712845</v>
      </c>
      <c r="I574" s="50">
        <f t="shared" si="131"/>
        <v>0</v>
      </c>
      <c r="J574" s="50">
        <f t="shared" si="128"/>
        <v>299.01216442953017</v>
      </c>
      <c r="K574" s="50">
        <f t="shared" si="133"/>
        <v>1190.3080895841867</v>
      </c>
      <c r="L574" s="50">
        <f t="shared" si="134"/>
        <v>2090850.5114158019</v>
      </c>
      <c r="M574" s="50"/>
      <c r="N574" s="50">
        <f t="shared" si="121"/>
        <v>2090850.5114158019</v>
      </c>
      <c r="O574" s="198"/>
      <c r="P574" s="62"/>
      <c r="Q574" s="198"/>
      <c r="R574" s="62"/>
      <c r="S574" s="33"/>
      <c r="T574" s="99"/>
      <c r="U574" s="99"/>
    </row>
    <row r="575" spans="1:21" s="31" customFormat="1" x14ac:dyDescent="0.25">
      <c r="A575" s="35"/>
      <c r="B575" s="51" t="s">
        <v>398</v>
      </c>
      <c r="C575" s="35">
        <v>4</v>
      </c>
      <c r="D575" s="55">
        <v>69.130799999999994</v>
      </c>
      <c r="E575" s="181">
        <v>10843</v>
      </c>
      <c r="F575" s="123">
        <v>7154105.2999999998</v>
      </c>
      <c r="G575" s="41">
        <v>100</v>
      </c>
      <c r="H575" s="50">
        <f t="shared" si="132"/>
        <v>7154105.2999999998</v>
      </c>
      <c r="I575" s="50">
        <f t="shared" si="131"/>
        <v>0</v>
      </c>
      <c r="J575" s="50">
        <f t="shared" si="128"/>
        <v>659.79021488517935</v>
      </c>
      <c r="K575" s="50">
        <f t="shared" si="133"/>
        <v>829.53003912853762</v>
      </c>
      <c r="L575" s="50">
        <f t="shared" si="134"/>
        <v>3353991.2597967461</v>
      </c>
      <c r="M575" s="50"/>
      <c r="N575" s="50">
        <f t="shared" si="121"/>
        <v>3353991.2597967461</v>
      </c>
      <c r="O575" s="198"/>
      <c r="P575" s="62"/>
      <c r="Q575" s="198"/>
      <c r="R575" s="62"/>
      <c r="S575" s="33"/>
      <c r="T575" s="99"/>
      <c r="U575" s="99"/>
    </row>
    <row r="576" spans="1:21" s="31" customFormat="1" x14ac:dyDescent="0.25">
      <c r="A576" s="35"/>
      <c r="B576" s="51" t="s">
        <v>399</v>
      </c>
      <c r="C576" s="35">
        <v>4</v>
      </c>
      <c r="D576" s="55">
        <v>13.638200000000001</v>
      </c>
      <c r="E576" s="181">
        <v>2557</v>
      </c>
      <c r="F576" s="123">
        <v>1648980.8</v>
      </c>
      <c r="G576" s="41">
        <v>100</v>
      </c>
      <c r="H576" s="50">
        <f t="shared" si="132"/>
        <v>1648980.8</v>
      </c>
      <c r="I576" s="50">
        <f t="shared" si="131"/>
        <v>0</v>
      </c>
      <c r="J576" s="50">
        <f t="shared" si="128"/>
        <v>644.88885412592879</v>
      </c>
      <c r="K576" s="50">
        <f t="shared" si="133"/>
        <v>844.43139988778819</v>
      </c>
      <c r="L576" s="50">
        <f t="shared" si="134"/>
        <v>1502761.2484641885</v>
      </c>
      <c r="M576" s="50"/>
      <c r="N576" s="50">
        <f t="shared" si="121"/>
        <v>1502761.2484641885</v>
      </c>
      <c r="O576" s="198"/>
      <c r="P576" s="62"/>
      <c r="Q576" s="198"/>
      <c r="R576" s="62"/>
      <c r="S576" s="33"/>
      <c r="T576" s="99"/>
      <c r="U576" s="99"/>
    </row>
    <row r="577" spans="1:21" s="31" customFormat="1" x14ac:dyDescent="0.25">
      <c r="A577" s="35"/>
      <c r="B577" s="51" t="s">
        <v>400</v>
      </c>
      <c r="C577" s="35">
        <v>4</v>
      </c>
      <c r="D577" s="55">
        <v>52.592100000000002</v>
      </c>
      <c r="E577" s="181">
        <v>2124</v>
      </c>
      <c r="F577" s="123">
        <v>1655073.9</v>
      </c>
      <c r="G577" s="41">
        <v>100</v>
      </c>
      <c r="H577" s="50">
        <f t="shared" si="132"/>
        <v>1655073.9</v>
      </c>
      <c r="I577" s="50">
        <f t="shared" si="131"/>
        <v>0</v>
      </c>
      <c r="J577" s="50">
        <f t="shared" si="128"/>
        <v>779.22499999999991</v>
      </c>
      <c r="K577" s="50">
        <f t="shared" si="133"/>
        <v>710.09525401371707</v>
      </c>
      <c r="L577" s="50">
        <f t="shared" si="134"/>
        <v>1473577.1116355939</v>
      </c>
      <c r="M577" s="50"/>
      <c r="N577" s="50">
        <f t="shared" si="121"/>
        <v>1473577.1116355939</v>
      </c>
      <c r="O577" s="198"/>
      <c r="P577" s="62"/>
      <c r="Q577" s="198"/>
      <c r="R577" s="62"/>
      <c r="S577" s="33"/>
      <c r="T577" s="99"/>
      <c r="U577" s="99"/>
    </row>
    <row r="578" spans="1:21" s="31" customFormat="1" x14ac:dyDescent="0.25">
      <c r="A578" s="35"/>
      <c r="B578" s="51" t="s">
        <v>401</v>
      </c>
      <c r="C578" s="35">
        <v>4</v>
      </c>
      <c r="D578" s="55">
        <v>7.2299999999999995</v>
      </c>
      <c r="E578" s="181">
        <v>1095</v>
      </c>
      <c r="F578" s="123">
        <v>383136.1</v>
      </c>
      <c r="G578" s="41">
        <v>100</v>
      </c>
      <c r="H578" s="50">
        <f t="shared" si="132"/>
        <v>383136.1</v>
      </c>
      <c r="I578" s="50">
        <f t="shared" si="131"/>
        <v>0</v>
      </c>
      <c r="J578" s="50">
        <f t="shared" si="128"/>
        <v>349.89598173515981</v>
      </c>
      <c r="K578" s="50">
        <f t="shared" si="133"/>
        <v>1139.4242722785571</v>
      </c>
      <c r="L578" s="50">
        <f t="shared" si="134"/>
        <v>1520833.0500683198</v>
      </c>
      <c r="M578" s="50"/>
      <c r="N578" s="50">
        <f t="shared" ref="N578:N641" si="135">L578+M578</f>
        <v>1520833.0500683198</v>
      </c>
      <c r="O578" s="198"/>
      <c r="P578" s="62"/>
      <c r="Q578" s="198"/>
      <c r="R578" s="62"/>
      <c r="S578" s="33"/>
      <c r="T578" s="99"/>
      <c r="U578" s="99"/>
    </row>
    <row r="579" spans="1:21" s="31" customFormat="1" x14ac:dyDescent="0.25">
      <c r="A579" s="35"/>
      <c r="B579" s="51" t="s">
        <v>299</v>
      </c>
      <c r="C579" s="35">
        <v>4</v>
      </c>
      <c r="D579" s="55">
        <v>40.322299999999998</v>
      </c>
      <c r="E579" s="181">
        <v>3574</v>
      </c>
      <c r="F579" s="123">
        <v>1739723.6</v>
      </c>
      <c r="G579" s="41">
        <v>100</v>
      </c>
      <c r="H579" s="50">
        <f t="shared" si="132"/>
        <v>1739723.6</v>
      </c>
      <c r="I579" s="50">
        <f t="shared" si="131"/>
        <v>0</v>
      </c>
      <c r="J579" s="50">
        <f t="shared" si="128"/>
        <v>486.77213206491331</v>
      </c>
      <c r="K579" s="50">
        <f t="shared" si="133"/>
        <v>1002.5481219488037</v>
      </c>
      <c r="L579" s="50">
        <f t="shared" si="134"/>
        <v>2012726.2381833827</v>
      </c>
      <c r="M579" s="50"/>
      <c r="N579" s="50">
        <f t="shared" si="135"/>
        <v>2012726.2381833827</v>
      </c>
      <c r="O579" s="198"/>
      <c r="P579" s="62"/>
      <c r="Q579" s="198"/>
      <c r="R579" s="62"/>
      <c r="S579" s="33"/>
      <c r="T579" s="99"/>
      <c r="U579" s="99"/>
    </row>
    <row r="580" spans="1:21" s="31" customFormat="1" x14ac:dyDescent="0.25">
      <c r="A580" s="35"/>
      <c r="B580" s="51" t="s">
        <v>402</v>
      </c>
      <c r="C580" s="35">
        <v>4</v>
      </c>
      <c r="D580" s="55">
        <v>5.835</v>
      </c>
      <c r="E580" s="181">
        <v>1175</v>
      </c>
      <c r="F580" s="123">
        <v>365203</v>
      </c>
      <c r="G580" s="41">
        <v>100</v>
      </c>
      <c r="H580" s="50">
        <f t="shared" si="132"/>
        <v>365203</v>
      </c>
      <c r="I580" s="50">
        <f t="shared" si="131"/>
        <v>0</v>
      </c>
      <c r="J580" s="50">
        <f t="shared" si="128"/>
        <v>310.81106382978726</v>
      </c>
      <c r="K580" s="50">
        <f t="shared" si="133"/>
        <v>1178.5091901839296</v>
      </c>
      <c r="L580" s="50">
        <f t="shared" si="134"/>
        <v>1572498.1232070071</v>
      </c>
      <c r="M580" s="50"/>
      <c r="N580" s="50">
        <f t="shared" si="135"/>
        <v>1572498.1232070071</v>
      </c>
      <c r="O580" s="198"/>
      <c r="P580" s="62"/>
      <c r="Q580" s="198"/>
      <c r="R580" s="62"/>
      <c r="S580" s="33"/>
      <c r="T580" s="99"/>
      <c r="U580" s="99"/>
    </row>
    <row r="581" spans="1:21" s="31" customFormat="1" x14ac:dyDescent="0.25">
      <c r="A581" s="35"/>
      <c r="B581" s="51" t="s">
        <v>867</v>
      </c>
      <c r="C581" s="35">
        <v>3</v>
      </c>
      <c r="D581" s="55">
        <v>31.644399999999997</v>
      </c>
      <c r="E581" s="181">
        <v>16065</v>
      </c>
      <c r="F581" s="123">
        <v>49426939.100000001</v>
      </c>
      <c r="G581" s="41">
        <v>50</v>
      </c>
      <c r="H581" s="50">
        <f t="shared" si="132"/>
        <v>24713469.550000001</v>
      </c>
      <c r="I581" s="50">
        <f t="shared" si="131"/>
        <v>24713469.550000001</v>
      </c>
      <c r="J581" s="50">
        <f t="shared" si="128"/>
        <v>3076.6846623093684</v>
      </c>
      <c r="K581" s="50">
        <f t="shared" si="133"/>
        <v>-1587.3644082956514</v>
      </c>
      <c r="L581" s="50">
        <f t="shared" si="134"/>
        <v>3224680.6663926779</v>
      </c>
      <c r="M581" s="50"/>
      <c r="N581" s="50">
        <f t="shared" si="135"/>
        <v>3224680.6663926779</v>
      </c>
      <c r="O581" s="198"/>
      <c r="P581" s="62"/>
      <c r="Q581" s="198"/>
      <c r="R581" s="62"/>
      <c r="S581" s="33"/>
      <c r="T581" s="99"/>
      <c r="U581" s="99"/>
    </row>
    <row r="582" spans="1:21" s="31" customFormat="1" x14ac:dyDescent="0.25">
      <c r="A582" s="35"/>
      <c r="B582" s="51" t="s">
        <v>403</v>
      </c>
      <c r="C582" s="35">
        <v>4</v>
      </c>
      <c r="D582" s="55">
        <v>12.1113</v>
      </c>
      <c r="E582" s="181">
        <v>2436</v>
      </c>
      <c r="F582" s="123">
        <v>818608.9</v>
      </c>
      <c r="G582" s="41">
        <v>100</v>
      </c>
      <c r="H582" s="50">
        <f t="shared" si="132"/>
        <v>818608.9</v>
      </c>
      <c r="I582" s="50">
        <f t="shared" si="131"/>
        <v>0</v>
      </c>
      <c r="J582" s="50">
        <f t="shared" si="128"/>
        <v>336.04634646962234</v>
      </c>
      <c r="K582" s="50">
        <f t="shared" si="133"/>
        <v>1153.2739075440945</v>
      </c>
      <c r="L582" s="50">
        <f t="shared" si="134"/>
        <v>1817203.3159529425</v>
      </c>
      <c r="M582" s="50"/>
      <c r="N582" s="50">
        <f t="shared" si="135"/>
        <v>1817203.3159529425</v>
      </c>
      <c r="O582" s="198"/>
      <c r="P582" s="62"/>
      <c r="Q582" s="198"/>
      <c r="R582" s="62"/>
      <c r="S582" s="33"/>
      <c r="T582" s="99"/>
      <c r="U582" s="99"/>
    </row>
    <row r="583" spans="1:21" s="31" customFormat="1" x14ac:dyDescent="0.25">
      <c r="A583" s="35"/>
      <c r="B583" s="51" t="s">
        <v>404</v>
      </c>
      <c r="C583" s="35">
        <v>4</v>
      </c>
      <c r="D583" s="55">
        <v>21.832999999999998</v>
      </c>
      <c r="E583" s="181">
        <v>4923</v>
      </c>
      <c r="F583" s="123">
        <v>3322539.4</v>
      </c>
      <c r="G583" s="41">
        <v>100</v>
      </c>
      <c r="H583" s="50">
        <f t="shared" si="132"/>
        <v>3322539.4</v>
      </c>
      <c r="I583" s="50">
        <f t="shared" si="131"/>
        <v>0</v>
      </c>
      <c r="J583" s="50">
        <f t="shared" si="128"/>
        <v>674.90136095876494</v>
      </c>
      <c r="K583" s="50">
        <f t="shared" si="133"/>
        <v>814.41889305495204</v>
      </c>
      <c r="L583" s="50">
        <f t="shared" si="134"/>
        <v>1962577.600154066</v>
      </c>
      <c r="M583" s="50"/>
      <c r="N583" s="50">
        <f t="shared" si="135"/>
        <v>1962577.600154066</v>
      </c>
      <c r="O583" s="198"/>
      <c r="P583" s="62"/>
      <c r="Q583" s="198"/>
      <c r="R583" s="62"/>
      <c r="S583" s="33"/>
      <c r="T583" s="99"/>
      <c r="U583" s="99"/>
    </row>
    <row r="584" spans="1:21" s="31" customFormat="1" x14ac:dyDescent="0.25">
      <c r="A584" s="35"/>
      <c r="B584" s="51" t="s">
        <v>405</v>
      </c>
      <c r="C584" s="35">
        <v>4</v>
      </c>
      <c r="D584" s="55">
        <v>25.650599999999997</v>
      </c>
      <c r="E584" s="181">
        <v>2936</v>
      </c>
      <c r="F584" s="123">
        <v>919729.2</v>
      </c>
      <c r="G584" s="41">
        <v>100</v>
      </c>
      <c r="H584" s="50">
        <f t="shared" si="132"/>
        <v>919729.2</v>
      </c>
      <c r="I584" s="50">
        <f t="shared" si="131"/>
        <v>0</v>
      </c>
      <c r="J584" s="50">
        <f t="shared" si="128"/>
        <v>313.25926430517711</v>
      </c>
      <c r="K584" s="50">
        <f t="shared" si="133"/>
        <v>1176.0609897085399</v>
      </c>
      <c r="L584" s="50">
        <f t="shared" si="134"/>
        <v>2008654.2326835648</v>
      </c>
      <c r="M584" s="50"/>
      <c r="N584" s="50">
        <f t="shared" si="135"/>
        <v>2008654.2326835648</v>
      </c>
      <c r="O584" s="198"/>
      <c r="P584" s="62"/>
      <c r="Q584" s="198"/>
      <c r="R584" s="62"/>
      <c r="S584" s="33"/>
      <c r="T584" s="99"/>
      <c r="U584" s="99"/>
    </row>
    <row r="585" spans="1:21" s="31" customFormat="1" x14ac:dyDescent="0.25">
      <c r="A585" s="35"/>
      <c r="B585" s="51" t="s">
        <v>406</v>
      </c>
      <c r="C585" s="35">
        <v>4</v>
      </c>
      <c r="D585" s="55">
        <v>13.840599999999998</v>
      </c>
      <c r="E585" s="181">
        <v>2208</v>
      </c>
      <c r="F585" s="123">
        <v>1882841.6</v>
      </c>
      <c r="G585" s="41">
        <v>100</v>
      </c>
      <c r="H585" s="50">
        <f t="shared" si="132"/>
        <v>1882841.6</v>
      </c>
      <c r="I585" s="50">
        <f t="shared" si="131"/>
        <v>0</v>
      </c>
      <c r="J585" s="50">
        <f t="shared" si="128"/>
        <v>852.73623188405804</v>
      </c>
      <c r="K585" s="50">
        <f t="shared" si="133"/>
        <v>636.58402212965893</v>
      </c>
      <c r="L585" s="50">
        <f t="shared" si="134"/>
        <v>1204864.5916920067</v>
      </c>
      <c r="M585" s="50"/>
      <c r="N585" s="50">
        <f t="shared" si="135"/>
        <v>1204864.5916920067</v>
      </c>
      <c r="O585" s="198"/>
      <c r="P585" s="62"/>
      <c r="Q585" s="198"/>
      <c r="R585" s="62"/>
      <c r="S585" s="33"/>
      <c r="T585" s="99"/>
      <c r="U585" s="99"/>
    </row>
    <row r="586" spans="1:21" s="31" customFormat="1" x14ac:dyDescent="0.25">
      <c r="A586" s="35"/>
      <c r="B586" s="51" t="s">
        <v>407</v>
      </c>
      <c r="C586" s="35">
        <v>4</v>
      </c>
      <c r="D586" s="55">
        <v>7.8751000000000007</v>
      </c>
      <c r="E586" s="181">
        <v>985</v>
      </c>
      <c r="F586" s="123">
        <v>188835.7</v>
      </c>
      <c r="G586" s="41">
        <v>100</v>
      </c>
      <c r="H586" s="50">
        <f t="shared" si="132"/>
        <v>188835.7</v>
      </c>
      <c r="I586" s="50">
        <f t="shared" si="131"/>
        <v>0</v>
      </c>
      <c r="J586" s="50">
        <f t="shared" si="128"/>
        <v>191.71137055837565</v>
      </c>
      <c r="K586" s="50">
        <f t="shared" si="133"/>
        <v>1297.6088834553414</v>
      </c>
      <c r="L586" s="50">
        <f t="shared" si="134"/>
        <v>1680196.9993999733</v>
      </c>
      <c r="M586" s="50"/>
      <c r="N586" s="50">
        <f t="shared" si="135"/>
        <v>1680196.9993999733</v>
      </c>
      <c r="O586" s="198"/>
      <c r="P586" s="62"/>
      <c r="Q586" s="198"/>
      <c r="R586" s="62"/>
      <c r="S586" s="33"/>
      <c r="T586" s="99"/>
      <c r="U586" s="99"/>
    </row>
    <row r="587" spans="1:21" s="31" customFormat="1" x14ac:dyDescent="0.25">
      <c r="A587" s="35"/>
      <c r="B587" s="51" t="s">
        <v>408</v>
      </c>
      <c r="C587" s="35">
        <v>4</v>
      </c>
      <c r="D587" s="55">
        <v>45.59</v>
      </c>
      <c r="E587" s="181">
        <v>5503</v>
      </c>
      <c r="F587" s="123">
        <v>3557375.1</v>
      </c>
      <c r="G587" s="41">
        <v>100</v>
      </c>
      <c r="H587" s="50">
        <f t="shared" si="132"/>
        <v>3557375.1</v>
      </c>
      <c r="I587" s="50">
        <f t="shared" si="131"/>
        <v>0</v>
      </c>
      <c r="J587" s="50">
        <f t="shared" si="128"/>
        <v>646.44286752680352</v>
      </c>
      <c r="K587" s="50">
        <f t="shared" si="133"/>
        <v>842.87738648691345</v>
      </c>
      <c r="L587" s="50">
        <f t="shared" si="134"/>
        <v>2228995.9273764468</v>
      </c>
      <c r="M587" s="50"/>
      <c r="N587" s="50">
        <f t="shared" si="135"/>
        <v>2228995.9273764468</v>
      </c>
      <c r="O587" s="198"/>
      <c r="P587" s="62"/>
      <c r="Q587" s="198"/>
      <c r="R587" s="62"/>
      <c r="S587" s="33"/>
      <c r="T587" s="99"/>
      <c r="U587" s="99"/>
    </row>
    <row r="588" spans="1:21" s="31" customFormat="1" x14ac:dyDescent="0.25">
      <c r="A588" s="35"/>
      <c r="B588" s="51" t="s">
        <v>409</v>
      </c>
      <c r="C588" s="35">
        <v>4</v>
      </c>
      <c r="D588" s="55">
        <v>77.631799999999998</v>
      </c>
      <c r="E588" s="181">
        <v>7468</v>
      </c>
      <c r="F588" s="123">
        <v>4816049.2</v>
      </c>
      <c r="G588" s="41">
        <v>100</v>
      </c>
      <c r="H588" s="50">
        <f t="shared" si="132"/>
        <v>4816049.2</v>
      </c>
      <c r="I588" s="50">
        <f t="shared" si="131"/>
        <v>0</v>
      </c>
      <c r="J588" s="50">
        <f t="shared" si="128"/>
        <v>644.89143010176758</v>
      </c>
      <c r="K588" s="50">
        <f t="shared" si="133"/>
        <v>844.42882391194939</v>
      </c>
      <c r="L588" s="50">
        <f t="shared" si="134"/>
        <v>2772358.0193580561</v>
      </c>
      <c r="M588" s="50"/>
      <c r="N588" s="50">
        <f t="shared" si="135"/>
        <v>2772358.0193580561</v>
      </c>
      <c r="O588" s="198"/>
      <c r="P588" s="62"/>
      <c r="Q588" s="198"/>
      <c r="R588" s="62"/>
      <c r="S588" s="33"/>
      <c r="T588" s="99"/>
      <c r="U588" s="99"/>
    </row>
    <row r="589" spans="1:21" s="31" customFormat="1" x14ac:dyDescent="0.25">
      <c r="A589" s="35"/>
      <c r="B589" s="51" t="s">
        <v>410</v>
      </c>
      <c r="C589" s="35">
        <v>4</v>
      </c>
      <c r="D589" s="55">
        <v>34.059899999999999</v>
      </c>
      <c r="E589" s="181">
        <v>5576</v>
      </c>
      <c r="F589" s="123">
        <v>1662244.6</v>
      </c>
      <c r="G589" s="41">
        <v>100</v>
      </c>
      <c r="H589" s="50">
        <f t="shared" si="132"/>
        <v>1662244.6</v>
      </c>
      <c r="I589" s="50">
        <f t="shared" si="131"/>
        <v>0</v>
      </c>
      <c r="J589" s="50">
        <f t="shared" si="128"/>
        <v>298.1069942611191</v>
      </c>
      <c r="K589" s="50">
        <f t="shared" si="133"/>
        <v>1191.2132597525979</v>
      </c>
      <c r="L589" s="50">
        <f t="shared" si="134"/>
        <v>2572290.6075047473</v>
      </c>
      <c r="M589" s="50"/>
      <c r="N589" s="50">
        <f t="shared" si="135"/>
        <v>2572290.6075047473</v>
      </c>
      <c r="O589" s="198"/>
      <c r="P589" s="62"/>
      <c r="Q589" s="198"/>
      <c r="R589" s="62"/>
      <c r="S589" s="33"/>
      <c r="T589" s="99"/>
      <c r="U589" s="99"/>
    </row>
    <row r="590" spans="1:21" s="31" customFormat="1" x14ac:dyDescent="0.25">
      <c r="A590" s="35"/>
      <c r="B590" s="51" t="s">
        <v>411</v>
      </c>
      <c r="C590" s="35">
        <v>4</v>
      </c>
      <c r="D590" s="55">
        <v>8.8218999999999994</v>
      </c>
      <c r="E590" s="181">
        <v>1760</v>
      </c>
      <c r="F590" s="123">
        <v>3237761.5</v>
      </c>
      <c r="G590" s="41">
        <v>100</v>
      </c>
      <c r="H590" s="50">
        <f t="shared" si="132"/>
        <v>3237761.5</v>
      </c>
      <c r="I590" s="50">
        <f t="shared" si="131"/>
        <v>0</v>
      </c>
      <c r="J590" s="50">
        <f t="shared" si="128"/>
        <v>1839.6372159090909</v>
      </c>
      <c r="K590" s="50">
        <f t="shared" si="133"/>
        <v>-350.31696189537388</v>
      </c>
      <c r="L590" s="50">
        <f t="shared" si="134"/>
        <v>381260.73047139315</v>
      </c>
      <c r="M590" s="50"/>
      <c r="N590" s="50">
        <f t="shared" si="135"/>
        <v>381260.73047139315</v>
      </c>
      <c r="O590" s="198"/>
      <c r="P590" s="62"/>
      <c r="Q590" s="198"/>
      <c r="R590" s="62"/>
      <c r="S590" s="33"/>
      <c r="T590" s="99"/>
      <c r="U590" s="99"/>
    </row>
    <row r="591" spans="1:21" s="31" customFormat="1" x14ac:dyDescent="0.25">
      <c r="A591" s="35"/>
      <c r="B591" s="51" t="s">
        <v>412</v>
      </c>
      <c r="C591" s="35">
        <v>4</v>
      </c>
      <c r="D591" s="55">
        <v>23.27</v>
      </c>
      <c r="E591" s="181">
        <v>3001</v>
      </c>
      <c r="F591" s="123">
        <v>1907778.5</v>
      </c>
      <c r="G591" s="41">
        <v>100</v>
      </c>
      <c r="H591" s="50">
        <f t="shared" si="132"/>
        <v>1907778.5</v>
      </c>
      <c r="I591" s="50">
        <f t="shared" si="131"/>
        <v>0</v>
      </c>
      <c r="J591" s="50">
        <f t="shared" si="128"/>
        <v>635.71426191269575</v>
      </c>
      <c r="K591" s="50">
        <f t="shared" si="133"/>
        <v>853.60599210102123</v>
      </c>
      <c r="L591" s="50">
        <f t="shared" si="134"/>
        <v>1647904.0841344802</v>
      </c>
      <c r="M591" s="50"/>
      <c r="N591" s="50">
        <f t="shared" si="135"/>
        <v>1647904.0841344802</v>
      </c>
      <c r="O591" s="198"/>
      <c r="P591" s="62"/>
      <c r="Q591" s="198"/>
      <c r="R591" s="62"/>
      <c r="S591" s="33"/>
      <c r="T591" s="99"/>
      <c r="U591" s="99"/>
    </row>
    <row r="592" spans="1:21" s="31" customFormat="1" x14ac:dyDescent="0.25">
      <c r="A592" s="35"/>
      <c r="B592" s="51" t="s">
        <v>794</v>
      </c>
      <c r="C592" s="35">
        <v>4</v>
      </c>
      <c r="D592" s="55">
        <v>41.862299999999991</v>
      </c>
      <c r="E592" s="181">
        <v>4302</v>
      </c>
      <c r="F592" s="123">
        <v>2468975.1</v>
      </c>
      <c r="G592" s="41">
        <v>100</v>
      </c>
      <c r="H592" s="50">
        <f t="shared" si="132"/>
        <v>2468975.1</v>
      </c>
      <c r="I592" s="50">
        <f t="shared" si="131"/>
        <v>0</v>
      </c>
      <c r="J592" s="50">
        <f t="shared" si="128"/>
        <v>573.91331938633198</v>
      </c>
      <c r="K592" s="50">
        <f t="shared" si="133"/>
        <v>915.406934627385</v>
      </c>
      <c r="L592" s="50">
        <f t="shared" si="134"/>
        <v>2061935.6626814331</v>
      </c>
      <c r="M592" s="50"/>
      <c r="N592" s="50">
        <f t="shared" si="135"/>
        <v>2061935.6626814331</v>
      </c>
      <c r="O592" s="198"/>
      <c r="P592" s="62"/>
      <c r="Q592" s="198"/>
      <c r="R592" s="62"/>
      <c r="S592" s="33"/>
      <c r="T592" s="99"/>
      <c r="U592" s="99"/>
    </row>
    <row r="593" spans="1:21" s="31" customFormat="1" x14ac:dyDescent="0.25">
      <c r="A593" s="35"/>
      <c r="B593" s="51" t="s">
        <v>413</v>
      </c>
      <c r="C593" s="35">
        <v>4</v>
      </c>
      <c r="D593" s="55">
        <v>27.890700000000002</v>
      </c>
      <c r="E593" s="181">
        <v>2851</v>
      </c>
      <c r="F593" s="123">
        <v>1447843.4</v>
      </c>
      <c r="G593" s="41">
        <v>100</v>
      </c>
      <c r="H593" s="50">
        <f t="shared" si="132"/>
        <v>1447843.4</v>
      </c>
      <c r="I593" s="50">
        <f t="shared" si="131"/>
        <v>0</v>
      </c>
      <c r="J593" s="50">
        <f t="shared" si="128"/>
        <v>507.83703963521566</v>
      </c>
      <c r="K593" s="50">
        <f t="shared" si="133"/>
        <v>981.48321437850132</v>
      </c>
      <c r="L593" s="50">
        <f t="shared" si="134"/>
        <v>1786522.6118980495</v>
      </c>
      <c r="M593" s="50"/>
      <c r="N593" s="50">
        <f t="shared" si="135"/>
        <v>1786522.6118980495</v>
      </c>
      <c r="O593" s="198"/>
      <c r="P593" s="62"/>
      <c r="Q593" s="198"/>
      <c r="R593" s="62"/>
      <c r="S593" s="33"/>
      <c r="T593" s="99"/>
      <c r="U593" s="99"/>
    </row>
    <row r="594" spans="1:21" s="31" customFormat="1" x14ac:dyDescent="0.25">
      <c r="A594" s="35"/>
      <c r="B594" s="51" t="s">
        <v>795</v>
      </c>
      <c r="C594" s="35">
        <v>4</v>
      </c>
      <c r="D594" s="55">
        <v>36.872</v>
      </c>
      <c r="E594" s="181">
        <v>3891</v>
      </c>
      <c r="F594" s="123">
        <v>1632612.7</v>
      </c>
      <c r="G594" s="41">
        <v>100</v>
      </c>
      <c r="H594" s="50">
        <f t="shared" si="132"/>
        <v>1632612.7</v>
      </c>
      <c r="I594" s="50">
        <f t="shared" si="131"/>
        <v>0</v>
      </c>
      <c r="J594" s="50">
        <f t="shared" si="128"/>
        <v>419.58691852994087</v>
      </c>
      <c r="K594" s="50">
        <f t="shared" si="133"/>
        <v>1069.733335483776</v>
      </c>
      <c r="L594" s="50">
        <f t="shared" si="134"/>
        <v>2130217.3937434056</v>
      </c>
      <c r="M594" s="50"/>
      <c r="N594" s="50">
        <f t="shared" si="135"/>
        <v>2130217.3937434056</v>
      </c>
      <c r="O594" s="198"/>
      <c r="P594" s="62"/>
      <c r="Q594" s="198"/>
      <c r="R594" s="62"/>
      <c r="S594" s="33"/>
      <c r="T594" s="99"/>
      <c r="U594" s="99"/>
    </row>
    <row r="595" spans="1:21" s="31" customFormat="1" x14ac:dyDescent="0.25">
      <c r="A595" s="35"/>
      <c r="B595" s="51" t="s">
        <v>414</v>
      </c>
      <c r="C595" s="35">
        <v>4</v>
      </c>
      <c r="D595" s="55">
        <v>19.46</v>
      </c>
      <c r="E595" s="181">
        <v>1150</v>
      </c>
      <c r="F595" s="123">
        <v>730996.1</v>
      </c>
      <c r="G595" s="41">
        <v>100</v>
      </c>
      <c r="H595" s="50">
        <f t="shared" si="132"/>
        <v>730996.1</v>
      </c>
      <c r="I595" s="50">
        <f t="shared" si="131"/>
        <v>0</v>
      </c>
      <c r="J595" s="50">
        <f t="shared" si="128"/>
        <v>635.64878260869568</v>
      </c>
      <c r="K595" s="50">
        <f t="shared" si="133"/>
        <v>853.67147140502129</v>
      </c>
      <c r="L595" s="50">
        <f t="shared" si="134"/>
        <v>1275574.8260976286</v>
      </c>
      <c r="M595" s="50"/>
      <c r="N595" s="50">
        <f t="shared" si="135"/>
        <v>1275574.8260976286</v>
      </c>
      <c r="O595" s="198"/>
      <c r="P595" s="62"/>
      <c r="Q595" s="198"/>
      <c r="R595" s="62"/>
      <c r="S595" s="33"/>
      <c r="T595" s="99"/>
      <c r="U595" s="99"/>
    </row>
    <row r="596" spans="1:21" s="31" customFormat="1" x14ac:dyDescent="0.25">
      <c r="A596" s="35"/>
      <c r="B596" s="51" t="s">
        <v>796</v>
      </c>
      <c r="C596" s="35">
        <v>4</v>
      </c>
      <c r="D596" s="55">
        <v>29.534099999999999</v>
      </c>
      <c r="E596" s="181">
        <v>2594</v>
      </c>
      <c r="F596" s="123">
        <v>1028007.4</v>
      </c>
      <c r="G596" s="41">
        <v>100</v>
      </c>
      <c r="H596" s="50">
        <f t="shared" si="132"/>
        <v>1028007.4</v>
      </c>
      <c r="I596" s="50">
        <f t="shared" si="131"/>
        <v>0</v>
      </c>
      <c r="J596" s="50">
        <f t="shared" si="128"/>
        <v>396.30200462606012</v>
      </c>
      <c r="K596" s="50">
        <f t="shared" si="133"/>
        <v>1093.0182493876569</v>
      </c>
      <c r="L596" s="50">
        <f t="shared" si="134"/>
        <v>1870927.928210279</v>
      </c>
      <c r="M596" s="50"/>
      <c r="N596" s="50">
        <f t="shared" si="135"/>
        <v>1870927.928210279</v>
      </c>
      <c r="O596" s="198"/>
      <c r="P596" s="62"/>
      <c r="Q596" s="198"/>
      <c r="R596" s="62"/>
      <c r="S596" s="33"/>
      <c r="T596" s="99"/>
      <c r="U596" s="99"/>
    </row>
    <row r="597" spans="1:21" s="31" customFormat="1" x14ac:dyDescent="0.25">
      <c r="A597" s="35"/>
      <c r="B597" s="4"/>
      <c r="C597" s="4"/>
      <c r="D597" s="55">
        <v>0</v>
      </c>
      <c r="E597" s="183"/>
      <c r="F597" s="42"/>
      <c r="G597" s="41"/>
      <c r="H597" s="42"/>
      <c r="I597" s="32"/>
      <c r="J597" s="32"/>
      <c r="K597" s="50"/>
      <c r="L597" s="50"/>
      <c r="M597" s="50"/>
      <c r="N597" s="50"/>
      <c r="O597" s="198"/>
      <c r="P597" s="62"/>
      <c r="Q597" s="198"/>
      <c r="R597" s="62"/>
      <c r="S597" s="33"/>
      <c r="T597" s="99"/>
      <c r="U597" s="99"/>
    </row>
    <row r="598" spans="1:21" s="31" customFormat="1" x14ac:dyDescent="0.25">
      <c r="A598" s="30" t="s">
        <v>415</v>
      </c>
      <c r="B598" s="43" t="s">
        <v>2</v>
      </c>
      <c r="C598" s="44"/>
      <c r="D598" s="3">
        <v>764.73369999999989</v>
      </c>
      <c r="E598" s="184">
        <f>E599</f>
        <v>47874</v>
      </c>
      <c r="F598" s="37">
        <f t="shared" ref="F598" si="136">F600</f>
        <v>0</v>
      </c>
      <c r="G598" s="37"/>
      <c r="H598" s="37">
        <f>H600</f>
        <v>6580061.8499999996</v>
      </c>
      <c r="I598" s="37">
        <f>I600</f>
        <v>-6580061.8499999996</v>
      </c>
      <c r="J598" s="37"/>
      <c r="K598" s="50"/>
      <c r="L598" s="50"/>
      <c r="M598" s="46">
        <f>M600</f>
        <v>16431324.99717715</v>
      </c>
      <c r="N598" s="37">
        <f t="shared" si="135"/>
        <v>16431324.99717715</v>
      </c>
      <c r="O598" s="198"/>
      <c r="P598" s="198"/>
      <c r="Q598" s="198"/>
      <c r="R598" s="198"/>
      <c r="S598" s="33"/>
      <c r="T598" s="99"/>
      <c r="U598" s="99"/>
    </row>
    <row r="599" spans="1:21" s="31" customFormat="1" x14ac:dyDescent="0.25">
      <c r="A599" s="30" t="s">
        <v>415</v>
      </c>
      <c r="B599" s="43" t="s">
        <v>3</v>
      </c>
      <c r="C599" s="44"/>
      <c r="D599" s="3">
        <v>764.73369999999989</v>
      </c>
      <c r="E599" s="184">
        <f>SUM(E601:E625)</f>
        <v>47874</v>
      </c>
      <c r="F599" s="37">
        <f t="shared" ref="F599" si="137">SUM(F601:F625)</f>
        <v>43970739.099999994</v>
      </c>
      <c r="G599" s="37"/>
      <c r="H599" s="37">
        <f>SUM(H601:H625)</f>
        <v>30810615.400000002</v>
      </c>
      <c r="I599" s="37">
        <f>SUM(I601:I625)</f>
        <v>13160123.699999999</v>
      </c>
      <c r="J599" s="37"/>
      <c r="K599" s="50"/>
      <c r="L599" s="37">
        <f>SUM(L601:L625)</f>
        <v>41103905.278177619</v>
      </c>
      <c r="M599" s="50"/>
      <c r="N599" s="37">
        <f t="shared" si="135"/>
        <v>41103905.278177619</v>
      </c>
      <c r="O599" s="198"/>
      <c r="P599" s="198"/>
      <c r="Q599" s="198"/>
      <c r="R599" s="198"/>
      <c r="S599" s="33"/>
      <c r="T599" s="99"/>
      <c r="U599" s="99"/>
    </row>
    <row r="600" spans="1:21" s="31" customFormat="1" x14ac:dyDescent="0.25">
      <c r="A600" s="35"/>
      <c r="B600" s="51" t="s">
        <v>26</v>
      </c>
      <c r="C600" s="35">
        <v>2</v>
      </c>
      <c r="D600" s="55">
        <v>0</v>
      </c>
      <c r="E600" s="187"/>
      <c r="F600" s="50"/>
      <c r="G600" s="41">
        <v>25</v>
      </c>
      <c r="H600" s="50">
        <f>F613*G600/100</f>
        <v>6580061.8499999996</v>
      </c>
      <c r="I600" s="50">
        <f t="shared" ref="I600:I625" si="138">F600-H600</f>
        <v>-6580061.8499999996</v>
      </c>
      <c r="J600" s="50"/>
      <c r="K600" s="50"/>
      <c r="L600" s="50"/>
      <c r="M600" s="50">
        <f>($L$7*$L$8*E598/$L$10)+($L$7*$L$9*D598/$L$11)</f>
        <v>16431324.99717715</v>
      </c>
      <c r="N600" s="50">
        <f t="shared" si="135"/>
        <v>16431324.99717715</v>
      </c>
      <c r="O600" s="198"/>
      <c r="P600" s="62"/>
      <c r="Q600" s="198"/>
      <c r="R600" s="62"/>
      <c r="S600" s="33"/>
      <c r="T600" s="99"/>
      <c r="U600" s="99"/>
    </row>
    <row r="601" spans="1:21" s="31" customFormat="1" x14ac:dyDescent="0.25">
      <c r="A601" s="35"/>
      <c r="B601" s="51" t="s">
        <v>416</v>
      </c>
      <c r="C601" s="35">
        <v>4</v>
      </c>
      <c r="D601" s="55">
        <v>35.596600000000002</v>
      </c>
      <c r="E601" s="181">
        <v>1084</v>
      </c>
      <c r="F601" s="124">
        <v>237760.4</v>
      </c>
      <c r="G601" s="41">
        <v>100</v>
      </c>
      <c r="H601" s="50">
        <f t="shared" ref="H601:H625" si="139">F601*G601/100</f>
        <v>237760.4</v>
      </c>
      <c r="I601" s="50">
        <f t="shared" si="138"/>
        <v>0</v>
      </c>
      <c r="J601" s="50">
        <f t="shared" ref="J601:J664" si="140">F601/E601</f>
        <v>219.33616236162362</v>
      </c>
      <c r="K601" s="50">
        <f t="shared" ref="K601:K625" si="141">$J$11*$J$19-J601</f>
        <v>1269.9840916520934</v>
      </c>
      <c r="L601" s="50">
        <f t="shared" ref="L601:L625" si="142">IF(K601&gt;0,$J$7*$J$8*(K601/$K$19),0)+$J$7*$J$9*(E601/$E$19)+$J$7*$J$10*(D601/$D$19)</f>
        <v>1812997.9431837115</v>
      </c>
      <c r="M601" s="50"/>
      <c r="N601" s="50">
        <f t="shared" si="135"/>
        <v>1812997.9431837115</v>
      </c>
      <c r="O601" s="198"/>
      <c r="P601" s="62"/>
      <c r="Q601" s="198"/>
      <c r="R601" s="62"/>
      <c r="S601" s="33"/>
      <c r="T601" s="99"/>
      <c r="U601" s="99"/>
    </row>
    <row r="602" spans="1:21" s="31" customFormat="1" x14ac:dyDescent="0.25">
      <c r="A602" s="35"/>
      <c r="B602" s="51" t="s">
        <v>797</v>
      </c>
      <c r="C602" s="35">
        <v>4</v>
      </c>
      <c r="D602" s="55">
        <v>33.409199999999998</v>
      </c>
      <c r="E602" s="181">
        <v>893</v>
      </c>
      <c r="F602" s="124">
        <v>332633.59999999998</v>
      </c>
      <c r="G602" s="41">
        <v>100</v>
      </c>
      <c r="H602" s="50">
        <f t="shared" si="139"/>
        <v>332633.59999999998</v>
      </c>
      <c r="I602" s="50">
        <f t="shared" si="138"/>
        <v>0</v>
      </c>
      <c r="J602" s="50">
        <f t="shared" si="140"/>
        <v>372.49003359462483</v>
      </c>
      <c r="K602" s="50">
        <f t="shared" si="141"/>
        <v>1116.8302204190923</v>
      </c>
      <c r="L602" s="50">
        <f t="shared" si="142"/>
        <v>1593881.6672977202</v>
      </c>
      <c r="M602" s="50"/>
      <c r="N602" s="50">
        <f t="shared" si="135"/>
        <v>1593881.6672977202</v>
      </c>
      <c r="O602" s="198"/>
      <c r="P602" s="62"/>
      <c r="Q602" s="198"/>
      <c r="R602" s="62"/>
      <c r="S602" s="33"/>
      <c r="T602" s="99"/>
      <c r="U602" s="99"/>
    </row>
    <row r="603" spans="1:21" s="31" customFormat="1" x14ac:dyDescent="0.25">
      <c r="A603" s="35"/>
      <c r="B603" s="51" t="s">
        <v>417</v>
      </c>
      <c r="C603" s="35">
        <v>4</v>
      </c>
      <c r="D603" s="55">
        <v>65.508599999999987</v>
      </c>
      <c r="E603" s="181">
        <v>3936</v>
      </c>
      <c r="F603" s="124">
        <v>1150909</v>
      </c>
      <c r="G603" s="41">
        <v>100</v>
      </c>
      <c r="H603" s="50">
        <f t="shared" si="139"/>
        <v>1150909</v>
      </c>
      <c r="I603" s="50">
        <f t="shared" si="138"/>
        <v>0</v>
      </c>
      <c r="J603" s="50">
        <f t="shared" si="140"/>
        <v>292.4057418699187</v>
      </c>
      <c r="K603" s="50">
        <f t="shared" si="141"/>
        <v>1196.9145121437982</v>
      </c>
      <c r="L603" s="50">
        <f t="shared" si="142"/>
        <v>2430678.1591064087</v>
      </c>
      <c r="M603" s="50"/>
      <c r="N603" s="50">
        <f t="shared" si="135"/>
        <v>2430678.1591064087</v>
      </c>
      <c r="O603" s="198"/>
      <c r="P603" s="62"/>
      <c r="Q603" s="198"/>
      <c r="R603" s="62"/>
      <c r="S603" s="33"/>
      <c r="T603" s="99"/>
      <c r="U603" s="99"/>
    </row>
    <row r="604" spans="1:21" s="31" customFormat="1" x14ac:dyDescent="0.25">
      <c r="A604" s="35"/>
      <c r="B604" s="51" t="s">
        <v>418</v>
      </c>
      <c r="C604" s="35">
        <v>4</v>
      </c>
      <c r="D604" s="55">
        <v>41.834899999999998</v>
      </c>
      <c r="E604" s="181">
        <v>1666</v>
      </c>
      <c r="F604" s="124">
        <v>1513456.8</v>
      </c>
      <c r="G604" s="41">
        <v>100</v>
      </c>
      <c r="H604" s="50">
        <f t="shared" si="139"/>
        <v>1513456.8</v>
      </c>
      <c r="I604" s="50">
        <f t="shared" si="138"/>
        <v>0</v>
      </c>
      <c r="J604" s="50">
        <f t="shared" si="140"/>
        <v>908.4374549819928</v>
      </c>
      <c r="K604" s="50">
        <f t="shared" si="141"/>
        <v>580.88279903172418</v>
      </c>
      <c r="L604" s="50">
        <f t="shared" si="142"/>
        <v>1185616.713038546</v>
      </c>
      <c r="M604" s="50"/>
      <c r="N604" s="50">
        <f t="shared" si="135"/>
        <v>1185616.713038546</v>
      </c>
      <c r="O604" s="198"/>
      <c r="P604" s="62"/>
      <c r="Q604" s="198"/>
      <c r="R604" s="62"/>
      <c r="S604" s="33"/>
      <c r="T604" s="99"/>
      <c r="U604" s="99"/>
    </row>
    <row r="605" spans="1:21" s="31" customFormat="1" x14ac:dyDescent="0.25">
      <c r="A605" s="35"/>
      <c r="B605" s="51" t="s">
        <v>798</v>
      </c>
      <c r="C605" s="35">
        <v>4</v>
      </c>
      <c r="D605" s="55">
        <v>17.8841</v>
      </c>
      <c r="E605" s="181">
        <v>1149</v>
      </c>
      <c r="F605" s="124">
        <v>359841.1</v>
      </c>
      <c r="G605" s="41">
        <v>100</v>
      </c>
      <c r="H605" s="50">
        <f t="shared" si="139"/>
        <v>359841.1</v>
      </c>
      <c r="I605" s="50">
        <f t="shared" si="138"/>
        <v>0</v>
      </c>
      <c r="J605" s="50">
        <f t="shared" si="140"/>
        <v>313.17763272410792</v>
      </c>
      <c r="K605" s="50">
        <f t="shared" si="141"/>
        <v>1176.142621289609</v>
      </c>
      <c r="L605" s="50">
        <f t="shared" si="142"/>
        <v>1627857.6688490044</v>
      </c>
      <c r="M605" s="50"/>
      <c r="N605" s="50">
        <f t="shared" si="135"/>
        <v>1627857.6688490044</v>
      </c>
      <c r="O605" s="198"/>
      <c r="P605" s="62"/>
      <c r="Q605" s="198"/>
      <c r="R605" s="62"/>
      <c r="S605" s="33"/>
      <c r="T605" s="99"/>
      <c r="U605" s="99"/>
    </row>
    <row r="606" spans="1:21" s="31" customFormat="1" x14ac:dyDescent="0.25">
      <c r="A606" s="35"/>
      <c r="B606" s="51" t="s">
        <v>419</v>
      </c>
      <c r="C606" s="35">
        <v>4</v>
      </c>
      <c r="D606" s="55">
        <v>32.975500000000004</v>
      </c>
      <c r="E606" s="181">
        <v>935</v>
      </c>
      <c r="F606" s="124">
        <v>918651.7</v>
      </c>
      <c r="G606" s="41">
        <v>100</v>
      </c>
      <c r="H606" s="50">
        <f t="shared" si="139"/>
        <v>918651.7</v>
      </c>
      <c r="I606" s="50">
        <f t="shared" si="138"/>
        <v>0</v>
      </c>
      <c r="J606" s="50">
        <f t="shared" si="140"/>
        <v>982.51518716577539</v>
      </c>
      <c r="K606" s="50">
        <f t="shared" si="141"/>
        <v>506.80506684794159</v>
      </c>
      <c r="L606" s="50">
        <f t="shared" si="142"/>
        <v>917256.07431155979</v>
      </c>
      <c r="M606" s="50"/>
      <c r="N606" s="50">
        <f t="shared" si="135"/>
        <v>917256.07431155979</v>
      </c>
      <c r="O606" s="198"/>
      <c r="P606" s="62"/>
      <c r="Q606" s="198"/>
      <c r="R606" s="62"/>
      <c r="S606" s="33"/>
      <c r="T606" s="99"/>
      <c r="U606" s="99"/>
    </row>
    <row r="607" spans="1:21" s="31" customFormat="1" x14ac:dyDescent="0.25">
      <c r="A607" s="35"/>
      <c r="B607" s="51" t="s">
        <v>420</v>
      </c>
      <c r="C607" s="35">
        <v>4</v>
      </c>
      <c r="D607" s="55">
        <v>20.041899999999998</v>
      </c>
      <c r="E607" s="181">
        <v>966</v>
      </c>
      <c r="F607" s="124">
        <v>285876.90000000002</v>
      </c>
      <c r="G607" s="41">
        <v>100</v>
      </c>
      <c r="H607" s="50">
        <f t="shared" si="139"/>
        <v>285876.90000000002</v>
      </c>
      <c r="I607" s="50">
        <f t="shared" si="138"/>
        <v>0</v>
      </c>
      <c r="J607" s="50">
        <f t="shared" si="140"/>
        <v>295.9388198757764</v>
      </c>
      <c r="K607" s="50">
        <f t="shared" si="141"/>
        <v>1193.3814341379407</v>
      </c>
      <c r="L607" s="50">
        <f t="shared" si="142"/>
        <v>1623565.7462441761</v>
      </c>
      <c r="M607" s="50"/>
      <c r="N607" s="50">
        <f t="shared" si="135"/>
        <v>1623565.7462441761</v>
      </c>
      <c r="O607" s="198"/>
      <c r="P607" s="62"/>
      <c r="Q607" s="198"/>
      <c r="R607" s="62"/>
      <c r="S607" s="33"/>
      <c r="T607" s="99"/>
      <c r="U607" s="99"/>
    </row>
    <row r="608" spans="1:21" s="31" customFormat="1" x14ac:dyDescent="0.25">
      <c r="A608" s="35"/>
      <c r="B608" s="51" t="s">
        <v>421</v>
      </c>
      <c r="C608" s="35">
        <v>4</v>
      </c>
      <c r="D608" s="55">
        <v>27.4086</v>
      </c>
      <c r="E608" s="181">
        <v>1552</v>
      </c>
      <c r="F608" s="124">
        <v>479266.4</v>
      </c>
      <c r="G608" s="41">
        <v>100</v>
      </c>
      <c r="H608" s="50">
        <f t="shared" si="139"/>
        <v>479266.4</v>
      </c>
      <c r="I608" s="50">
        <f t="shared" si="138"/>
        <v>0</v>
      </c>
      <c r="J608" s="50">
        <f t="shared" si="140"/>
        <v>308.80567010309278</v>
      </c>
      <c r="K608" s="50">
        <f t="shared" si="141"/>
        <v>1180.5145839106242</v>
      </c>
      <c r="L608" s="50">
        <f t="shared" si="142"/>
        <v>1759259.9305296848</v>
      </c>
      <c r="M608" s="50"/>
      <c r="N608" s="50">
        <f t="shared" si="135"/>
        <v>1759259.9305296848</v>
      </c>
      <c r="O608" s="198"/>
      <c r="P608" s="62"/>
      <c r="Q608" s="198"/>
      <c r="R608" s="62"/>
      <c r="S608" s="33"/>
      <c r="T608" s="99"/>
      <c r="U608" s="99"/>
    </row>
    <row r="609" spans="1:21" s="31" customFormat="1" x14ac:dyDescent="0.25">
      <c r="A609" s="35"/>
      <c r="B609" s="51" t="s">
        <v>422</v>
      </c>
      <c r="C609" s="35">
        <v>4</v>
      </c>
      <c r="D609" s="55">
        <v>26.490100000000002</v>
      </c>
      <c r="E609" s="181">
        <v>1505</v>
      </c>
      <c r="F609" s="124">
        <v>535233.4</v>
      </c>
      <c r="G609" s="41">
        <v>100</v>
      </c>
      <c r="H609" s="50">
        <f t="shared" si="139"/>
        <v>535233.4</v>
      </c>
      <c r="I609" s="50">
        <f t="shared" si="138"/>
        <v>0</v>
      </c>
      <c r="J609" s="50">
        <f t="shared" si="140"/>
        <v>355.63681063122925</v>
      </c>
      <c r="K609" s="50">
        <f t="shared" si="141"/>
        <v>1133.6834433824877</v>
      </c>
      <c r="L609" s="50">
        <f t="shared" si="142"/>
        <v>1693126.1668812041</v>
      </c>
      <c r="M609" s="50"/>
      <c r="N609" s="50">
        <f t="shared" si="135"/>
        <v>1693126.1668812041</v>
      </c>
      <c r="O609" s="198"/>
      <c r="P609" s="62"/>
      <c r="Q609" s="198"/>
      <c r="R609" s="62"/>
      <c r="S609" s="33"/>
      <c r="T609" s="99"/>
      <c r="U609" s="99"/>
    </row>
    <row r="610" spans="1:21" s="31" customFormat="1" x14ac:dyDescent="0.25">
      <c r="A610" s="35"/>
      <c r="B610" s="51" t="s">
        <v>423</v>
      </c>
      <c r="C610" s="35">
        <v>4</v>
      </c>
      <c r="D610" s="55">
        <v>44.840200000000003</v>
      </c>
      <c r="E610" s="181">
        <v>3300</v>
      </c>
      <c r="F610" s="124">
        <v>987587.5</v>
      </c>
      <c r="G610" s="41">
        <v>100</v>
      </c>
      <c r="H610" s="50">
        <f t="shared" si="139"/>
        <v>987587.5</v>
      </c>
      <c r="I610" s="50">
        <f t="shared" si="138"/>
        <v>0</v>
      </c>
      <c r="J610" s="50">
        <f t="shared" si="140"/>
        <v>299.26893939393938</v>
      </c>
      <c r="K610" s="50">
        <f t="shared" si="141"/>
        <v>1190.0513146197777</v>
      </c>
      <c r="L610" s="50">
        <f t="shared" si="142"/>
        <v>2193889.715907482</v>
      </c>
      <c r="M610" s="50"/>
      <c r="N610" s="50">
        <f t="shared" si="135"/>
        <v>2193889.715907482</v>
      </c>
      <c r="O610" s="198"/>
      <c r="P610" s="62"/>
      <c r="Q610" s="198"/>
      <c r="R610" s="62"/>
      <c r="S610" s="33"/>
      <c r="T610" s="99"/>
      <c r="U610" s="99"/>
    </row>
    <row r="611" spans="1:21" s="31" customFormat="1" x14ac:dyDescent="0.25">
      <c r="A611" s="35"/>
      <c r="B611" s="51" t="s">
        <v>799</v>
      </c>
      <c r="C611" s="35">
        <v>4</v>
      </c>
      <c r="D611" s="55">
        <v>19.890900000000002</v>
      </c>
      <c r="E611" s="181">
        <v>990</v>
      </c>
      <c r="F611" s="124">
        <v>335365.90000000002</v>
      </c>
      <c r="G611" s="41">
        <v>100</v>
      </c>
      <c r="H611" s="50">
        <f t="shared" si="139"/>
        <v>335365.90000000002</v>
      </c>
      <c r="I611" s="50">
        <f t="shared" si="138"/>
        <v>0</v>
      </c>
      <c r="J611" s="50">
        <f t="shared" si="140"/>
        <v>338.75343434343438</v>
      </c>
      <c r="K611" s="50">
        <f t="shared" si="141"/>
        <v>1150.5668196702827</v>
      </c>
      <c r="L611" s="50">
        <f t="shared" si="142"/>
        <v>1579455.9120542211</v>
      </c>
      <c r="M611" s="50"/>
      <c r="N611" s="50">
        <f t="shared" si="135"/>
        <v>1579455.9120542211</v>
      </c>
      <c r="O611" s="198"/>
      <c r="P611" s="62"/>
      <c r="Q611" s="198"/>
      <c r="R611" s="62"/>
      <c r="S611" s="33"/>
      <c r="T611" s="99"/>
      <c r="U611" s="99"/>
    </row>
    <row r="612" spans="1:21" s="31" customFormat="1" x14ac:dyDescent="0.25">
      <c r="A612" s="35"/>
      <c r="B612" s="51" t="s">
        <v>424</v>
      </c>
      <c r="C612" s="35">
        <v>4</v>
      </c>
      <c r="D612" s="55">
        <v>27.044200000000004</v>
      </c>
      <c r="E612" s="181">
        <v>4237</v>
      </c>
      <c r="F612" s="124">
        <v>3364113.8</v>
      </c>
      <c r="G612" s="41">
        <v>100</v>
      </c>
      <c r="H612" s="50">
        <f t="shared" si="139"/>
        <v>3364113.8</v>
      </c>
      <c r="I612" s="50">
        <f t="shared" si="138"/>
        <v>0</v>
      </c>
      <c r="J612" s="50">
        <f t="shared" si="140"/>
        <v>793.98484776964824</v>
      </c>
      <c r="K612" s="50">
        <f t="shared" si="141"/>
        <v>695.33540624406874</v>
      </c>
      <c r="L612" s="50">
        <f t="shared" si="142"/>
        <v>1725964.9173689813</v>
      </c>
      <c r="M612" s="50"/>
      <c r="N612" s="50">
        <f t="shared" si="135"/>
        <v>1725964.9173689813</v>
      </c>
      <c r="O612" s="198"/>
      <c r="P612" s="62"/>
      <c r="Q612" s="198"/>
      <c r="R612" s="62"/>
      <c r="S612" s="33"/>
      <c r="T612" s="99"/>
      <c r="U612" s="99"/>
    </row>
    <row r="613" spans="1:21" s="31" customFormat="1" x14ac:dyDescent="0.25">
      <c r="A613" s="35"/>
      <c r="B613" s="51" t="s">
        <v>859</v>
      </c>
      <c r="C613" s="35">
        <v>3</v>
      </c>
      <c r="D613" s="55">
        <v>34.136299999999999</v>
      </c>
      <c r="E613" s="181">
        <v>9600</v>
      </c>
      <c r="F613" s="124">
        <v>26320247.399999999</v>
      </c>
      <c r="G613" s="41">
        <v>50</v>
      </c>
      <c r="H613" s="50">
        <f t="shared" si="139"/>
        <v>13160123.699999999</v>
      </c>
      <c r="I613" s="50">
        <f t="shared" si="138"/>
        <v>13160123.699999999</v>
      </c>
      <c r="J613" s="50">
        <f t="shared" si="140"/>
        <v>2741.6924374999999</v>
      </c>
      <c r="K613" s="50">
        <f t="shared" si="141"/>
        <v>-1252.3721834862829</v>
      </c>
      <c r="L613" s="50">
        <f t="shared" si="142"/>
        <v>2006540.2811269765</v>
      </c>
      <c r="M613" s="50"/>
      <c r="N613" s="50">
        <f t="shared" si="135"/>
        <v>2006540.2811269765</v>
      </c>
      <c r="O613" s="198"/>
      <c r="P613" s="62"/>
      <c r="Q613" s="198"/>
      <c r="R613" s="62"/>
      <c r="S613" s="33"/>
      <c r="T613" s="99"/>
      <c r="U613" s="99"/>
    </row>
    <row r="614" spans="1:21" s="31" customFormat="1" x14ac:dyDescent="0.25">
      <c r="A614" s="35"/>
      <c r="B614" s="51" t="s">
        <v>425</v>
      </c>
      <c r="C614" s="35">
        <v>4</v>
      </c>
      <c r="D614" s="55">
        <v>18.03</v>
      </c>
      <c r="E614" s="181">
        <v>1146</v>
      </c>
      <c r="F614" s="124">
        <v>399735</v>
      </c>
      <c r="G614" s="41">
        <v>100</v>
      </c>
      <c r="H614" s="50">
        <f t="shared" si="139"/>
        <v>399735</v>
      </c>
      <c r="I614" s="50">
        <f t="shared" si="138"/>
        <v>0</v>
      </c>
      <c r="J614" s="50">
        <f t="shared" si="140"/>
        <v>348.80890052356023</v>
      </c>
      <c r="K614" s="50">
        <f t="shared" si="141"/>
        <v>1140.5113534901568</v>
      </c>
      <c r="L614" s="50">
        <f t="shared" si="142"/>
        <v>1588192.5328092338</v>
      </c>
      <c r="M614" s="50"/>
      <c r="N614" s="50">
        <f t="shared" si="135"/>
        <v>1588192.5328092338</v>
      </c>
      <c r="O614" s="198"/>
      <c r="P614" s="62"/>
      <c r="Q614" s="198"/>
      <c r="R614" s="62"/>
      <c r="S614" s="33"/>
      <c r="T614" s="99"/>
      <c r="U614" s="99"/>
    </row>
    <row r="615" spans="1:21" s="31" customFormat="1" x14ac:dyDescent="0.25">
      <c r="A615" s="35"/>
      <c r="B615" s="51" t="s">
        <v>426</v>
      </c>
      <c r="C615" s="35">
        <v>4</v>
      </c>
      <c r="D615" s="55">
        <v>19.073699999999999</v>
      </c>
      <c r="E615" s="181">
        <v>511</v>
      </c>
      <c r="F615" s="124">
        <v>99516.9</v>
      </c>
      <c r="G615" s="41">
        <v>100</v>
      </c>
      <c r="H615" s="50">
        <f t="shared" si="139"/>
        <v>99516.9</v>
      </c>
      <c r="I615" s="50">
        <f t="shared" si="138"/>
        <v>0</v>
      </c>
      <c r="J615" s="50">
        <f t="shared" si="140"/>
        <v>194.74931506849313</v>
      </c>
      <c r="K615" s="50">
        <f t="shared" si="141"/>
        <v>1294.5709389452238</v>
      </c>
      <c r="L615" s="50">
        <f t="shared" si="142"/>
        <v>1645046.8125874326</v>
      </c>
      <c r="M615" s="50"/>
      <c r="N615" s="50">
        <f t="shared" si="135"/>
        <v>1645046.8125874326</v>
      </c>
      <c r="O615" s="198"/>
      <c r="P615" s="62"/>
      <c r="Q615" s="198"/>
      <c r="R615" s="62"/>
      <c r="S615" s="33"/>
      <c r="T615" s="99"/>
      <c r="U615" s="99"/>
    </row>
    <row r="616" spans="1:21" s="31" customFormat="1" x14ac:dyDescent="0.25">
      <c r="A616" s="35"/>
      <c r="B616" s="51" t="s">
        <v>427</v>
      </c>
      <c r="C616" s="35">
        <v>4</v>
      </c>
      <c r="D616" s="55">
        <v>33.413400000000003</v>
      </c>
      <c r="E616" s="181">
        <v>1549</v>
      </c>
      <c r="F616" s="124">
        <v>1170330.1000000001</v>
      </c>
      <c r="G616" s="41">
        <v>100</v>
      </c>
      <c r="H616" s="50">
        <f t="shared" si="139"/>
        <v>1170330.1000000001</v>
      </c>
      <c r="I616" s="50">
        <f t="shared" si="138"/>
        <v>0</v>
      </c>
      <c r="J616" s="50">
        <f t="shared" si="140"/>
        <v>755.5391220142028</v>
      </c>
      <c r="K616" s="50">
        <f t="shared" si="141"/>
        <v>733.78113199951417</v>
      </c>
      <c r="L616" s="50">
        <f t="shared" si="142"/>
        <v>1290360.4296346281</v>
      </c>
      <c r="M616" s="50"/>
      <c r="N616" s="50">
        <f t="shared" si="135"/>
        <v>1290360.4296346281</v>
      </c>
      <c r="O616" s="198"/>
      <c r="P616" s="62"/>
      <c r="Q616" s="198"/>
      <c r="R616" s="62"/>
      <c r="S616" s="33"/>
      <c r="T616" s="99"/>
      <c r="U616" s="99"/>
    </row>
    <row r="617" spans="1:21" s="31" customFormat="1" x14ac:dyDescent="0.25">
      <c r="A617" s="35"/>
      <c r="B617" s="51" t="s">
        <v>428</v>
      </c>
      <c r="C617" s="35">
        <v>4</v>
      </c>
      <c r="D617" s="55">
        <v>21.531500000000001</v>
      </c>
      <c r="E617" s="181">
        <v>1124</v>
      </c>
      <c r="F617" s="124">
        <v>193607.6</v>
      </c>
      <c r="G617" s="41">
        <v>100</v>
      </c>
      <c r="H617" s="50">
        <f t="shared" si="139"/>
        <v>193607.6</v>
      </c>
      <c r="I617" s="50">
        <f t="shared" si="138"/>
        <v>0</v>
      </c>
      <c r="J617" s="50">
        <f t="shared" si="140"/>
        <v>172.24875444839859</v>
      </c>
      <c r="K617" s="50">
        <f t="shared" si="141"/>
        <v>1317.0714995653184</v>
      </c>
      <c r="L617" s="50">
        <f t="shared" si="142"/>
        <v>1799794.1632766926</v>
      </c>
      <c r="M617" s="50"/>
      <c r="N617" s="50">
        <f t="shared" si="135"/>
        <v>1799794.1632766926</v>
      </c>
      <c r="O617" s="198"/>
      <c r="P617" s="62"/>
      <c r="Q617" s="198"/>
      <c r="R617" s="62"/>
      <c r="S617" s="33"/>
      <c r="T617" s="99"/>
      <c r="U617" s="99"/>
    </row>
    <row r="618" spans="1:21" s="31" customFormat="1" x14ac:dyDescent="0.25">
      <c r="A618" s="35"/>
      <c r="B618" s="51" t="s">
        <v>800</v>
      </c>
      <c r="C618" s="35">
        <v>4</v>
      </c>
      <c r="D618" s="55">
        <v>15.958699999999999</v>
      </c>
      <c r="E618" s="181">
        <v>940</v>
      </c>
      <c r="F618" s="124">
        <v>653427.4</v>
      </c>
      <c r="G618" s="41">
        <v>100</v>
      </c>
      <c r="H618" s="50">
        <f t="shared" si="139"/>
        <v>653427.4</v>
      </c>
      <c r="I618" s="50">
        <f t="shared" si="138"/>
        <v>0</v>
      </c>
      <c r="J618" s="50">
        <f t="shared" si="140"/>
        <v>695.13553191489359</v>
      </c>
      <c r="K618" s="50">
        <f t="shared" si="141"/>
        <v>794.18472209882339</v>
      </c>
      <c r="L618" s="50">
        <f t="shared" si="142"/>
        <v>1150748.5216951431</v>
      </c>
      <c r="M618" s="50"/>
      <c r="N618" s="50">
        <f t="shared" si="135"/>
        <v>1150748.5216951431</v>
      </c>
      <c r="O618" s="198"/>
      <c r="P618" s="62"/>
      <c r="Q618" s="198"/>
      <c r="R618" s="62"/>
      <c r="S618" s="33"/>
      <c r="T618" s="99"/>
      <c r="U618" s="99"/>
    </row>
    <row r="619" spans="1:21" s="31" customFormat="1" x14ac:dyDescent="0.25">
      <c r="A619" s="35"/>
      <c r="B619" s="51" t="s">
        <v>429</v>
      </c>
      <c r="C619" s="35">
        <v>4</v>
      </c>
      <c r="D619" s="55">
        <v>26.119699999999998</v>
      </c>
      <c r="E619" s="181">
        <v>954</v>
      </c>
      <c r="F619" s="124">
        <v>371078.1</v>
      </c>
      <c r="G619" s="41">
        <v>100</v>
      </c>
      <c r="H619" s="50">
        <f t="shared" si="139"/>
        <v>371078.1</v>
      </c>
      <c r="I619" s="50">
        <f t="shared" si="138"/>
        <v>0</v>
      </c>
      <c r="J619" s="50">
        <f t="shared" si="140"/>
        <v>388.97075471698111</v>
      </c>
      <c r="K619" s="50">
        <f t="shared" si="141"/>
        <v>1100.3494992967358</v>
      </c>
      <c r="L619" s="50">
        <f t="shared" si="142"/>
        <v>1548974.7634224042</v>
      </c>
      <c r="M619" s="50"/>
      <c r="N619" s="50">
        <f t="shared" si="135"/>
        <v>1548974.7634224042</v>
      </c>
      <c r="O619" s="198"/>
      <c r="P619" s="62"/>
      <c r="Q619" s="198"/>
      <c r="R619" s="62"/>
      <c r="S619" s="33"/>
      <c r="T619" s="99"/>
      <c r="U619" s="99"/>
    </row>
    <row r="620" spans="1:21" s="31" customFormat="1" x14ac:dyDescent="0.25">
      <c r="A620" s="35"/>
      <c r="B620" s="51" t="s">
        <v>430</v>
      </c>
      <c r="C620" s="35">
        <v>4</v>
      </c>
      <c r="D620" s="55">
        <v>18.863699999999998</v>
      </c>
      <c r="E620" s="181">
        <v>1020</v>
      </c>
      <c r="F620" s="124">
        <v>367678.8</v>
      </c>
      <c r="G620" s="41">
        <v>100</v>
      </c>
      <c r="H620" s="50">
        <f t="shared" si="139"/>
        <v>367678.8</v>
      </c>
      <c r="I620" s="50">
        <f t="shared" si="138"/>
        <v>0</v>
      </c>
      <c r="J620" s="50">
        <f t="shared" si="140"/>
        <v>360.46941176470585</v>
      </c>
      <c r="K620" s="50">
        <f t="shared" si="141"/>
        <v>1128.8508422490111</v>
      </c>
      <c r="L620" s="50">
        <f t="shared" si="142"/>
        <v>1555510.8012660709</v>
      </c>
      <c r="M620" s="50"/>
      <c r="N620" s="50">
        <f t="shared" si="135"/>
        <v>1555510.8012660709</v>
      </c>
      <c r="O620" s="198"/>
      <c r="P620" s="62"/>
      <c r="Q620" s="198"/>
      <c r="R620" s="62"/>
      <c r="S620" s="33"/>
      <c r="T620" s="99"/>
      <c r="U620" s="99"/>
    </row>
    <row r="621" spans="1:21" s="31" customFormat="1" x14ac:dyDescent="0.25">
      <c r="A621" s="35"/>
      <c r="B621" s="51" t="s">
        <v>431</v>
      </c>
      <c r="C621" s="35">
        <v>4</v>
      </c>
      <c r="D621" s="55">
        <v>38.705500000000001</v>
      </c>
      <c r="E621" s="181">
        <v>2305</v>
      </c>
      <c r="F621" s="124">
        <v>1361269.6</v>
      </c>
      <c r="G621" s="41">
        <v>100</v>
      </c>
      <c r="H621" s="50">
        <f t="shared" si="139"/>
        <v>1361269.6</v>
      </c>
      <c r="I621" s="50">
        <f t="shared" si="138"/>
        <v>0</v>
      </c>
      <c r="J621" s="50">
        <f t="shared" si="140"/>
        <v>590.57249457700652</v>
      </c>
      <c r="K621" s="50">
        <f t="shared" si="141"/>
        <v>898.74775943671045</v>
      </c>
      <c r="L621" s="50">
        <f t="shared" si="142"/>
        <v>1646508.2283952306</v>
      </c>
      <c r="M621" s="50"/>
      <c r="N621" s="50">
        <f t="shared" si="135"/>
        <v>1646508.2283952306</v>
      </c>
      <c r="O621" s="198"/>
      <c r="P621" s="62"/>
      <c r="Q621" s="198"/>
      <c r="R621" s="62"/>
      <c r="S621" s="33"/>
      <c r="T621" s="99"/>
      <c r="U621" s="99"/>
    </row>
    <row r="622" spans="1:21" s="31" customFormat="1" x14ac:dyDescent="0.25">
      <c r="A622" s="35"/>
      <c r="B622" s="51" t="s">
        <v>432</v>
      </c>
      <c r="C622" s="35">
        <v>4</v>
      </c>
      <c r="D622" s="55">
        <v>28.945799999999998</v>
      </c>
      <c r="E622" s="181">
        <v>1473</v>
      </c>
      <c r="F622" s="124">
        <v>1009792.1</v>
      </c>
      <c r="G622" s="41">
        <v>100</v>
      </c>
      <c r="H622" s="50">
        <f t="shared" si="139"/>
        <v>1009792.1</v>
      </c>
      <c r="I622" s="50">
        <f t="shared" si="138"/>
        <v>0</v>
      </c>
      <c r="J622" s="50">
        <f t="shared" si="140"/>
        <v>685.53435166327222</v>
      </c>
      <c r="K622" s="50">
        <f t="shared" si="141"/>
        <v>803.78590235044476</v>
      </c>
      <c r="L622" s="50">
        <f t="shared" si="142"/>
        <v>1330849.0783158499</v>
      </c>
      <c r="M622" s="50"/>
      <c r="N622" s="50">
        <f t="shared" si="135"/>
        <v>1330849.0783158499</v>
      </c>
      <c r="O622" s="198"/>
      <c r="P622" s="62"/>
      <c r="Q622" s="198"/>
      <c r="R622" s="62"/>
      <c r="S622" s="33"/>
      <c r="T622" s="99"/>
      <c r="U622" s="99"/>
    </row>
    <row r="623" spans="1:21" s="31" customFormat="1" x14ac:dyDescent="0.25">
      <c r="A623" s="35"/>
      <c r="B623" s="51" t="s">
        <v>172</v>
      </c>
      <c r="C623" s="35">
        <v>4</v>
      </c>
      <c r="D623" s="55">
        <v>53.652200000000001</v>
      </c>
      <c r="E623" s="181">
        <v>3163</v>
      </c>
      <c r="F623" s="124">
        <v>826164.4</v>
      </c>
      <c r="G623" s="41">
        <v>100</v>
      </c>
      <c r="H623" s="50">
        <f t="shared" si="139"/>
        <v>826164.4</v>
      </c>
      <c r="I623" s="50">
        <f t="shared" si="138"/>
        <v>0</v>
      </c>
      <c r="J623" s="50">
        <f t="shared" si="140"/>
        <v>261.19645905785649</v>
      </c>
      <c r="K623" s="50">
        <f t="shared" si="141"/>
        <v>1228.1237949558604</v>
      </c>
      <c r="L623" s="50">
        <f t="shared" si="142"/>
        <v>2256430.7868798194</v>
      </c>
      <c r="M623" s="50"/>
      <c r="N623" s="50">
        <f t="shared" si="135"/>
        <v>2256430.7868798194</v>
      </c>
      <c r="O623" s="198"/>
      <c r="P623" s="62"/>
      <c r="Q623" s="198"/>
      <c r="R623" s="62"/>
      <c r="S623" s="33"/>
      <c r="T623" s="99"/>
      <c r="U623" s="99"/>
    </row>
    <row r="624" spans="1:21" s="31" customFormat="1" x14ac:dyDescent="0.25">
      <c r="A624" s="35"/>
      <c r="B624" s="51" t="s">
        <v>433</v>
      </c>
      <c r="C624" s="35">
        <v>4</v>
      </c>
      <c r="D624" s="55">
        <v>29.088600000000003</v>
      </c>
      <c r="E624" s="181">
        <v>727</v>
      </c>
      <c r="F624" s="124">
        <v>354119.9</v>
      </c>
      <c r="G624" s="41">
        <v>100</v>
      </c>
      <c r="H624" s="50">
        <f t="shared" si="139"/>
        <v>354119.9</v>
      </c>
      <c r="I624" s="50">
        <f t="shared" si="138"/>
        <v>0</v>
      </c>
      <c r="J624" s="50">
        <f t="shared" si="140"/>
        <v>487.09752407152683</v>
      </c>
      <c r="K624" s="50">
        <f t="shared" si="141"/>
        <v>1002.2227299421902</v>
      </c>
      <c r="L624" s="50">
        <f t="shared" si="142"/>
        <v>1411496.9725050649</v>
      </c>
      <c r="M624" s="50"/>
      <c r="N624" s="50">
        <f t="shared" si="135"/>
        <v>1411496.9725050649</v>
      </c>
      <c r="O624" s="198"/>
      <c r="P624" s="62"/>
      <c r="Q624" s="198"/>
      <c r="R624" s="62"/>
      <c r="S624" s="33"/>
      <c r="T624" s="99"/>
      <c r="U624" s="99"/>
    </row>
    <row r="625" spans="1:21" s="31" customFormat="1" x14ac:dyDescent="0.25">
      <c r="A625" s="35"/>
      <c r="B625" s="51" t="s">
        <v>801</v>
      </c>
      <c r="C625" s="35">
        <v>4</v>
      </c>
      <c r="D625" s="55">
        <v>34.2898</v>
      </c>
      <c r="E625" s="181">
        <v>1149</v>
      </c>
      <c r="F625" s="124">
        <v>343075.3</v>
      </c>
      <c r="G625" s="41">
        <v>100</v>
      </c>
      <c r="H625" s="50">
        <f t="shared" si="139"/>
        <v>343075.3</v>
      </c>
      <c r="I625" s="50">
        <f t="shared" si="138"/>
        <v>0</v>
      </c>
      <c r="J625" s="50">
        <f t="shared" si="140"/>
        <v>298.58598781549171</v>
      </c>
      <c r="K625" s="50">
        <f t="shared" si="141"/>
        <v>1190.7342661982252</v>
      </c>
      <c r="L625" s="50">
        <f t="shared" si="142"/>
        <v>1729901.291490379</v>
      </c>
      <c r="M625" s="50"/>
      <c r="N625" s="50">
        <f t="shared" si="135"/>
        <v>1729901.291490379</v>
      </c>
      <c r="O625" s="198"/>
      <c r="P625" s="62"/>
      <c r="Q625" s="198"/>
      <c r="R625" s="62"/>
      <c r="S625" s="33"/>
      <c r="T625" s="99"/>
      <c r="U625" s="99"/>
    </row>
    <row r="626" spans="1:21" s="31" customFormat="1" x14ac:dyDescent="0.25">
      <c r="A626" s="35"/>
      <c r="B626" s="4"/>
      <c r="C626" s="4"/>
      <c r="D626" s="55">
        <v>0</v>
      </c>
      <c r="E626" s="183"/>
      <c r="F626" s="42"/>
      <c r="G626" s="41"/>
      <c r="H626" s="42"/>
      <c r="I626" s="32"/>
      <c r="J626" s="32"/>
      <c r="K626" s="50"/>
      <c r="L626" s="50"/>
      <c r="M626" s="50"/>
      <c r="N626" s="50"/>
      <c r="O626" s="198"/>
      <c r="P626" s="62"/>
      <c r="Q626" s="198"/>
      <c r="R626" s="62"/>
      <c r="S626" s="33"/>
      <c r="T626" s="99"/>
      <c r="U626" s="99"/>
    </row>
    <row r="627" spans="1:21" s="31" customFormat="1" x14ac:dyDescent="0.25">
      <c r="A627" s="30" t="s">
        <v>434</v>
      </c>
      <c r="B627" s="43" t="s">
        <v>2</v>
      </c>
      <c r="C627" s="44"/>
      <c r="D627" s="3">
        <v>629.01580000000001</v>
      </c>
      <c r="E627" s="184">
        <f>E628</f>
        <v>56471</v>
      </c>
      <c r="F627" s="37">
        <f t="shared" ref="F627" si="143">F629</f>
        <v>0</v>
      </c>
      <c r="G627" s="37"/>
      <c r="H627" s="37">
        <f>H629</f>
        <v>6709544.0999999996</v>
      </c>
      <c r="I627" s="37">
        <f>I629</f>
        <v>-6709544.0999999996</v>
      </c>
      <c r="J627" s="37"/>
      <c r="K627" s="50"/>
      <c r="L627" s="50"/>
      <c r="M627" s="46">
        <f>M629</f>
        <v>16711965.595679702</v>
      </c>
      <c r="N627" s="37">
        <f t="shared" si="135"/>
        <v>16711965.595679702</v>
      </c>
      <c r="O627" s="198"/>
      <c r="P627" s="198"/>
      <c r="Q627" s="198"/>
      <c r="R627" s="198"/>
      <c r="S627" s="33"/>
      <c r="T627" s="99"/>
      <c r="U627" s="99"/>
    </row>
    <row r="628" spans="1:21" s="31" customFormat="1" x14ac:dyDescent="0.25">
      <c r="A628" s="30" t="s">
        <v>434</v>
      </c>
      <c r="B628" s="43" t="s">
        <v>3</v>
      </c>
      <c r="C628" s="44"/>
      <c r="D628" s="3">
        <v>629.01580000000001</v>
      </c>
      <c r="E628" s="184">
        <f>SUM(E630:E652)</f>
        <v>56471</v>
      </c>
      <c r="F628" s="37">
        <f t="shared" ref="F628" si="144">SUM(F630:F652)</f>
        <v>41499185.799999997</v>
      </c>
      <c r="G628" s="37"/>
      <c r="H628" s="37">
        <f>SUM(H630:H652)</f>
        <v>28080097.600000001</v>
      </c>
      <c r="I628" s="37">
        <f>SUM(I630:I652)</f>
        <v>13419088.199999999</v>
      </c>
      <c r="J628" s="37"/>
      <c r="K628" s="50"/>
      <c r="L628" s="37">
        <f>SUM(L630:L652)</f>
        <v>41955024.033365749</v>
      </c>
      <c r="M628" s="50"/>
      <c r="N628" s="37">
        <f t="shared" si="135"/>
        <v>41955024.033365749</v>
      </c>
      <c r="O628" s="198"/>
      <c r="P628" s="198"/>
      <c r="Q628" s="198"/>
      <c r="R628" s="198"/>
      <c r="S628" s="33"/>
      <c r="T628" s="99"/>
      <c r="U628" s="99"/>
    </row>
    <row r="629" spans="1:21" s="31" customFormat="1" x14ac:dyDescent="0.25">
      <c r="A629" s="35"/>
      <c r="B629" s="51" t="s">
        <v>26</v>
      </c>
      <c r="C629" s="35">
        <v>2</v>
      </c>
      <c r="D629" s="55">
        <v>0</v>
      </c>
      <c r="E629" s="187"/>
      <c r="F629" s="50"/>
      <c r="G629" s="41">
        <v>25</v>
      </c>
      <c r="H629" s="50">
        <f>F645*G629/100</f>
        <v>6709544.0999999996</v>
      </c>
      <c r="I629" s="50">
        <f t="shared" ref="I629:I652" si="145">F629-H629</f>
        <v>-6709544.0999999996</v>
      </c>
      <c r="J629" s="50"/>
      <c r="K629" s="50"/>
      <c r="L629" s="50"/>
      <c r="M629" s="50">
        <f>($L$7*$L$8*E627/$L$10)+($L$7*$L$9*D627/$L$11)</f>
        <v>16711965.595679702</v>
      </c>
      <c r="N629" s="50">
        <f t="shared" si="135"/>
        <v>16711965.595679702</v>
      </c>
      <c r="O629" s="198"/>
      <c r="P629" s="62"/>
      <c r="Q629" s="198"/>
      <c r="R629" s="62"/>
      <c r="S629" s="33"/>
      <c r="T629" s="99"/>
      <c r="U629" s="99"/>
    </row>
    <row r="630" spans="1:21" s="31" customFormat="1" x14ac:dyDescent="0.25">
      <c r="A630" s="35"/>
      <c r="B630" s="51" t="s">
        <v>802</v>
      </c>
      <c r="C630" s="35">
        <v>4</v>
      </c>
      <c r="D630" s="55">
        <v>16.8704</v>
      </c>
      <c r="E630" s="181">
        <v>2202</v>
      </c>
      <c r="F630" s="125">
        <v>373656.4</v>
      </c>
      <c r="G630" s="41">
        <v>100</v>
      </c>
      <c r="H630" s="50">
        <f t="shared" ref="H630:H652" si="146">F630*G630/100</f>
        <v>373656.4</v>
      </c>
      <c r="I630" s="50">
        <f t="shared" si="145"/>
        <v>0</v>
      </c>
      <c r="J630" s="50">
        <f t="shared" si="140"/>
        <v>169.68955495004542</v>
      </c>
      <c r="K630" s="50">
        <f t="shared" ref="K630:K652" si="147">$J$11*$J$19-J630</f>
        <v>1319.6306990636715</v>
      </c>
      <c r="L630" s="50">
        <f t="shared" ref="L630:L652" si="148">IF(K630&gt;0,$J$7*$J$8*(K630/$K$19),0)+$J$7*$J$9*(E630/$E$19)+$J$7*$J$10*(D630/$D$19)</f>
        <v>1983590.6894890021</v>
      </c>
      <c r="M630" s="50"/>
      <c r="N630" s="50">
        <f t="shared" si="135"/>
        <v>1983590.6894890021</v>
      </c>
      <c r="O630" s="198"/>
      <c r="P630" s="62"/>
      <c r="Q630" s="198"/>
      <c r="R630" s="62"/>
      <c r="S630" s="33"/>
      <c r="T630" s="99"/>
      <c r="U630" s="99"/>
    </row>
    <row r="631" spans="1:21" s="31" customFormat="1" x14ac:dyDescent="0.25">
      <c r="A631" s="35"/>
      <c r="B631" s="51" t="s">
        <v>435</v>
      </c>
      <c r="C631" s="35">
        <v>4</v>
      </c>
      <c r="D631" s="55">
        <v>26.722299999999997</v>
      </c>
      <c r="E631" s="181">
        <v>2372</v>
      </c>
      <c r="F631" s="125">
        <v>518070.1</v>
      </c>
      <c r="G631" s="41">
        <v>100</v>
      </c>
      <c r="H631" s="50">
        <f t="shared" si="146"/>
        <v>518070.1</v>
      </c>
      <c r="I631" s="50">
        <f t="shared" si="145"/>
        <v>0</v>
      </c>
      <c r="J631" s="50">
        <f t="shared" si="140"/>
        <v>218.41066610455312</v>
      </c>
      <c r="K631" s="50">
        <f t="shared" si="147"/>
        <v>1270.9095879091637</v>
      </c>
      <c r="L631" s="50">
        <f t="shared" si="148"/>
        <v>2012943.8687894037</v>
      </c>
      <c r="M631" s="50"/>
      <c r="N631" s="50">
        <f t="shared" si="135"/>
        <v>2012943.8687894037</v>
      </c>
      <c r="O631" s="198"/>
      <c r="P631" s="62"/>
      <c r="Q631" s="198"/>
      <c r="R631" s="62"/>
      <c r="S631" s="33"/>
      <c r="T631" s="99"/>
      <c r="U631" s="99"/>
    </row>
    <row r="632" spans="1:21" s="31" customFormat="1" x14ac:dyDescent="0.25">
      <c r="A632" s="35"/>
      <c r="B632" s="51" t="s">
        <v>436</v>
      </c>
      <c r="C632" s="35">
        <v>4</v>
      </c>
      <c r="D632" s="55">
        <v>13.170299999999999</v>
      </c>
      <c r="E632" s="181">
        <v>832</v>
      </c>
      <c r="F632" s="125">
        <v>400299.5</v>
      </c>
      <c r="G632" s="41">
        <v>100</v>
      </c>
      <c r="H632" s="50">
        <f t="shared" si="146"/>
        <v>400299.5</v>
      </c>
      <c r="I632" s="50">
        <f t="shared" si="145"/>
        <v>0</v>
      </c>
      <c r="J632" s="50">
        <f t="shared" si="140"/>
        <v>481.12920673076923</v>
      </c>
      <c r="K632" s="50">
        <f t="shared" si="147"/>
        <v>1008.1910472829477</v>
      </c>
      <c r="L632" s="50">
        <f t="shared" si="148"/>
        <v>1354993.5474161447</v>
      </c>
      <c r="M632" s="50"/>
      <c r="N632" s="50">
        <f t="shared" si="135"/>
        <v>1354993.5474161447</v>
      </c>
      <c r="O632" s="198"/>
      <c r="P632" s="62"/>
      <c r="Q632" s="198"/>
      <c r="R632" s="62"/>
      <c r="S632" s="33"/>
      <c r="T632" s="99"/>
      <c r="U632" s="99"/>
    </row>
    <row r="633" spans="1:21" s="31" customFormat="1" x14ac:dyDescent="0.25">
      <c r="A633" s="35"/>
      <c r="B633" s="51" t="s">
        <v>437</v>
      </c>
      <c r="C633" s="35">
        <v>4</v>
      </c>
      <c r="D633" s="55">
        <v>49.860100000000003</v>
      </c>
      <c r="E633" s="181">
        <v>3488</v>
      </c>
      <c r="F633" s="125">
        <v>786193.5</v>
      </c>
      <c r="G633" s="41">
        <v>100</v>
      </c>
      <c r="H633" s="50">
        <f t="shared" si="146"/>
        <v>786193.5</v>
      </c>
      <c r="I633" s="50">
        <f t="shared" si="145"/>
        <v>0</v>
      </c>
      <c r="J633" s="50">
        <f t="shared" si="140"/>
        <v>225.39951261467891</v>
      </c>
      <c r="K633" s="50">
        <f t="shared" si="147"/>
        <v>1263.920741399038</v>
      </c>
      <c r="L633" s="50">
        <f t="shared" si="148"/>
        <v>2338549.4028837173</v>
      </c>
      <c r="M633" s="50"/>
      <c r="N633" s="50">
        <f t="shared" si="135"/>
        <v>2338549.4028837173</v>
      </c>
      <c r="O633" s="198"/>
      <c r="P633" s="62"/>
      <c r="Q633" s="198"/>
      <c r="R633" s="62"/>
      <c r="S633" s="33"/>
      <c r="T633" s="99"/>
      <c r="U633" s="99"/>
    </row>
    <row r="634" spans="1:21" s="31" customFormat="1" x14ac:dyDescent="0.25">
      <c r="A634" s="35"/>
      <c r="B634" s="51" t="s">
        <v>438</v>
      </c>
      <c r="C634" s="35">
        <v>4</v>
      </c>
      <c r="D634" s="55">
        <v>15.717600000000001</v>
      </c>
      <c r="E634" s="181">
        <v>968</v>
      </c>
      <c r="F634" s="125">
        <v>274152.40000000002</v>
      </c>
      <c r="G634" s="41">
        <v>100</v>
      </c>
      <c r="H634" s="50">
        <f t="shared" si="146"/>
        <v>274152.40000000002</v>
      </c>
      <c r="I634" s="50">
        <f t="shared" si="145"/>
        <v>0</v>
      </c>
      <c r="J634" s="50">
        <f t="shared" si="140"/>
        <v>283.21528925619839</v>
      </c>
      <c r="K634" s="50">
        <f t="shared" si="147"/>
        <v>1206.1049647575187</v>
      </c>
      <c r="L634" s="50">
        <f t="shared" si="148"/>
        <v>1615583.8150601771</v>
      </c>
      <c r="M634" s="50"/>
      <c r="N634" s="50">
        <f t="shared" si="135"/>
        <v>1615583.8150601771</v>
      </c>
      <c r="O634" s="198"/>
      <c r="P634" s="62"/>
      <c r="Q634" s="198"/>
      <c r="R634" s="62"/>
      <c r="S634" s="33"/>
      <c r="T634" s="99"/>
      <c r="U634" s="99"/>
    </row>
    <row r="635" spans="1:21" s="31" customFormat="1" x14ac:dyDescent="0.25">
      <c r="A635" s="35"/>
      <c r="B635" s="51" t="s">
        <v>439</v>
      </c>
      <c r="C635" s="35">
        <v>4</v>
      </c>
      <c r="D635" s="55">
        <v>28.387500000000003</v>
      </c>
      <c r="E635" s="181">
        <v>1781</v>
      </c>
      <c r="F635" s="125">
        <v>810168.3</v>
      </c>
      <c r="G635" s="41">
        <v>100</v>
      </c>
      <c r="H635" s="50">
        <f t="shared" si="146"/>
        <v>810168.3</v>
      </c>
      <c r="I635" s="50">
        <f t="shared" si="145"/>
        <v>0</v>
      </c>
      <c r="J635" s="50">
        <f t="shared" si="140"/>
        <v>454.89517125210557</v>
      </c>
      <c r="K635" s="50">
        <f t="shared" si="147"/>
        <v>1034.4250827616115</v>
      </c>
      <c r="L635" s="50">
        <f t="shared" si="148"/>
        <v>1644572.5847123652</v>
      </c>
      <c r="M635" s="50"/>
      <c r="N635" s="50">
        <f t="shared" si="135"/>
        <v>1644572.5847123652</v>
      </c>
      <c r="O635" s="198"/>
      <c r="P635" s="62"/>
      <c r="Q635" s="198"/>
      <c r="R635" s="62"/>
      <c r="S635" s="33"/>
      <c r="T635" s="99"/>
      <c r="U635" s="99"/>
    </row>
    <row r="636" spans="1:21" s="31" customFormat="1" x14ac:dyDescent="0.25">
      <c r="A636" s="35"/>
      <c r="B636" s="51" t="s">
        <v>440</v>
      </c>
      <c r="C636" s="35">
        <v>4</v>
      </c>
      <c r="D636" s="55">
        <v>5.9548000000000005</v>
      </c>
      <c r="E636" s="181">
        <v>1174</v>
      </c>
      <c r="F636" s="125">
        <v>357211.4</v>
      </c>
      <c r="G636" s="41">
        <v>100</v>
      </c>
      <c r="H636" s="50">
        <f t="shared" si="146"/>
        <v>357211.4</v>
      </c>
      <c r="I636" s="50">
        <f t="shared" si="145"/>
        <v>0</v>
      </c>
      <c r="J636" s="50">
        <f t="shared" si="140"/>
        <v>304.2686541737649</v>
      </c>
      <c r="K636" s="50">
        <f t="shared" si="147"/>
        <v>1185.0515998399521</v>
      </c>
      <c r="L636" s="50">
        <f t="shared" si="148"/>
        <v>1580251.8215195208</v>
      </c>
      <c r="M636" s="50"/>
      <c r="N636" s="50">
        <f t="shared" si="135"/>
        <v>1580251.8215195208</v>
      </c>
      <c r="O636" s="198"/>
      <c r="P636" s="62"/>
      <c r="Q636" s="198"/>
      <c r="R636" s="62"/>
      <c r="S636" s="33"/>
      <c r="T636" s="99"/>
      <c r="U636" s="99"/>
    </row>
    <row r="637" spans="1:21" s="31" customFormat="1" x14ac:dyDescent="0.25">
      <c r="A637" s="35"/>
      <c r="B637" s="51" t="s">
        <v>441</v>
      </c>
      <c r="C637" s="35">
        <v>4</v>
      </c>
      <c r="D637" s="55">
        <v>8.7255999999999982</v>
      </c>
      <c r="E637" s="181">
        <v>879</v>
      </c>
      <c r="F637" s="125">
        <v>221456.4</v>
      </c>
      <c r="G637" s="41">
        <v>100</v>
      </c>
      <c r="H637" s="50">
        <f t="shared" si="146"/>
        <v>221456.4</v>
      </c>
      <c r="I637" s="50">
        <f t="shared" si="145"/>
        <v>0</v>
      </c>
      <c r="J637" s="50">
        <f t="shared" si="140"/>
        <v>251.94129692832763</v>
      </c>
      <c r="K637" s="50">
        <f t="shared" si="147"/>
        <v>1237.3789570853894</v>
      </c>
      <c r="L637" s="50">
        <f t="shared" si="148"/>
        <v>1597083.3050565787</v>
      </c>
      <c r="M637" s="50"/>
      <c r="N637" s="50">
        <f t="shared" si="135"/>
        <v>1597083.3050565787</v>
      </c>
      <c r="O637" s="198"/>
      <c r="P637" s="62"/>
      <c r="Q637" s="198"/>
      <c r="R637" s="62"/>
      <c r="S637" s="33"/>
      <c r="T637" s="99"/>
      <c r="U637" s="99"/>
    </row>
    <row r="638" spans="1:21" s="31" customFormat="1" x14ac:dyDescent="0.25">
      <c r="A638" s="35"/>
      <c r="B638" s="51" t="s">
        <v>442</v>
      </c>
      <c r="C638" s="35">
        <v>4</v>
      </c>
      <c r="D638" s="55">
        <v>37.560200000000002</v>
      </c>
      <c r="E638" s="181">
        <v>3797</v>
      </c>
      <c r="F638" s="125">
        <v>991512.7</v>
      </c>
      <c r="G638" s="41">
        <v>100</v>
      </c>
      <c r="H638" s="50">
        <f t="shared" si="146"/>
        <v>991512.7</v>
      </c>
      <c r="I638" s="50">
        <f t="shared" si="145"/>
        <v>0</v>
      </c>
      <c r="J638" s="50">
        <f t="shared" si="140"/>
        <v>261.13055043455358</v>
      </c>
      <c r="K638" s="50">
        <f t="shared" si="147"/>
        <v>1228.1897035791635</v>
      </c>
      <c r="L638" s="50">
        <f t="shared" si="148"/>
        <v>2293157.4823751301</v>
      </c>
      <c r="M638" s="50"/>
      <c r="N638" s="50">
        <f t="shared" si="135"/>
        <v>2293157.4823751301</v>
      </c>
      <c r="O638" s="198"/>
      <c r="P638" s="62"/>
      <c r="Q638" s="198"/>
      <c r="R638" s="62"/>
      <c r="S638" s="33"/>
      <c r="T638" s="99"/>
      <c r="U638" s="99"/>
    </row>
    <row r="639" spans="1:21" s="31" customFormat="1" x14ac:dyDescent="0.25">
      <c r="A639" s="35"/>
      <c r="B639" s="51" t="s">
        <v>443</v>
      </c>
      <c r="C639" s="35">
        <v>4</v>
      </c>
      <c r="D639" s="55">
        <v>16.395299999999999</v>
      </c>
      <c r="E639" s="181">
        <v>1562</v>
      </c>
      <c r="F639" s="125">
        <v>297627</v>
      </c>
      <c r="G639" s="41">
        <v>100</v>
      </c>
      <c r="H639" s="50">
        <f t="shared" si="146"/>
        <v>297627</v>
      </c>
      <c r="I639" s="50">
        <f t="shared" si="145"/>
        <v>0</v>
      </c>
      <c r="J639" s="50">
        <f t="shared" si="140"/>
        <v>190.54225352112675</v>
      </c>
      <c r="K639" s="50">
        <f t="shared" si="147"/>
        <v>1298.7780004925903</v>
      </c>
      <c r="L639" s="50">
        <f t="shared" si="148"/>
        <v>1835904.7052962275</v>
      </c>
      <c r="M639" s="50"/>
      <c r="N639" s="50">
        <f t="shared" si="135"/>
        <v>1835904.7052962275</v>
      </c>
      <c r="O639" s="198"/>
      <c r="P639" s="62"/>
      <c r="Q639" s="198"/>
      <c r="R639" s="62"/>
      <c r="S639" s="33"/>
      <c r="T639" s="99"/>
      <c r="U639" s="99"/>
    </row>
    <row r="640" spans="1:21" s="31" customFormat="1" x14ac:dyDescent="0.25">
      <c r="A640" s="35"/>
      <c r="B640" s="51" t="s">
        <v>444</v>
      </c>
      <c r="C640" s="35">
        <v>4</v>
      </c>
      <c r="D640" s="55">
        <v>13.850899999999999</v>
      </c>
      <c r="E640" s="181">
        <v>1025</v>
      </c>
      <c r="F640" s="125">
        <v>712267.8</v>
      </c>
      <c r="G640" s="41">
        <v>100</v>
      </c>
      <c r="H640" s="50">
        <f t="shared" si="146"/>
        <v>712267.8</v>
      </c>
      <c r="I640" s="50">
        <f t="shared" si="145"/>
        <v>0</v>
      </c>
      <c r="J640" s="50">
        <f t="shared" si="140"/>
        <v>694.89541463414639</v>
      </c>
      <c r="K640" s="50">
        <f t="shared" si="147"/>
        <v>794.42483937957059</v>
      </c>
      <c r="L640" s="50">
        <f t="shared" si="148"/>
        <v>1156190.5525572645</v>
      </c>
      <c r="M640" s="50"/>
      <c r="N640" s="50">
        <f t="shared" si="135"/>
        <v>1156190.5525572645</v>
      </c>
      <c r="O640" s="198"/>
      <c r="P640" s="62"/>
      <c r="Q640" s="198"/>
      <c r="R640" s="62"/>
      <c r="S640" s="33"/>
      <c r="T640" s="99"/>
      <c r="U640" s="99"/>
    </row>
    <row r="641" spans="1:21" s="31" customFormat="1" x14ac:dyDescent="0.25">
      <c r="A641" s="35"/>
      <c r="B641" s="51" t="s">
        <v>445</v>
      </c>
      <c r="C641" s="35">
        <v>4</v>
      </c>
      <c r="D641" s="55">
        <v>23.948</v>
      </c>
      <c r="E641" s="181">
        <v>1849</v>
      </c>
      <c r="F641" s="125">
        <v>1055279</v>
      </c>
      <c r="G641" s="41">
        <v>100</v>
      </c>
      <c r="H641" s="50">
        <f t="shared" si="146"/>
        <v>1055279</v>
      </c>
      <c r="I641" s="50">
        <f t="shared" si="145"/>
        <v>0</v>
      </c>
      <c r="J641" s="50">
        <f t="shared" si="140"/>
        <v>570.72958355868036</v>
      </c>
      <c r="K641" s="50">
        <f t="shared" si="147"/>
        <v>918.59067045503662</v>
      </c>
      <c r="L641" s="50">
        <f t="shared" si="148"/>
        <v>1504755.960176901</v>
      </c>
      <c r="M641" s="50"/>
      <c r="N641" s="50">
        <f t="shared" si="135"/>
        <v>1504755.960176901</v>
      </c>
      <c r="O641" s="198"/>
      <c r="P641" s="62"/>
      <c r="Q641" s="198"/>
      <c r="R641" s="62"/>
      <c r="S641" s="33"/>
      <c r="T641" s="99"/>
      <c r="U641" s="99"/>
    </row>
    <row r="642" spans="1:21" s="31" customFormat="1" x14ac:dyDescent="0.25">
      <c r="A642" s="35"/>
      <c r="B642" s="51" t="s">
        <v>446</v>
      </c>
      <c r="C642" s="35">
        <v>4</v>
      </c>
      <c r="D642" s="55">
        <v>21.0716</v>
      </c>
      <c r="E642" s="181">
        <v>1801</v>
      </c>
      <c r="F642" s="125">
        <v>498507.9</v>
      </c>
      <c r="G642" s="41">
        <v>100</v>
      </c>
      <c r="H642" s="50">
        <f t="shared" si="146"/>
        <v>498507.9</v>
      </c>
      <c r="I642" s="50">
        <f t="shared" si="145"/>
        <v>0</v>
      </c>
      <c r="J642" s="50">
        <f t="shared" si="140"/>
        <v>276.79505830094394</v>
      </c>
      <c r="K642" s="50">
        <f t="shared" si="147"/>
        <v>1212.525195712773</v>
      </c>
      <c r="L642" s="50">
        <f t="shared" si="148"/>
        <v>1809372.7953620662</v>
      </c>
      <c r="M642" s="50"/>
      <c r="N642" s="50">
        <f t="shared" ref="N642:N705" si="149">L642+M642</f>
        <v>1809372.7953620662</v>
      </c>
      <c r="O642" s="198"/>
      <c r="P642" s="62"/>
      <c r="Q642" s="198"/>
      <c r="R642" s="62"/>
      <c r="S642" s="33"/>
      <c r="T642" s="99"/>
      <c r="U642" s="99"/>
    </row>
    <row r="643" spans="1:21" s="31" customFormat="1" x14ac:dyDescent="0.25">
      <c r="A643" s="35"/>
      <c r="B643" s="51" t="s">
        <v>447</v>
      </c>
      <c r="C643" s="35">
        <v>4</v>
      </c>
      <c r="D643" s="55">
        <v>22.115600000000001</v>
      </c>
      <c r="E643" s="181">
        <v>2262</v>
      </c>
      <c r="F643" s="125">
        <v>723761.3</v>
      </c>
      <c r="G643" s="41">
        <v>100</v>
      </c>
      <c r="H643" s="50">
        <f t="shared" si="146"/>
        <v>723761.3</v>
      </c>
      <c r="I643" s="50">
        <f t="shared" si="145"/>
        <v>0</v>
      </c>
      <c r="J643" s="50">
        <f t="shared" si="140"/>
        <v>319.96520778072505</v>
      </c>
      <c r="K643" s="50">
        <f t="shared" si="147"/>
        <v>1169.355046232992</v>
      </c>
      <c r="L643" s="50">
        <f t="shared" si="148"/>
        <v>1854329.291323127</v>
      </c>
      <c r="M643" s="50"/>
      <c r="N643" s="50">
        <f t="shared" si="149"/>
        <v>1854329.291323127</v>
      </c>
      <c r="O643" s="198"/>
      <c r="P643" s="62"/>
      <c r="Q643" s="198"/>
      <c r="R643" s="62"/>
      <c r="S643" s="33"/>
      <c r="T643" s="99"/>
      <c r="U643" s="99"/>
    </row>
    <row r="644" spans="1:21" s="31" customFormat="1" x14ac:dyDescent="0.25">
      <c r="A644" s="35"/>
      <c r="B644" s="51" t="s">
        <v>448</v>
      </c>
      <c r="C644" s="35">
        <v>4</v>
      </c>
      <c r="D644" s="55">
        <v>43.943700000000007</v>
      </c>
      <c r="E644" s="181">
        <v>2593</v>
      </c>
      <c r="F644" s="125">
        <v>481036.7</v>
      </c>
      <c r="G644" s="41">
        <v>100</v>
      </c>
      <c r="H644" s="50">
        <f t="shared" si="146"/>
        <v>481036.7</v>
      </c>
      <c r="I644" s="50">
        <f t="shared" si="145"/>
        <v>0</v>
      </c>
      <c r="J644" s="50">
        <f t="shared" si="140"/>
        <v>185.51357500964136</v>
      </c>
      <c r="K644" s="50">
        <f t="shared" si="147"/>
        <v>1303.8066790040757</v>
      </c>
      <c r="L644" s="50">
        <f t="shared" si="148"/>
        <v>2181811.6906757369</v>
      </c>
      <c r="M644" s="50"/>
      <c r="N644" s="50">
        <f t="shared" si="149"/>
        <v>2181811.6906757369</v>
      </c>
      <c r="O644" s="198"/>
      <c r="P644" s="62"/>
      <c r="Q644" s="198"/>
      <c r="R644" s="62"/>
      <c r="S644" s="33"/>
      <c r="T644" s="99"/>
      <c r="U644" s="99"/>
    </row>
    <row r="645" spans="1:21" s="31" customFormat="1" x14ac:dyDescent="0.25">
      <c r="A645" s="35"/>
      <c r="B645" s="51" t="s">
        <v>860</v>
      </c>
      <c r="C645" s="35">
        <v>3</v>
      </c>
      <c r="D645" s="55">
        <v>92.032000000000011</v>
      </c>
      <c r="E645" s="181">
        <v>11091</v>
      </c>
      <c r="F645" s="125">
        <v>26838176.399999999</v>
      </c>
      <c r="G645" s="41">
        <v>50</v>
      </c>
      <c r="H645" s="50">
        <f t="shared" si="146"/>
        <v>13419088.199999999</v>
      </c>
      <c r="I645" s="50">
        <f t="shared" si="145"/>
        <v>13419088.199999999</v>
      </c>
      <c r="J645" s="50">
        <f t="shared" si="140"/>
        <v>2419.8157424939141</v>
      </c>
      <c r="K645" s="50">
        <f t="shared" si="147"/>
        <v>-930.49548848019708</v>
      </c>
      <c r="L645" s="50">
        <f t="shared" si="148"/>
        <v>2592990.6990885842</v>
      </c>
      <c r="M645" s="50"/>
      <c r="N645" s="50">
        <f t="shared" si="149"/>
        <v>2592990.6990885842</v>
      </c>
      <c r="O645" s="198"/>
      <c r="P645" s="62"/>
      <c r="Q645" s="198"/>
      <c r="R645" s="62"/>
      <c r="S645" s="33"/>
      <c r="T645" s="99"/>
      <c r="U645" s="99"/>
    </row>
    <row r="646" spans="1:21" s="31" customFormat="1" x14ac:dyDescent="0.25">
      <c r="A646" s="35"/>
      <c r="B646" s="51" t="s">
        <v>449</v>
      </c>
      <c r="C646" s="35">
        <v>4</v>
      </c>
      <c r="D646" s="55">
        <v>38.2607</v>
      </c>
      <c r="E646" s="181">
        <v>2858</v>
      </c>
      <c r="F646" s="125">
        <v>891649.5</v>
      </c>
      <c r="G646" s="41">
        <v>100</v>
      </c>
      <c r="H646" s="50">
        <f t="shared" si="146"/>
        <v>891649.5</v>
      </c>
      <c r="I646" s="50">
        <f t="shared" si="145"/>
        <v>0</v>
      </c>
      <c r="J646" s="50">
        <f t="shared" si="140"/>
        <v>311.98372988103569</v>
      </c>
      <c r="K646" s="50">
        <f t="shared" si="147"/>
        <v>1177.3365241326812</v>
      </c>
      <c r="L646" s="50">
        <f t="shared" si="148"/>
        <v>2061116.4224125468</v>
      </c>
      <c r="M646" s="50"/>
      <c r="N646" s="50">
        <f t="shared" si="149"/>
        <v>2061116.4224125468</v>
      </c>
      <c r="O646" s="198"/>
      <c r="P646" s="62"/>
      <c r="Q646" s="198"/>
      <c r="R646" s="62"/>
      <c r="S646" s="33"/>
      <c r="T646" s="99"/>
      <c r="U646" s="99"/>
    </row>
    <row r="647" spans="1:21" s="31" customFormat="1" x14ac:dyDescent="0.25">
      <c r="A647" s="35"/>
      <c r="B647" s="51" t="s">
        <v>450</v>
      </c>
      <c r="C647" s="35">
        <v>4</v>
      </c>
      <c r="D647" s="55">
        <v>12.4343</v>
      </c>
      <c r="E647" s="181">
        <v>1502</v>
      </c>
      <c r="F647" s="125">
        <v>1780092.2</v>
      </c>
      <c r="G647" s="41">
        <v>100</v>
      </c>
      <c r="H647" s="50">
        <f t="shared" si="146"/>
        <v>1780092.2</v>
      </c>
      <c r="I647" s="50">
        <f t="shared" si="145"/>
        <v>0</v>
      </c>
      <c r="J647" s="50">
        <f t="shared" si="140"/>
        <v>1185.1479360852197</v>
      </c>
      <c r="K647" s="50">
        <f t="shared" si="147"/>
        <v>304.17231792849725</v>
      </c>
      <c r="L647" s="50">
        <f t="shared" si="148"/>
        <v>691242.75915488543</v>
      </c>
      <c r="M647" s="50"/>
      <c r="N647" s="50">
        <f t="shared" si="149"/>
        <v>691242.75915488543</v>
      </c>
      <c r="O647" s="198"/>
      <c r="P647" s="62"/>
      <c r="Q647" s="198"/>
      <c r="R647" s="62"/>
      <c r="S647" s="33"/>
      <c r="T647" s="99"/>
      <c r="U647" s="99"/>
    </row>
    <row r="648" spans="1:21" s="31" customFormat="1" x14ac:dyDescent="0.25">
      <c r="A648" s="35"/>
      <c r="B648" s="51" t="s">
        <v>451</v>
      </c>
      <c r="C648" s="35">
        <v>4</v>
      </c>
      <c r="D648" s="55">
        <v>31.216500000000003</v>
      </c>
      <c r="E648" s="181">
        <v>2377</v>
      </c>
      <c r="F648" s="125">
        <v>711190.2</v>
      </c>
      <c r="G648" s="41">
        <v>100</v>
      </c>
      <c r="H648" s="50">
        <f t="shared" si="146"/>
        <v>711190.2</v>
      </c>
      <c r="I648" s="50">
        <f t="shared" si="145"/>
        <v>0</v>
      </c>
      <c r="J648" s="50">
        <f t="shared" si="140"/>
        <v>299.19655027345391</v>
      </c>
      <c r="K648" s="50">
        <f t="shared" si="147"/>
        <v>1190.123703740263</v>
      </c>
      <c r="L648" s="50">
        <f t="shared" si="148"/>
        <v>1947013.8750744031</v>
      </c>
      <c r="M648" s="50"/>
      <c r="N648" s="50">
        <f t="shared" si="149"/>
        <v>1947013.8750744031</v>
      </c>
      <c r="O648" s="198"/>
      <c r="P648" s="62"/>
      <c r="Q648" s="198"/>
      <c r="R648" s="62"/>
      <c r="S648" s="33"/>
      <c r="T648" s="99"/>
      <c r="U648" s="99"/>
    </row>
    <row r="649" spans="1:21" s="31" customFormat="1" x14ac:dyDescent="0.25">
      <c r="A649" s="35"/>
      <c r="B649" s="51" t="s">
        <v>452</v>
      </c>
      <c r="C649" s="35">
        <v>4</v>
      </c>
      <c r="D649" s="55">
        <v>21.7347</v>
      </c>
      <c r="E649" s="181">
        <v>1754</v>
      </c>
      <c r="F649" s="125">
        <v>443220.8</v>
      </c>
      <c r="G649" s="41">
        <v>100</v>
      </c>
      <c r="H649" s="50">
        <f t="shared" si="146"/>
        <v>443220.8</v>
      </c>
      <c r="I649" s="50">
        <f t="shared" si="145"/>
        <v>0</v>
      </c>
      <c r="J649" s="50">
        <f t="shared" si="140"/>
        <v>252.6914481185861</v>
      </c>
      <c r="K649" s="50">
        <f t="shared" si="147"/>
        <v>1236.6288058951309</v>
      </c>
      <c r="L649" s="50">
        <f t="shared" si="148"/>
        <v>1830848.7892837462</v>
      </c>
      <c r="M649" s="50"/>
      <c r="N649" s="50">
        <f t="shared" si="149"/>
        <v>1830848.7892837462</v>
      </c>
      <c r="O649" s="198"/>
      <c r="P649" s="62"/>
      <c r="Q649" s="198"/>
      <c r="R649" s="62"/>
      <c r="S649" s="33"/>
      <c r="T649" s="99"/>
      <c r="U649" s="99"/>
    </row>
    <row r="650" spans="1:21" s="31" customFormat="1" x14ac:dyDescent="0.25">
      <c r="A650" s="35"/>
      <c r="B650" s="51" t="s">
        <v>803</v>
      </c>
      <c r="C650" s="35">
        <v>4</v>
      </c>
      <c r="D650" s="55">
        <v>56.6937</v>
      </c>
      <c r="E650" s="181">
        <v>5822</v>
      </c>
      <c r="F650" s="125">
        <v>1634280.3</v>
      </c>
      <c r="G650" s="41">
        <v>100</v>
      </c>
      <c r="H650" s="50">
        <f t="shared" si="146"/>
        <v>1634280.3</v>
      </c>
      <c r="I650" s="50">
        <f t="shared" si="145"/>
        <v>0</v>
      </c>
      <c r="J650" s="50">
        <f t="shared" si="140"/>
        <v>280.70771212641705</v>
      </c>
      <c r="K650" s="50">
        <f t="shared" si="147"/>
        <v>1208.6125418872998</v>
      </c>
      <c r="L650" s="50">
        <f t="shared" si="148"/>
        <v>2756864.3230238822</v>
      </c>
      <c r="M650" s="50"/>
      <c r="N650" s="50">
        <f t="shared" si="149"/>
        <v>2756864.3230238822</v>
      </c>
      <c r="O650" s="198"/>
      <c r="P650" s="62"/>
      <c r="Q650" s="198"/>
      <c r="R650" s="62"/>
      <c r="S650" s="33"/>
      <c r="T650" s="99"/>
      <c r="U650" s="99"/>
    </row>
    <row r="651" spans="1:21" s="31" customFormat="1" x14ac:dyDescent="0.25">
      <c r="A651" s="35"/>
      <c r="B651" s="51" t="s">
        <v>453</v>
      </c>
      <c r="C651" s="35">
        <v>4</v>
      </c>
      <c r="D651" s="55">
        <v>13.955799999999998</v>
      </c>
      <c r="E651" s="181">
        <v>904</v>
      </c>
      <c r="F651" s="125">
        <v>313918.09999999998</v>
      </c>
      <c r="G651" s="41">
        <v>100</v>
      </c>
      <c r="H651" s="50">
        <f t="shared" si="146"/>
        <v>313918.09999999998</v>
      </c>
      <c r="I651" s="50">
        <f t="shared" si="145"/>
        <v>0</v>
      </c>
      <c r="J651" s="50">
        <f t="shared" si="140"/>
        <v>347.25453539823008</v>
      </c>
      <c r="K651" s="50">
        <f t="shared" si="147"/>
        <v>1142.065718615487</v>
      </c>
      <c r="L651" s="50">
        <f t="shared" si="148"/>
        <v>1522557.7900472358</v>
      </c>
      <c r="M651" s="50"/>
      <c r="N651" s="50">
        <f t="shared" si="149"/>
        <v>1522557.7900472358</v>
      </c>
      <c r="O651" s="198"/>
      <c r="P651" s="62"/>
      <c r="Q651" s="198"/>
      <c r="R651" s="62"/>
      <c r="S651" s="33"/>
      <c r="T651" s="99"/>
      <c r="U651" s="99"/>
    </row>
    <row r="652" spans="1:21" s="31" customFormat="1" x14ac:dyDescent="0.25">
      <c r="A652" s="35"/>
      <c r="B652" s="51" t="s">
        <v>454</v>
      </c>
      <c r="C652" s="35">
        <v>4</v>
      </c>
      <c r="D652" s="55">
        <v>18.394200000000001</v>
      </c>
      <c r="E652" s="181">
        <v>1578</v>
      </c>
      <c r="F652" s="125">
        <v>385457.9</v>
      </c>
      <c r="G652" s="41">
        <v>100</v>
      </c>
      <c r="H652" s="50">
        <f t="shared" si="146"/>
        <v>385457.9</v>
      </c>
      <c r="I652" s="50">
        <f t="shared" si="145"/>
        <v>0</v>
      </c>
      <c r="J652" s="50">
        <f t="shared" si="140"/>
        <v>244.26989860583018</v>
      </c>
      <c r="K652" s="50">
        <f t="shared" si="147"/>
        <v>1245.0503554078869</v>
      </c>
      <c r="L652" s="50">
        <f t="shared" si="148"/>
        <v>1789297.8625871036</v>
      </c>
      <c r="M652" s="50"/>
      <c r="N652" s="50">
        <f t="shared" si="149"/>
        <v>1789297.8625871036</v>
      </c>
      <c r="O652" s="198"/>
      <c r="P652" s="62"/>
      <c r="Q652" s="198"/>
      <c r="R652" s="62"/>
      <c r="S652" s="33"/>
      <c r="T652" s="99"/>
      <c r="U652" s="99"/>
    </row>
    <row r="653" spans="1:21" s="31" customFormat="1" x14ac:dyDescent="0.25">
      <c r="A653" s="35"/>
      <c r="B653" s="4"/>
      <c r="C653" s="4"/>
      <c r="D653" s="55">
        <v>0</v>
      </c>
      <c r="E653" s="183"/>
      <c r="F653" s="42"/>
      <c r="G653" s="41"/>
      <c r="H653" s="42"/>
      <c r="I653" s="32"/>
      <c r="J653" s="32"/>
      <c r="K653" s="50"/>
      <c r="L653" s="50"/>
      <c r="M653" s="50"/>
      <c r="N653" s="50"/>
      <c r="O653" s="198"/>
      <c r="P653" s="62"/>
      <c r="Q653" s="198"/>
      <c r="R653" s="62"/>
      <c r="S653" s="33"/>
      <c r="T653" s="99"/>
      <c r="U653" s="99"/>
    </row>
    <row r="654" spans="1:21" s="31" customFormat="1" x14ac:dyDescent="0.25">
      <c r="A654" s="30" t="s">
        <v>455</v>
      </c>
      <c r="B654" s="43" t="s">
        <v>2</v>
      </c>
      <c r="C654" s="44"/>
      <c r="D654" s="3">
        <v>597.46979999999985</v>
      </c>
      <c r="E654" s="184">
        <f>E655</f>
        <v>49280</v>
      </c>
      <c r="F654" s="37">
        <f t="shared" ref="F654" si="150">F656</f>
        <v>0</v>
      </c>
      <c r="G654" s="37"/>
      <c r="H654" s="37">
        <f>H656</f>
        <v>5813860.2750000004</v>
      </c>
      <c r="I654" s="37">
        <f>I656</f>
        <v>-5813860.2750000004</v>
      </c>
      <c r="J654" s="37"/>
      <c r="K654" s="50"/>
      <c r="L654" s="50"/>
      <c r="M654" s="46">
        <f>M656</f>
        <v>15058650.153978614</v>
      </c>
      <c r="N654" s="37">
        <f t="shared" si="149"/>
        <v>15058650.153978614</v>
      </c>
      <c r="O654" s="198"/>
      <c r="P654" s="198"/>
      <c r="Q654" s="198"/>
      <c r="R654" s="198"/>
      <c r="S654" s="33"/>
      <c r="T654" s="99"/>
      <c r="U654" s="99"/>
    </row>
    <row r="655" spans="1:21" s="31" customFormat="1" x14ac:dyDescent="0.25">
      <c r="A655" s="30" t="s">
        <v>455</v>
      </c>
      <c r="B655" s="43" t="s">
        <v>3</v>
      </c>
      <c r="C655" s="44"/>
      <c r="D655" s="3">
        <v>597.46979999999985</v>
      </c>
      <c r="E655" s="184">
        <f>SUM(E657:E677)</f>
        <v>49280</v>
      </c>
      <c r="F655" s="37">
        <f t="shared" ref="F655" si="151">SUM(F657:F677)</f>
        <v>46648061.200000003</v>
      </c>
      <c r="G655" s="37"/>
      <c r="H655" s="37">
        <f>SUM(H657:H677)</f>
        <v>35020340.649999999</v>
      </c>
      <c r="I655" s="37">
        <f>SUM(I657:I677)</f>
        <v>11627720.550000001</v>
      </c>
      <c r="J655" s="37"/>
      <c r="K655" s="50"/>
      <c r="L655" s="37">
        <f>SUM(L657:L677)</f>
        <v>33990349.728664599</v>
      </c>
      <c r="M655" s="50"/>
      <c r="N655" s="37">
        <f t="shared" si="149"/>
        <v>33990349.728664599</v>
      </c>
      <c r="O655" s="198"/>
      <c r="P655" s="198"/>
      <c r="Q655" s="198"/>
      <c r="R655" s="198"/>
      <c r="S655" s="33"/>
      <c r="T655" s="99"/>
      <c r="U655" s="99"/>
    </row>
    <row r="656" spans="1:21" s="31" customFormat="1" x14ac:dyDescent="0.25">
      <c r="A656" s="35"/>
      <c r="B656" s="51" t="s">
        <v>26</v>
      </c>
      <c r="C656" s="35">
        <v>2</v>
      </c>
      <c r="D656" s="55">
        <v>0</v>
      </c>
      <c r="E656" s="187"/>
      <c r="F656" s="50"/>
      <c r="G656" s="41">
        <v>25</v>
      </c>
      <c r="H656" s="50">
        <f>F673*G656/100</f>
        <v>5813860.2750000004</v>
      </c>
      <c r="I656" s="50">
        <f t="shared" ref="I656:I677" si="152">F656-H656</f>
        <v>-5813860.2750000004</v>
      </c>
      <c r="J656" s="50"/>
      <c r="K656" s="50"/>
      <c r="L656" s="50"/>
      <c r="M656" s="50">
        <f>($L$7*$L$8*E654/$L$10)+($L$7*$L$9*D654/$L$11)</f>
        <v>15058650.153978614</v>
      </c>
      <c r="N656" s="50">
        <f t="shared" si="149"/>
        <v>15058650.153978614</v>
      </c>
      <c r="O656" s="198"/>
      <c r="P656" s="62"/>
      <c r="Q656" s="198"/>
      <c r="R656" s="62"/>
      <c r="S656" s="33"/>
      <c r="T656" s="99"/>
      <c r="U656" s="99"/>
    </row>
    <row r="657" spans="1:21" s="31" customFormat="1" x14ac:dyDescent="0.25">
      <c r="A657" s="35"/>
      <c r="B657" s="51" t="s">
        <v>456</v>
      </c>
      <c r="C657" s="35">
        <v>4</v>
      </c>
      <c r="D657" s="55">
        <v>54.386200000000002</v>
      </c>
      <c r="E657" s="181">
        <v>2486</v>
      </c>
      <c r="F657" s="126">
        <v>2997281.6</v>
      </c>
      <c r="G657" s="41">
        <v>100</v>
      </c>
      <c r="H657" s="50">
        <f t="shared" ref="H657:H677" si="153">F657*G657/100</f>
        <v>2997281.6</v>
      </c>
      <c r="I657" s="50">
        <f t="shared" si="152"/>
        <v>0</v>
      </c>
      <c r="J657" s="50">
        <f t="shared" si="140"/>
        <v>1205.6643604183428</v>
      </c>
      <c r="K657" s="50">
        <f t="shared" ref="K657:K677" si="154">$J$11*$J$19-J657</f>
        <v>283.65589359537421</v>
      </c>
      <c r="L657" s="50">
        <f t="shared" ref="L657:L677" si="155">IF(K657&gt;0,$J$7*$J$8*(K657/$K$19),0)+$J$7*$J$9*(E657/$E$19)+$J$7*$J$10*(D657/$D$19)</f>
        <v>1074885.3052462416</v>
      </c>
      <c r="M657" s="50"/>
      <c r="N657" s="50">
        <f t="shared" si="149"/>
        <v>1074885.3052462416</v>
      </c>
      <c r="O657" s="198"/>
      <c r="P657" s="62"/>
      <c r="Q657" s="198"/>
      <c r="R657" s="62"/>
      <c r="S657" s="33"/>
      <c r="T657" s="99"/>
      <c r="U657" s="99"/>
    </row>
    <row r="658" spans="1:21" s="31" customFormat="1" x14ac:dyDescent="0.25">
      <c r="A658" s="35"/>
      <c r="B658" s="51" t="s">
        <v>457</v>
      </c>
      <c r="C658" s="35">
        <v>4</v>
      </c>
      <c r="D658" s="55">
        <v>33.314799999999998</v>
      </c>
      <c r="E658" s="181">
        <v>2230</v>
      </c>
      <c r="F658" s="126">
        <v>1109488.6000000001</v>
      </c>
      <c r="G658" s="41">
        <v>100</v>
      </c>
      <c r="H658" s="50">
        <f t="shared" si="153"/>
        <v>1109488.6000000001</v>
      </c>
      <c r="I658" s="50">
        <f t="shared" si="152"/>
        <v>0</v>
      </c>
      <c r="J658" s="50">
        <f t="shared" si="140"/>
        <v>497.52852017937226</v>
      </c>
      <c r="K658" s="50">
        <f t="shared" si="154"/>
        <v>991.79173383434477</v>
      </c>
      <c r="L658" s="50">
        <f t="shared" si="155"/>
        <v>1708135.034310105</v>
      </c>
      <c r="M658" s="50"/>
      <c r="N658" s="50">
        <f t="shared" si="149"/>
        <v>1708135.034310105</v>
      </c>
      <c r="O658" s="198"/>
      <c r="P658" s="62"/>
      <c r="Q658" s="198"/>
      <c r="R658" s="62"/>
      <c r="S658" s="33"/>
      <c r="T658" s="99"/>
      <c r="U658" s="99"/>
    </row>
    <row r="659" spans="1:21" s="31" customFormat="1" x14ac:dyDescent="0.25">
      <c r="A659" s="35"/>
      <c r="B659" s="51" t="s">
        <v>804</v>
      </c>
      <c r="C659" s="35">
        <v>4</v>
      </c>
      <c r="D659" s="55">
        <v>25.285499999999999</v>
      </c>
      <c r="E659" s="181">
        <v>1988</v>
      </c>
      <c r="F659" s="126">
        <v>1276183.8</v>
      </c>
      <c r="G659" s="41">
        <v>100</v>
      </c>
      <c r="H659" s="50">
        <f t="shared" si="153"/>
        <v>1276183.8</v>
      </c>
      <c r="I659" s="50">
        <f t="shared" si="152"/>
        <v>0</v>
      </c>
      <c r="J659" s="50">
        <f t="shared" si="140"/>
        <v>641.94356136820932</v>
      </c>
      <c r="K659" s="50">
        <f t="shared" si="154"/>
        <v>847.37669264550766</v>
      </c>
      <c r="L659" s="50">
        <f t="shared" si="155"/>
        <v>1458556.9581920863</v>
      </c>
      <c r="M659" s="50"/>
      <c r="N659" s="50">
        <f t="shared" si="149"/>
        <v>1458556.9581920863</v>
      </c>
      <c r="O659" s="198"/>
      <c r="P659" s="62"/>
      <c r="Q659" s="198"/>
      <c r="R659" s="62"/>
      <c r="S659" s="33"/>
      <c r="T659" s="99"/>
      <c r="U659" s="99"/>
    </row>
    <row r="660" spans="1:21" s="31" customFormat="1" x14ac:dyDescent="0.25">
      <c r="A660" s="35"/>
      <c r="B660" s="51" t="s">
        <v>458</v>
      </c>
      <c r="C660" s="35">
        <v>4</v>
      </c>
      <c r="D660" s="55">
        <v>31.523400000000002</v>
      </c>
      <c r="E660" s="181">
        <v>2059</v>
      </c>
      <c r="F660" s="126">
        <v>588878.69999999995</v>
      </c>
      <c r="G660" s="41">
        <v>100</v>
      </c>
      <c r="H660" s="50">
        <f t="shared" si="153"/>
        <v>588878.69999999995</v>
      </c>
      <c r="I660" s="50">
        <f t="shared" si="152"/>
        <v>0</v>
      </c>
      <c r="J660" s="50">
        <f t="shared" si="140"/>
        <v>286.00228266148616</v>
      </c>
      <c r="K660" s="50">
        <f t="shared" si="154"/>
        <v>1203.3179713522309</v>
      </c>
      <c r="L660" s="50">
        <f t="shared" si="155"/>
        <v>1902817.9571066874</v>
      </c>
      <c r="M660" s="50"/>
      <c r="N660" s="50">
        <f t="shared" si="149"/>
        <v>1902817.9571066874</v>
      </c>
      <c r="O660" s="198"/>
      <c r="P660" s="62"/>
      <c r="Q660" s="198"/>
      <c r="R660" s="62"/>
      <c r="S660" s="33"/>
      <c r="T660" s="99"/>
      <c r="U660" s="99"/>
    </row>
    <row r="661" spans="1:21" s="31" customFormat="1" x14ac:dyDescent="0.25">
      <c r="A661" s="35"/>
      <c r="B661" s="51" t="s">
        <v>459</v>
      </c>
      <c r="C661" s="35">
        <v>4</v>
      </c>
      <c r="D661" s="55">
        <v>26.426500000000001</v>
      </c>
      <c r="E661" s="181">
        <v>928</v>
      </c>
      <c r="F661" s="126">
        <v>357968.2</v>
      </c>
      <c r="G661" s="41">
        <v>100</v>
      </c>
      <c r="H661" s="50">
        <f t="shared" si="153"/>
        <v>357968.2</v>
      </c>
      <c r="I661" s="50">
        <f t="shared" si="152"/>
        <v>0</v>
      </c>
      <c r="J661" s="50">
        <f t="shared" si="140"/>
        <v>385.7415948275862</v>
      </c>
      <c r="K661" s="50">
        <f t="shared" si="154"/>
        <v>1103.5786591861308</v>
      </c>
      <c r="L661" s="50">
        <f t="shared" si="155"/>
        <v>1549238.5781694548</v>
      </c>
      <c r="M661" s="50"/>
      <c r="N661" s="50">
        <f t="shared" si="149"/>
        <v>1549238.5781694548</v>
      </c>
      <c r="O661" s="198"/>
      <c r="P661" s="62"/>
      <c r="Q661" s="198"/>
      <c r="R661" s="62"/>
      <c r="S661" s="33"/>
      <c r="T661" s="99"/>
      <c r="U661" s="99"/>
    </row>
    <row r="662" spans="1:21" s="31" customFormat="1" x14ac:dyDescent="0.25">
      <c r="A662" s="35"/>
      <c r="B662" s="51" t="s">
        <v>805</v>
      </c>
      <c r="C662" s="35">
        <v>4</v>
      </c>
      <c r="D662" s="55">
        <v>34.857799999999997</v>
      </c>
      <c r="E662" s="181">
        <v>1486</v>
      </c>
      <c r="F662" s="126">
        <v>917061.1</v>
      </c>
      <c r="G662" s="41">
        <v>100</v>
      </c>
      <c r="H662" s="50">
        <f t="shared" si="153"/>
        <v>917061.1</v>
      </c>
      <c r="I662" s="50">
        <f t="shared" si="152"/>
        <v>0</v>
      </c>
      <c r="J662" s="50">
        <f t="shared" si="140"/>
        <v>617.13398384925972</v>
      </c>
      <c r="K662" s="50">
        <f t="shared" si="154"/>
        <v>872.18627016445726</v>
      </c>
      <c r="L662" s="50">
        <f t="shared" si="155"/>
        <v>1440726.4684620425</v>
      </c>
      <c r="M662" s="50"/>
      <c r="N662" s="50">
        <f t="shared" si="149"/>
        <v>1440726.4684620425</v>
      </c>
      <c r="O662" s="198"/>
      <c r="P662" s="62"/>
      <c r="Q662" s="198"/>
      <c r="R662" s="62"/>
      <c r="S662" s="33"/>
      <c r="T662" s="99"/>
      <c r="U662" s="99"/>
    </row>
    <row r="663" spans="1:21" s="31" customFormat="1" x14ac:dyDescent="0.25">
      <c r="A663" s="35"/>
      <c r="B663" s="51" t="s">
        <v>806</v>
      </c>
      <c r="C663" s="35">
        <v>4</v>
      </c>
      <c r="D663" s="55">
        <v>3.2065000000000001</v>
      </c>
      <c r="E663" s="181">
        <v>1063</v>
      </c>
      <c r="F663" s="126">
        <v>473955.8</v>
      </c>
      <c r="G663" s="41">
        <v>100</v>
      </c>
      <c r="H663" s="50">
        <f t="shared" si="153"/>
        <v>473955.8</v>
      </c>
      <c r="I663" s="50">
        <f t="shared" si="152"/>
        <v>0</v>
      </c>
      <c r="J663" s="50">
        <f t="shared" si="140"/>
        <v>445.86622765757289</v>
      </c>
      <c r="K663" s="50">
        <f t="shared" si="154"/>
        <v>1043.4540263561441</v>
      </c>
      <c r="L663" s="50">
        <f t="shared" si="155"/>
        <v>1386366.1203412218</v>
      </c>
      <c r="M663" s="50"/>
      <c r="N663" s="50">
        <f t="shared" si="149"/>
        <v>1386366.1203412218</v>
      </c>
      <c r="O663" s="198"/>
      <c r="P663" s="62"/>
      <c r="Q663" s="198"/>
      <c r="R663" s="62"/>
      <c r="S663" s="33"/>
      <c r="T663" s="99"/>
      <c r="U663" s="99"/>
    </row>
    <row r="664" spans="1:21" s="31" customFormat="1" x14ac:dyDescent="0.25">
      <c r="A664" s="35"/>
      <c r="B664" s="51" t="s">
        <v>807</v>
      </c>
      <c r="C664" s="35">
        <v>4</v>
      </c>
      <c r="D664" s="55">
        <v>27.879099999999998</v>
      </c>
      <c r="E664" s="181">
        <v>1158</v>
      </c>
      <c r="F664" s="126">
        <v>730316.3</v>
      </c>
      <c r="G664" s="41">
        <v>100</v>
      </c>
      <c r="H664" s="50">
        <f t="shared" si="153"/>
        <v>730316.3</v>
      </c>
      <c r="I664" s="50">
        <f t="shared" si="152"/>
        <v>0</v>
      </c>
      <c r="J664" s="50">
        <f t="shared" si="140"/>
        <v>630.67037996545776</v>
      </c>
      <c r="K664" s="50">
        <f t="shared" si="154"/>
        <v>858.64987404825922</v>
      </c>
      <c r="L664" s="50">
        <f t="shared" si="155"/>
        <v>1326657.8451132497</v>
      </c>
      <c r="M664" s="50"/>
      <c r="N664" s="50">
        <f t="shared" si="149"/>
        <v>1326657.8451132497</v>
      </c>
      <c r="O664" s="198"/>
      <c r="P664" s="62"/>
      <c r="Q664" s="198"/>
      <c r="R664" s="62"/>
      <c r="S664" s="33"/>
      <c r="T664" s="99"/>
      <c r="U664" s="99"/>
    </row>
    <row r="665" spans="1:21" s="31" customFormat="1" x14ac:dyDescent="0.25">
      <c r="A665" s="35"/>
      <c r="B665" s="51" t="s">
        <v>808</v>
      </c>
      <c r="C665" s="35">
        <v>4</v>
      </c>
      <c r="D665" s="55">
        <v>37.349699999999999</v>
      </c>
      <c r="E665" s="181">
        <v>1920</v>
      </c>
      <c r="F665" s="126">
        <v>1138992.2</v>
      </c>
      <c r="G665" s="41">
        <v>100</v>
      </c>
      <c r="H665" s="50">
        <f t="shared" si="153"/>
        <v>1138992.2</v>
      </c>
      <c r="I665" s="50">
        <f t="shared" si="152"/>
        <v>0</v>
      </c>
      <c r="J665" s="50">
        <f t="shared" ref="J665:J719" si="156">F665/E665</f>
        <v>593.2251041666666</v>
      </c>
      <c r="K665" s="50">
        <f t="shared" si="154"/>
        <v>896.09514984705038</v>
      </c>
      <c r="L665" s="50">
        <f t="shared" si="155"/>
        <v>1563139.4775632175</v>
      </c>
      <c r="M665" s="50"/>
      <c r="N665" s="50">
        <f t="shared" si="149"/>
        <v>1563139.4775632175</v>
      </c>
      <c r="O665" s="198"/>
      <c r="P665" s="62"/>
      <c r="Q665" s="198"/>
      <c r="R665" s="62"/>
      <c r="S665" s="33"/>
      <c r="T665" s="99"/>
      <c r="U665" s="99"/>
    </row>
    <row r="666" spans="1:21" s="31" customFormat="1" x14ac:dyDescent="0.25">
      <c r="A666" s="35"/>
      <c r="B666" s="51" t="s">
        <v>460</v>
      </c>
      <c r="C666" s="35">
        <v>4</v>
      </c>
      <c r="D666" s="55">
        <v>31.619699999999998</v>
      </c>
      <c r="E666" s="181">
        <v>1677</v>
      </c>
      <c r="F666" s="126">
        <v>748967.7</v>
      </c>
      <c r="G666" s="41">
        <v>100</v>
      </c>
      <c r="H666" s="50">
        <f t="shared" si="153"/>
        <v>748967.7</v>
      </c>
      <c r="I666" s="50">
        <f t="shared" si="152"/>
        <v>0</v>
      </c>
      <c r="J666" s="50">
        <f t="shared" si="156"/>
        <v>446.61162790697671</v>
      </c>
      <c r="K666" s="50">
        <f t="shared" si="154"/>
        <v>1042.7086261067402</v>
      </c>
      <c r="L666" s="50">
        <f t="shared" si="155"/>
        <v>1650921.758711552</v>
      </c>
      <c r="M666" s="50"/>
      <c r="N666" s="50">
        <f t="shared" si="149"/>
        <v>1650921.758711552</v>
      </c>
      <c r="O666" s="198"/>
      <c r="P666" s="62"/>
      <c r="Q666" s="198"/>
      <c r="R666" s="62"/>
      <c r="S666" s="33"/>
      <c r="T666" s="99"/>
      <c r="U666" s="99"/>
    </row>
    <row r="667" spans="1:21" s="31" customFormat="1" x14ac:dyDescent="0.25">
      <c r="A667" s="35"/>
      <c r="B667" s="51" t="s">
        <v>461</v>
      </c>
      <c r="C667" s="35">
        <v>4</v>
      </c>
      <c r="D667" s="55">
        <v>31.804299999999998</v>
      </c>
      <c r="E667" s="181">
        <v>1582</v>
      </c>
      <c r="F667" s="126">
        <v>519891.6</v>
      </c>
      <c r="G667" s="41">
        <v>100</v>
      </c>
      <c r="H667" s="50">
        <f t="shared" si="153"/>
        <v>519891.6</v>
      </c>
      <c r="I667" s="50">
        <f t="shared" si="152"/>
        <v>0</v>
      </c>
      <c r="J667" s="50">
        <f t="shared" si="156"/>
        <v>328.62932996207331</v>
      </c>
      <c r="K667" s="50">
        <f t="shared" si="154"/>
        <v>1160.6909240516436</v>
      </c>
      <c r="L667" s="50">
        <f t="shared" si="155"/>
        <v>1765766.8350753733</v>
      </c>
      <c r="M667" s="50"/>
      <c r="N667" s="50">
        <f t="shared" si="149"/>
        <v>1765766.8350753733</v>
      </c>
      <c r="O667" s="198"/>
      <c r="P667" s="62"/>
      <c r="Q667" s="198"/>
      <c r="R667" s="62"/>
      <c r="S667" s="33"/>
      <c r="T667" s="99"/>
      <c r="U667" s="99"/>
    </row>
    <row r="668" spans="1:21" s="31" customFormat="1" x14ac:dyDescent="0.25">
      <c r="A668" s="35"/>
      <c r="B668" s="51" t="s">
        <v>462</v>
      </c>
      <c r="C668" s="35">
        <v>4</v>
      </c>
      <c r="D668" s="55">
        <v>35.480600000000003</v>
      </c>
      <c r="E668" s="181">
        <v>3109</v>
      </c>
      <c r="F668" s="126">
        <v>700941</v>
      </c>
      <c r="G668" s="41">
        <v>100</v>
      </c>
      <c r="H668" s="50">
        <f t="shared" si="153"/>
        <v>700941</v>
      </c>
      <c r="I668" s="50">
        <f t="shared" si="152"/>
        <v>0</v>
      </c>
      <c r="J668" s="50">
        <f t="shared" si="156"/>
        <v>225.45545191379864</v>
      </c>
      <c r="K668" s="50">
        <f t="shared" si="154"/>
        <v>1263.8648020999183</v>
      </c>
      <c r="L668" s="50">
        <f t="shared" si="155"/>
        <v>2191177.3910526712</v>
      </c>
      <c r="M668" s="50"/>
      <c r="N668" s="50">
        <f t="shared" si="149"/>
        <v>2191177.3910526712</v>
      </c>
      <c r="O668" s="198"/>
      <c r="P668" s="62"/>
      <c r="Q668" s="198"/>
      <c r="R668" s="62"/>
      <c r="S668" s="33"/>
      <c r="T668" s="99"/>
      <c r="U668" s="99"/>
    </row>
    <row r="669" spans="1:21" s="31" customFormat="1" x14ac:dyDescent="0.25">
      <c r="A669" s="35"/>
      <c r="B669" s="51" t="s">
        <v>463</v>
      </c>
      <c r="C669" s="35">
        <v>4</v>
      </c>
      <c r="D669" s="55">
        <v>20.279299999999999</v>
      </c>
      <c r="E669" s="181">
        <v>1036</v>
      </c>
      <c r="F669" s="126">
        <v>392705.5</v>
      </c>
      <c r="G669" s="41">
        <v>100</v>
      </c>
      <c r="H669" s="50">
        <f t="shared" si="153"/>
        <v>392705.5</v>
      </c>
      <c r="I669" s="50">
        <f t="shared" si="152"/>
        <v>0</v>
      </c>
      <c r="J669" s="50">
        <f t="shared" si="156"/>
        <v>379.05936293436292</v>
      </c>
      <c r="K669" s="50">
        <f t="shared" si="154"/>
        <v>1110.260891079354</v>
      </c>
      <c r="L669" s="50">
        <f t="shared" si="155"/>
        <v>1545160.2229600823</v>
      </c>
      <c r="M669" s="50"/>
      <c r="N669" s="50">
        <f t="shared" si="149"/>
        <v>1545160.2229600823</v>
      </c>
      <c r="O669" s="198"/>
      <c r="P669" s="62"/>
      <c r="Q669" s="198"/>
      <c r="R669" s="62"/>
      <c r="S669" s="33"/>
      <c r="T669" s="99"/>
      <c r="U669" s="99"/>
    </row>
    <row r="670" spans="1:21" s="31" customFormat="1" x14ac:dyDescent="0.25">
      <c r="A670" s="35"/>
      <c r="B670" s="51" t="s">
        <v>464</v>
      </c>
      <c r="C670" s="35">
        <v>4</v>
      </c>
      <c r="D670" s="55">
        <v>29.5458</v>
      </c>
      <c r="E670" s="181">
        <v>1375</v>
      </c>
      <c r="F670" s="126">
        <v>1040540</v>
      </c>
      <c r="G670" s="41">
        <v>100</v>
      </c>
      <c r="H670" s="50">
        <f t="shared" si="153"/>
        <v>1040540</v>
      </c>
      <c r="I670" s="50">
        <f t="shared" si="152"/>
        <v>0</v>
      </c>
      <c r="J670" s="50">
        <f t="shared" si="156"/>
        <v>756.75636363636363</v>
      </c>
      <c r="K670" s="50">
        <f t="shared" si="154"/>
        <v>732.56389037735335</v>
      </c>
      <c r="L670" s="50">
        <f t="shared" si="155"/>
        <v>1235654.517802536</v>
      </c>
      <c r="M670" s="50"/>
      <c r="N670" s="50">
        <f t="shared" si="149"/>
        <v>1235654.517802536</v>
      </c>
      <c r="O670" s="198"/>
      <c r="P670" s="62"/>
      <c r="Q670" s="198"/>
      <c r="R670" s="62"/>
      <c r="S670" s="33"/>
      <c r="T670" s="99"/>
      <c r="U670" s="99"/>
    </row>
    <row r="671" spans="1:21" s="31" customFormat="1" x14ac:dyDescent="0.25">
      <c r="A671" s="35"/>
      <c r="B671" s="51" t="s">
        <v>465</v>
      </c>
      <c r="C671" s="35">
        <v>4</v>
      </c>
      <c r="D671" s="55">
        <v>29.537800000000001</v>
      </c>
      <c r="E671" s="181">
        <v>706</v>
      </c>
      <c r="F671" s="126">
        <v>361547.1</v>
      </c>
      <c r="G671" s="41">
        <v>100</v>
      </c>
      <c r="H671" s="50">
        <f t="shared" si="153"/>
        <v>361547.1</v>
      </c>
      <c r="I671" s="50">
        <f t="shared" si="152"/>
        <v>0</v>
      </c>
      <c r="J671" s="50">
        <f t="shared" si="156"/>
        <v>512.10637393767706</v>
      </c>
      <c r="K671" s="50">
        <f t="shared" si="154"/>
        <v>977.21388007603991</v>
      </c>
      <c r="L671" s="50">
        <f t="shared" si="155"/>
        <v>1381870.7410010137</v>
      </c>
      <c r="M671" s="50"/>
      <c r="N671" s="50">
        <f t="shared" si="149"/>
        <v>1381870.7410010137</v>
      </c>
      <c r="O671" s="198"/>
      <c r="P671" s="62"/>
      <c r="Q671" s="198"/>
      <c r="R671" s="62"/>
      <c r="S671" s="33"/>
      <c r="T671" s="99"/>
      <c r="U671" s="99"/>
    </row>
    <row r="672" spans="1:21" s="31" customFormat="1" x14ac:dyDescent="0.25">
      <c r="A672" s="35"/>
      <c r="B672" s="51" t="s">
        <v>455</v>
      </c>
      <c r="C672" s="35">
        <v>4</v>
      </c>
      <c r="D672" s="55">
        <v>47.218299999999999</v>
      </c>
      <c r="E672" s="181">
        <v>3012</v>
      </c>
      <c r="F672" s="126">
        <v>1104370.3999999999</v>
      </c>
      <c r="G672" s="41">
        <v>100</v>
      </c>
      <c r="H672" s="50">
        <f t="shared" si="153"/>
        <v>1104370.3999999999</v>
      </c>
      <c r="I672" s="50">
        <f t="shared" si="152"/>
        <v>0</v>
      </c>
      <c r="J672" s="50">
        <f t="shared" si="156"/>
        <v>366.6568393094289</v>
      </c>
      <c r="K672" s="50">
        <f t="shared" si="154"/>
        <v>1122.663414704288</v>
      </c>
      <c r="L672" s="50">
        <f t="shared" si="155"/>
        <v>2076092.0725679179</v>
      </c>
      <c r="M672" s="50"/>
      <c r="N672" s="50">
        <f t="shared" si="149"/>
        <v>2076092.0725679179</v>
      </c>
      <c r="O672" s="198"/>
      <c r="P672" s="62"/>
      <c r="Q672" s="198"/>
      <c r="R672" s="62"/>
      <c r="S672" s="33"/>
      <c r="T672" s="99"/>
      <c r="U672" s="99"/>
    </row>
    <row r="673" spans="1:21" s="31" customFormat="1" x14ac:dyDescent="0.25">
      <c r="A673" s="35"/>
      <c r="B673" s="51" t="s">
        <v>466</v>
      </c>
      <c r="C673" s="35">
        <v>3</v>
      </c>
      <c r="D673" s="55">
        <v>6.2233000000000001</v>
      </c>
      <c r="E673" s="181">
        <v>8502</v>
      </c>
      <c r="F673" s="126">
        <v>23255441.100000001</v>
      </c>
      <c r="G673" s="41">
        <v>50</v>
      </c>
      <c r="H673" s="50">
        <f t="shared" si="153"/>
        <v>11627720.550000001</v>
      </c>
      <c r="I673" s="50">
        <f t="shared" si="152"/>
        <v>11627720.550000001</v>
      </c>
      <c r="J673" s="50">
        <f t="shared" si="156"/>
        <v>2735.2906492589982</v>
      </c>
      <c r="K673" s="50">
        <f t="shared" si="154"/>
        <v>-1245.9703952452812</v>
      </c>
      <c r="L673" s="50">
        <f t="shared" si="155"/>
        <v>1651594.0298829325</v>
      </c>
      <c r="M673" s="50"/>
      <c r="N673" s="50">
        <f t="shared" si="149"/>
        <v>1651594.0298829325</v>
      </c>
      <c r="O673" s="198"/>
      <c r="P673" s="62"/>
      <c r="Q673" s="198"/>
      <c r="R673" s="62"/>
      <c r="S673" s="33"/>
      <c r="T673" s="99"/>
      <c r="U673" s="99"/>
    </row>
    <row r="674" spans="1:21" s="31" customFormat="1" x14ac:dyDescent="0.25">
      <c r="A674" s="35"/>
      <c r="B674" s="51" t="s">
        <v>467</v>
      </c>
      <c r="C674" s="35">
        <v>4</v>
      </c>
      <c r="D674" s="55">
        <v>6.9349000000000007</v>
      </c>
      <c r="E674" s="181">
        <v>7940</v>
      </c>
      <c r="F674" s="126">
        <v>6146301.5</v>
      </c>
      <c r="G674" s="41">
        <v>100</v>
      </c>
      <c r="H674" s="50">
        <f t="shared" si="153"/>
        <v>6146301.5</v>
      </c>
      <c r="I674" s="50">
        <f t="shared" si="152"/>
        <v>0</v>
      </c>
      <c r="J674" s="50">
        <f t="shared" si="156"/>
        <v>774.09338790931986</v>
      </c>
      <c r="K674" s="50">
        <f t="shared" si="154"/>
        <v>715.22686610439712</v>
      </c>
      <c r="L674" s="50">
        <f t="shared" si="155"/>
        <v>2348321.4017627873</v>
      </c>
      <c r="M674" s="50"/>
      <c r="N674" s="50">
        <f t="shared" si="149"/>
        <v>2348321.4017627873</v>
      </c>
      <c r="O674" s="198"/>
      <c r="P674" s="62"/>
      <c r="Q674" s="198"/>
      <c r="R674" s="62"/>
      <c r="S674" s="33"/>
      <c r="T674" s="99"/>
      <c r="U674" s="99"/>
    </row>
    <row r="675" spans="1:21" s="31" customFormat="1" x14ac:dyDescent="0.25">
      <c r="A675" s="35"/>
      <c r="B675" s="51" t="s">
        <v>809</v>
      </c>
      <c r="C675" s="35">
        <v>4</v>
      </c>
      <c r="D675" s="55">
        <v>33.140799999999999</v>
      </c>
      <c r="E675" s="181">
        <v>1533</v>
      </c>
      <c r="F675" s="126">
        <v>479202.3</v>
      </c>
      <c r="G675" s="41">
        <v>100</v>
      </c>
      <c r="H675" s="50">
        <f t="shared" si="153"/>
        <v>479202.3</v>
      </c>
      <c r="I675" s="50">
        <f t="shared" si="152"/>
        <v>0</v>
      </c>
      <c r="J675" s="50">
        <f t="shared" si="156"/>
        <v>312.59119373776906</v>
      </c>
      <c r="K675" s="50">
        <f t="shared" si="154"/>
        <v>1176.7290602759479</v>
      </c>
      <c r="L675" s="50">
        <f t="shared" si="155"/>
        <v>1781358.7352126732</v>
      </c>
      <c r="M675" s="50"/>
      <c r="N675" s="50">
        <f t="shared" si="149"/>
        <v>1781358.7352126732</v>
      </c>
      <c r="O675" s="198"/>
      <c r="P675" s="62"/>
      <c r="Q675" s="198"/>
      <c r="R675" s="62"/>
      <c r="S675" s="33"/>
      <c r="T675" s="99"/>
      <c r="U675" s="99"/>
    </row>
    <row r="676" spans="1:21" s="31" customFormat="1" x14ac:dyDescent="0.25">
      <c r="A676" s="35"/>
      <c r="B676" s="51" t="s">
        <v>468</v>
      </c>
      <c r="C676" s="35">
        <v>4</v>
      </c>
      <c r="D676" s="55">
        <v>20.0916</v>
      </c>
      <c r="E676" s="181">
        <v>1256</v>
      </c>
      <c r="F676" s="126">
        <v>404635.2</v>
      </c>
      <c r="G676" s="41">
        <v>100</v>
      </c>
      <c r="H676" s="50">
        <f t="shared" si="153"/>
        <v>404635.2</v>
      </c>
      <c r="I676" s="50">
        <f t="shared" si="152"/>
        <v>0</v>
      </c>
      <c r="J676" s="50">
        <f t="shared" si="156"/>
        <v>322.16178343949048</v>
      </c>
      <c r="K676" s="50">
        <f t="shared" si="154"/>
        <v>1167.1584705742266</v>
      </c>
      <c r="L676" s="50">
        <f t="shared" si="155"/>
        <v>1649719.2205577358</v>
      </c>
      <c r="M676" s="50"/>
      <c r="N676" s="50">
        <f t="shared" si="149"/>
        <v>1649719.2205577358</v>
      </c>
      <c r="O676" s="198"/>
      <c r="P676" s="62"/>
      <c r="Q676" s="198"/>
      <c r="R676" s="62"/>
      <c r="S676" s="33"/>
      <c r="T676" s="99"/>
      <c r="U676" s="99"/>
    </row>
    <row r="677" spans="1:21" s="31" customFormat="1" x14ac:dyDescent="0.25">
      <c r="A677" s="35"/>
      <c r="B677" s="51" t="s">
        <v>145</v>
      </c>
      <c r="C677" s="35">
        <v>4</v>
      </c>
      <c r="D677" s="55">
        <v>31.363900000000001</v>
      </c>
      <c r="E677" s="181">
        <v>2234</v>
      </c>
      <c r="F677" s="126">
        <v>1903391.5</v>
      </c>
      <c r="G677" s="41">
        <v>100</v>
      </c>
      <c r="H677" s="50">
        <f t="shared" si="153"/>
        <v>1903391.5</v>
      </c>
      <c r="I677" s="50">
        <f t="shared" si="152"/>
        <v>0</v>
      </c>
      <c r="J677" s="50">
        <f t="shared" si="156"/>
        <v>852.01051924798571</v>
      </c>
      <c r="K677" s="50">
        <f t="shared" si="154"/>
        <v>637.30973476573126</v>
      </c>
      <c r="L677" s="50">
        <f t="shared" si="155"/>
        <v>1302189.0575730132</v>
      </c>
      <c r="M677" s="50"/>
      <c r="N677" s="50">
        <f t="shared" si="149"/>
        <v>1302189.0575730132</v>
      </c>
      <c r="O677" s="198"/>
      <c r="P677" s="62"/>
      <c r="Q677" s="198"/>
      <c r="R677" s="62"/>
      <c r="S677" s="33"/>
      <c r="T677" s="99"/>
      <c r="U677" s="99"/>
    </row>
    <row r="678" spans="1:21" s="31" customFormat="1" x14ac:dyDescent="0.25">
      <c r="A678" s="35"/>
      <c r="B678" s="4"/>
      <c r="C678" s="4"/>
      <c r="D678" s="55"/>
      <c r="E678" s="183"/>
      <c r="F678" s="42"/>
      <c r="G678" s="41"/>
      <c r="H678" s="42"/>
      <c r="I678" s="32"/>
      <c r="J678" s="32"/>
      <c r="K678" s="50"/>
      <c r="L678" s="50"/>
      <c r="M678" s="50"/>
      <c r="N678" s="50"/>
      <c r="O678" s="198"/>
      <c r="P678" s="62"/>
      <c r="Q678" s="198"/>
      <c r="R678" s="62"/>
      <c r="S678" s="33"/>
      <c r="T678" s="99"/>
      <c r="U678" s="99"/>
    </row>
    <row r="679" spans="1:21" s="31" customFormat="1" x14ac:dyDescent="0.25">
      <c r="A679" s="30" t="s">
        <v>469</v>
      </c>
      <c r="B679" s="43" t="s">
        <v>2</v>
      </c>
      <c r="C679" s="44"/>
      <c r="D679" s="3">
        <v>1228.3134999999997</v>
      </c>
      <c r="E679" s="184">
        <f>E680</f>
        <v>106234</v>
      </c>
      <c r="F679" s="37">
        <f t="shared" ref="F679" si="157">F681</f>
        <v>0</v>
      </c>
      <c r="G679" s="37"/>
      <c r="H679" s="37">
        <f>H681</f>
        <v>29378351.350000001</v>
      </c>
      <c r="I679" s="37">
        <f>I681</f>
        <v>-29378351.350000001</v>
      </c>
      <c r="J679" s="37"/>
      <c r="K679" s="50"/>
      <c r="L679" s="50"/>
      <c r="M679" s="46">
        <f>M681</f>
        <v>31878819.27217973</v>
      </c>
      <c r="N679" s="37">
        <f t="shared" si="149"/>
        <v>31878819.27217973</v>
      </c>
      <c r="O679" s="198"/>
      <c r="P679" s="198"/>
      <c r="Q679" s="198"/>
      <c r="R679" s="198"/>
      <c r="S679" s="33"/>
      <c r="T679" s="99"/>
      <c r="U679" s="99"/>
    </row>
    <row r="680" spans="1:21" s="31" customFormat="1" x14ac:dyDescent="0.25">
      <c r="A680" s="30" t="s">
        <v>469</v>
      </c>
      <c r="B680" s="43" t="s">
        <v>3</v>
      </c>
      <c r="C680" s="44"/>
      <c r="D680" s="3">
        <v>1228.3134999999997</v>
      </c>
      <c r="E680" s="184">
        <f>SUM(E682:E719)</f>
        <v>106234</v>
      </c>
      <c r="F680" s="37">
        <f t="shared" ref="F680" si="158">SUM(F682:F719)</f>
        <v>160442822.10000002</v>
      </c>
      <c r="G680" s="37"/>
      <c r="H680" s="37">
        <f>SUM(H682:H719)</f>
        <v>101686119.39999996</v>
      </c>
      <c r="I680" s="37">
        <f>SUM(I682:I719)</f>
        <v>58756702.700000003</v>
      </c>
      <c r="J680" s="37"/>
      <c r="K680" s="50"/>
      <c r="L680" s="37">
        <f>SUM(L682:L719)</f>
        <v>68406088.20861946</v>
      </c>
      <c r="M680" s="50"/>
      <c r="N680" s="37">
        <f t="shared" si="149"/>
        <v>68406088.20861946</v>
      </c>
      <c r="O680" s="198"/>
      <c r="P680" s="198"/>
      <c r="Q680" s="198"/>
      <c r="R680" s="198"/>
      <c r="S680" s="33"/>
      <c r="T680" s="99"/>
      <c r="U680" s="99"/>
    </row>
    <row r="681" spans="1:21" s="31" customFormat="1" x14ac:dyDescent="0.25">
      <c r="A681" s="35"/>
      <c r="B681" s="51" t="s">
        <v>26</v>
      </c>
      <c r="C681" s="35">
        <v>2</v>
      </c>
      <c r="D681" s="55">
        <v>0</v>
      </c>
      <c r="E681" s="187"/>
      <c r="F681" s="50"/>
      <c r="G681" s="41">
        <v>25</v>
      </c>
      <c r="H681" s="50">
        <f>F702*G681/100</f>
        <v>29378351.350000001</v>
      </c>
      <c r="I681" s="50">
        <f t="shared" ref="I681:I719" si="159">F681-H681</f>
        <v>-29378351.350000001</v>
      </c>
      <c r="J681" s="50"/>
      <c r="K681" s="50"/>
      <c r="L681" s="50"/>
      <c r="M681" s="50">
        <f>($L$7*$L$8*E679/$L$10)+($L$7*$L$9*D679/$L$11)</f>
        <v>31878819.27217973</v>
      </c>
      <c r="N681" s="50">
        <f t="shared" si="149"/>
        <v>31878819.27217973</v>
      </c>
      <c r="O681" s="198"/>
      <c r="P681" s="62"/>
      <c r="Q681" s="198"/>
      <c r="R681" s="62"/>
      <c r="S681" s="33"/>
      <c r="T681" s="99"/>
      <c r="U681" s="99"/>
    </row>
    <row r="682" spans="1:21" s="31" customFormat="1" x14ac:dyDescent="0.25">
      <c r="A682" s="35"/>
      <c r="B682" s="51" t="s">
        <v>470</v>
      </c>
      <c r="C682" s="35">
        <v>4</v>
      </c>
      <c r="D682" s="55">
        <v>28.536100000000001</v>
      </c>
      <c r="E682" s="181">
        <v>1829</v>
      </c>
      <c r="F682" s="127">
        <v>655749.19999999995</v>
      </c>
      <c r="G682" s="41">
        <v>100</v>
      </c>
      <c r="H682" s="50">
        <f t="shared" ref="H682:H719" si="160">F682*G682/100</f>
        <v>655749.19999999995</v>
      </c>
      <c r="I682" s="50">
        <f t="shared" si="159"/>
        <v>0</v>
      </c>
      <c r="J682" s="50">
        <f t="shared" si="156"/>
        <v>358.52881355932203</v>
      </c>
      <c r="K682" s="50">
        <f t="shared" ref="K682:K719" si="161">$J$11*$J$19-J682</f>
        <v>1130.7914404543949</v>
      </c>
      <c r="L682" s="50">
        <f t="shared" ref="L682:L719" si="162">IF(K682&gt;0,$J$7*$J$8*(K682/$K$19),0)+$J$7*$J$9*(E682/$E$19)+$J$7*$J$10*(D682/$D$19)</f>
        <v>1762282.7215819126</v>
      </c>
      <c r="M682" s="50"/>
      <c r="N682" s="50">
        <f t="shared" si="149"/>
        <v>1762282.7215819126</v>
      </c>
      <c r="O682" s="198"/>
      <c r="P682" s="62"/>
      <c r="Q682" s="198"/>
      <c r="R682" s="62"/>
      <c r="S682" s="33"/>
      <c r="T682" s="99"/>
      <c r="U682" s="99"/>
    </row>
    <row r="683" spans="1:21" s="31" customFormat="1" x14ac:dyDescent="0.25">
      <c r="A683" s="35"/>
      <c r="B683" s="51" t="s">
        <v>471</v>
      </c>
      <c r="C683" s="35">
        <v>4</v>
      </c>
      <c r="D683" s="55">
        <v>47.4878</v>
      </c>
      <c r="E683" s="181">
        <v>2505</v>
      </c>
      <c r="F683" s="127">
        <v>997849.59999999998</v>
      </c>
      <c r="G683" s="41">
        <v>100</v>
      </c>
      <c r="H683" s="50">
        <f t="shared" si="160"/>
        <v>997849.59999999998</v>
      </c>
      <c r="I683" s="50">
        <f t="shared" si="159"/>
        <v>0</v>
      </c>
      <c r="J683" s="50">
        <f t="shared" si="156"/>
        <v>398.34315369261475</v>
      </c>
      <c r="K683" s="50">
        <f t="shared" si="161"/>
        <v>1090.9771003211022</v>
      </c>
      <c r="L683" s="50">
        <f t="shared" si="162"/>
        <v>1945506.3500281919</v>
      </c>
      <c r="M683" s="50"/>
      <c r="N683" s="50">
        <f t="shared" si="149"/>
        <v>1945506.3500281919</v>
      </c>
      <c r="O683" s="198"/>
      <c r="P683" s="62"/>
      <c r="Q683" s="198"/>
      <c r="R683" s="62"/>
      <c r="S683" s="33"/>
      <c r="T683" s="99"/>
      <c r="U683" s="99"/>
    </row>
    <row r="684" spans="1:21" s="31" customFormat="1" x14ac:dyDescent="0.25">
      <c r="A684" s="35"/>
      <c r="B684" s="51" t="s">
        <v>472</v>
      </c>
      <c r="C684" s="35">
        <v>4</v>
      </c>
      <c r="D684" s="55">
        <v>24.181699999999999</v>
      </c>
      <c r="E684" s="181">
        <v>1390</v>
      </c>
      <c r="F684" s="127">
        <v>758216.4</v>
      </c>
      <c r="G684" s="41">
        <v>100</v>
      </c>
      <c r="H684" s="50">
        <f t="shared" si="160"/>
        <v>758216.4</v>
      </c>
      <c r="I684" s="50">
        <f t="shared" si="159"/>
        <v>0</v>
      </c>
      <c r="J684" s="50">
        <f t="shared" si="156"/>
        <v>545.47942446043169</v>
      </c>
      <c r="K684" s="50">
        <f t="shared" si="161"/>
        <v>943.84082955328529</v>
      </c>
      <c r="L684" s="50">
        <f t="shared" si="162"/>
        <v>1446811.6545893499</v>
      </c>
      <c r="M684" s="50"/>
      <c r="N684" s="50">
        <f t="shared" si="149"/>
        <v>1446811.6545893499</v>
      </c>
      <c r="O684" s="198"/>
      <c r="P684" s="62"/>
      <c r="Q684" s="198"/>
      <c r="R684" s="62"/>
      <c r="S684" s="33"/>
      <c r="T684" s="99"/>
      <c r="U684" s="99"/>
    </row>
    <row r="685" spans="1:21" s="31" customFormat="1" x14ac:dyDescent="0.25">
      <c r="A685" s="35"/>
      <c r="B685" s="51" t="s">
        <v>810</v>
      </c>
      <c r="C685" s="35">
        <v>4</v>
      </c>
      <c r="D685" s="55">
        <v>30.626899999999999</v>
      </c>
      <c r="E685" s="181">
        <v>1856</v>
      </c>
      <c r="F685" s="127">
        <v>877410.9</v>
      </c>
      <c r="G685" s="41">
        <v>100</v>
      </c>
      <c r="H685" s="50">
        <f t="shared" si="160"/>
        <v>877410.9</v>
      </c>
      <c r="I685" s="50">
        <f t="shared" si="159"/>
        <v>0</v>
      </c>
      <c r="J685" s="50">
        <f t="shared" si="156"/>
        <v>472.74294181034486</v>
      </c>
      <c r="K685" s="50">
        <f t="shared" si="161"/>
        <v>1016.5773122033721</v>
      </c>
      <c r="L685" s="50">
        <f t="shared" si="162"/>
        <v>1650592.2982116789</v>
      </c>
      <c r="M685" s="50"/>
      <c r="N685" s="50">
        <f t="shared" si="149"/>
        <v>1650592.2982116789</v>
      </c>
      <c r="O685" s="198"/>
      <c r="P685" s="62"/>
      <c r="Q685" s="198"/>
      <c r="R685" s="62"/>
      <c r="S685" s="33"/>
      <c r="T685" s="99"/>
      <c r="U685" s="99"/>
    </row>
    <row r="686" spans="1:21" s="31" customFormat="1" x14ac:dyDescent="0.25">
      <c r="A686" s="35"/>
      <c r="B686" s="51" t="s">
        <v>473</v>
      </c>
      <c r="C686" s="35">
        <v>4</v>
      </c>
      <c r="D686" s="55">
        <v>27.559699999999996</v>
      </c>
      <c r="E686" s="181">
        <v>1335</v>
      </c>
      <c r="F686" s="127">
        <v>647026.4</v>
      </c>
      <c r="G686" s="41">
        <v>100</v>
      </c>
      <c r="H686" s="50">
        <f t="shared" si="160"/>
        <v>647026.4</v>
      </c>
      <c r="I686" s="50">
        <f t="shared" si="159"/>
        <v>0</v>
      </c>
      <c r="J686" s="50">
        <f t="shared" si="156"/>
        <v>484.66397003745323</v>
      </c>
      <c r="K686" s="50">
        <f t="shared" si="161"/>
        <v>1004.6562839762637</v>
      </c>
      <c r="L686" s="50">
        <f t="shared" si="162"/>
        <v>1522014.7377148927</v>
      </c>
      <c r="M686" s="50"/>
      <c r="N686" s="50">
        <f t="shared" si="149"/>
        <v>1522014.7377148927</v>
      </c>
      <c r="O686" s="198"/>
      <c r="P686" s="62"/>
      <c r="Q686" s="198"/>
      <c r="R686" s="62"/>
      <c r="S686" s="33"/>
      <c r="T686" s="99"/>
      <c r="U686" s="99"/>
    </row>
    <row r="687" spans="1:21" s="31" customFormat="1" x14ac:dyDescent="0.25">
      <c r="A687" s="35"/>
      <c r="B687" s="51" t="s">
        <v>474</v>
      </c>
      <c r="C687" s="35">
        <v>4</v>
      </c>
      <c r="D687" s="55">
        <v>52.490699999999997</v>
      </c>
      <c r="E687" s="181">
        <v>3091</v>
      </c>
      <c r="F687" s="127">
        <v>1619567</v>
      </c>
      <c r="G687" s="41">
        <v>100</v>
      </c>
      <c r="H687" s="50">
        <f t="shared" si="160"/>
        <v>1619567</v>
      </c>
      <c r="I687" s="50">
        <f t="shared" si="159"/>
        <v>0</v>
      </c>
      <c r="J687" s="50">
        <f t="shared" si="156"/>
        <v>523.96214817211262</v>
      </c>
      <c r="K687" s="50">
        <f t="shared" si="161"/>
        <v>965.35810584160436</v>
      </c>
      <c r="L687" s="50">
        <f t="shared" si="162"/>
        <v>1942727.8745838902</v>
      </c>
      <c r="M687" s="50"/>
      <c r="N687" s="50">
        <f t="shared" si="149"/>
        <v>1942727.8745838902</v>
      </c>
      <c r="O687" s="198"/>
      <c r="P687" s="62"/>
      <c r="Q687" s="198"/>
      <c r="R687" s="62"/>
      <c r="S687" s="33"/>
      <c r="T687" s="99"/>
      <c r="U687" s="99"/>
    </row>
    <row r="688" spans="1:21" s="31" customFormat="1" x14ac:dyDescent="0.25">
      <c r="A688" s="35"/>
      <c r="B688" s="51" t="s">
        <v>475</v>
      </c>
      <c r="C688" s="35">
        <v>4</v>
      </c>
      <c r="D688" s="55">
        <v>42.161599999999993</v>
      </c>
      <c r="E688" s="181">
        <v>2847</v>
      </c>
      <c r="F688" s="127">
        <v>996079.4</v>
      </c>
      <c r="G688" s="41">
        <v>100</v>
      </c>
      <c r="H688" s="50">
        <f t="shared" si="160"/>
        <v>996079.4</v>
      </c>
      <c r="I688" s="50">
        <f t="shared" si="159"/>
        <v>0</v>
      </c>
      <c r="J688" s="50">
        <f t="shared" si="156"/>
        <v>349.86982788900599</v>
      </c>
      <c r="K688" s="50">
        <f t="shared" si="161"/>
        <v>1139.4504261247109</v>
      </c>
      <c r="L688" s="50">
        <f t="shared" si="162"/>
        <v>2037025.9528185751</v>
      </c>
      <c r="M688" s="50"/>
      <c r="N688" s="50">
        <f t="shared" si="149"/>
        <v>2037025.9528185751</v>
      </c>
      <c r="O688" s="198"/>
      <c r="P688" s="62"/>
      <c r="Q688" s="198"/>
      <c r="R688" s="62"/>
      <c r="S688" s="33"/>
      <c r="T688" s="99"/>
      <c r="U688" s="99"/>
    </row>
    <row r="689" spans="1:21" s="31" customFormat="1" x14ac:dyDescent="0.25">
      <c r="A689" s="35"/>
      <c r="B689" s="51" t="s">
        <v>811</v>
      </c>
      <c r="C689" s="35">
        <v>4</v>
      </c>
      <c r="D689" s="55">
        <v>21.990200000000002</v>
      </c>
      <c r="E689" s="181">
        <v>1013</v>
      </c>
      <c r="F689" s="127">
        <v>366126.6</v>
      </c>
      <c r="G689" s="41">
        <v>100</v>
      </c>
      <c r="H689" s="50">
        <f t="shared" si="160"/>
        <v>366126.6</v>
      </c>
      <c r="I689" s="50">
        <f t="shared" si="159"/>
        <v>0</v>
      </c>
      <c r="J689" s="50">
        <f t="shared" si="156"/>
        <v>361.42803553800587</v>
      </c>
      <c r="K689" s="50">
        <f t="shared" si="161"/>
        <v>1127.8922184757112</v>
      </c>
      <c r="L689" s="50">
        <f t="shared" si="162"/>
        <v>1569441.8142825449</v>
      </c>
      <c r="M689" s="50"/>
      <c r="N689" s="50">
        <f t="shared" si="149"/>
        <v>1569441.8142825449</v>
      </c>
      <c r="O689" s="198"/>
      <c r="P689" s="62"/>
      <c r="Q689" s="198"/>
      <c r="R689" s="62"/>
      <c r="S689" s="33"/>
      <c r="T689" s="99"/>
      <c r="U689" s="99"/>
    </row>
    <row r="690" spans="1:21" s="31" customFormat="1" x14ac:dyDescent="0.25">
      <c r="A690" s="35"/>
      <c r="B690" s="51" t="s">
        <v>476</v>
      </c>
      <c r="C690" s="35">
        <v>4</v>
      </c>
      <c r="D690" s="55">
        <v>24.766200000000001</v>
      </c>
      <c r="E690" s="181">
        <v>953</v>
      </c>
      <c r="F690" s="127">
        <v>286415.59999999998</v>
      </c>
      <c r="G690" s="41">
        <v>100</v>
      </c>
      <c r="H690" s="50">
        <f t="shared" si="160"/>
        <v>286415.59999999998</v>
      </c>
      <c r="I690" s="50">
        <f t="shared" si="159"/>
        <v>0</v>
      </c>
      <c r="J690" s="50">
        <f t="shared" si="156"/>
        <v>300.54102833158447</v>
      </c>
      <c r="K690" s="50">
        <f t="shared" si="161"/>
        <v>1188.7792256821326</v>
      </c>
      <c r="L690" s="50">
        <f t="shared" si="162"/>
        <v>1640627.2364309537</v>
      </c>
      <c r="M690" s="50"/>
      <c r="N690" s="50">
        <f t="shared" si="149"/>
        <v>1640627.2364309537</v>
      </c>
      <c r="O690" s="198"/>
      <c r="P690" s="62"/>
      <c r="Q690" s="198"/>
      <c r="R690" s="62"/>
      <c r="S690" s="33"/>
      <c r="T690" s="99"/>
      <c r="U690" s="99"/>
    </row>
    <row r="691" spans="1:21" s="31" customFormat="1" x14ac:dyDescent="0.25">
      <c r="A691" s="35"/>
      <c r="B691" s="51" t="s">
        <v>477</v>
      </c>
      <c r="C691" s="35">
        <v>4</v>
      </c>
      <c r="D691" s="55">
        <v>37.430100000000003</v>
      </c>
      <c r="E691" s="181">
        <v>1737</v>
      </c>
      <c r="F691" s="127">
        <v>834399.8</v>
      </c>
      <c r="G691" s="41">
        <v>100</v>
      </c>
      <c r="H691" s="50">
        <f t="shared" si="160"/>
        <v>834399.8</v>
      </c>
      <c r="I691" s="50">
        <f t="shared" si="159"/>
        <v>0</v>
      </c>
      <c r="J691" s="50">
        <f t="shared" si="156"/>
        <v>480.36833621185957</v>
      </c>
      <c r="K691" s="50">
        <f t="shared" si="161"/>
        <v>1008.9519178018575</v>
      </c>
      <c r="L691" s="50">
        <f t="shared" si="162"/>
        <v>1654948.5553431557</v>
      </c>
      <c r="M691" s="50"/>
      <c r="N691" s="50">
        <f t="shared" si="149"/>
        <v>1654948.5553431557</v>
      </c>
      <c r="O691" s="198"/>
      <c r="P691" s="62"/>
      <c r="Q691" s="198"/>
      <c r="R691" s="62"/>
      <c r="S691" s="33"/>
      <c r="T691" s="99"/>
      <c r="U691" s="99"/>
    </row>
    <row r="692" spans="1:21" s="31" customFormat="1" x14ac:dyDescent="0.25">
      <c r="A692" s="35"/>
      <c r="B692" s="51" t="s">
        <v>478</v>
      </c>
      <c r="C692" s="35">
        <v>4</v>
      </c>
      <c r="D692" s="55">
        <v>28.086300000000001</v>
      </c>
      <c r="E692" s="181">
        <v>1693</v>
      </c>
      <c r="F692" s="127">
        <v>451032.8</v>
      </c>
      <c r="G692" s="41">
        <v>100</v>
      </c>
      <c r="H692" s="50">
        <f t="shared" si="160"/>
        <v>451032.8</v>
      </c>
      <c r="I692" s="50">
        <f t="shared" si="159"/>
        <v>0</v>
      </c>
      <c r="J692" s="50">
        <f t="shared" si="156"/>
        <v>266.41039574719434</v>
      </c>
      <c r="K692" s="50">
        <f t="shared" si="161"/>
        <v>1222.9098582665226</v>
      </c>
      <c r="L692" s="50">
        <f t="shared" si="162"/>
        <v>1837074.5135993564</v>
      </c>
      <c r="M692" s="50"/>
      <c r="N692" s="50">
        <f t="shared" si="149"/>
        <v>1837074.5135993564</v>
      </c>
      <c r="O692" s="198"/>
      <c r="P692" s="62"/>
      <c r="Q692" s="198"/>
      <c r="R692" s="62"/>
      <c r="S692" s="33"/>
      <c r="T692" s="99"/>
      <c r="U692" s="99"/>
    </row>
    <row r="693" spans="1:21" s="31" customFormat="1" x14ac:dyDescent="0.25">
      <c r="A693" s="35"/>
      <c r="B693" s="51" t="s">
        <v>479</v>
      </c>
      <c r="C693" s="35">
        <v>4</v>
      </c>
      <c r="D693" s="55">
        <v>32.892899999999997</v>
      </c>
      <c r="E693" s="181">
        <v>2414</v>
      </c>
      <c r="F693" s="127">
        <v>595318.1</v>
      </c>
      <c r="G693" s="41">
        <v>100</v>
      </c>
      <c r="H693" s="50">
        <f t="shared" si="160"/>
        <v>595318.1</v>
      </c>
      <c r="I693" s="50">
        <f t="shared" si="159"/>
        <v>0</v>
      </c>
      <c r="J693" s="50">
        <f t="shared" si="156"/>
        <v>246.61064623032311</v>
      </c>
      <c r="K693" s="50">
        <f t="shared" si="161"/>
        <v>1242.7096077833939</v>
      </c>
      <c r="L693" s="50">
        <f t="shared" si="162"/>
        <v>2021640.5352426099</v>
      </c>
      <c r="M693" s="50"/>
      <c r="N693" s="50">
        <f t="shared" si="149"/>
        <v>2021640.5352426099</v>
      </c>
      <c r="O693" s="198"/>
      <c r="P693" s="62"/>
      <c r="Q693" s="198"/>
      <c r="R693" s="62"/>
      <c r="S693" s="33"/>
      <c r="T693" s="99"/>
      <c r="U693" s="99"/>
    </row>
    <row r="694" spans="1:21" s="31" customFormat="1" x14ac:dyDescent="0.25">
      <c r="A694" s="35"/>
      <c r="B694" s="51" t="s">
        <v>480</v>
      </c>
      <c r="C694" s="35">
        <v>4</v>
      </c>
      <c r="D694" s="55">
        <v>24.770500000000002</v>
      </c>
      <c r="E694" s="181">
        <v>1600</v>
      </c>
      <c r="F694" s="127">
        <v>877064.5</v>
      </c>
      <c r="G694" s="41">
        <v>100</v>
      </c>
      <c r="H694" s="50">
        <f t="shared" si="160"/>
        <v>877064.5</v>
      </c>
      <c r="I694" s="50">
        <f t="shared" si="159"/>
        <v>0</v>
      </c>
      <c r="J694" s="50">
        <f t="shared" si="156"/>
        <v>548.16531250000003</v>
      </c>
      <c r="K694" s="50">
        <f t="shared" si="161"/>
        <v>941.15494151371695</v>
      </c>
      <c r="L694" s="50">
        <f t="shared" si="162"/>
        <v>1486875.1493194338</v>
      </c>
      <c r="M694" s="50"/>
      <c r="N694" s="50">
        <f t="shared" si="149"/>
        <v>1486875.1493194338</v>
      </c>
      <c r="O694" s="198"/>
      <c r="P694" s="62"/>
      <c r="Q694" s="198"/>
      <c r="R694" s="62"/>
      <c r="S694" s="33"/>
      <c r="T694" s="99"/>
      <c r="U694" s="99"/>
    </row>
    <row r="695" spans="1:21" s="31" customFormat="1" x14ac:dyDescent="0.25">
      <c r="A695" s="35"/>
      <c r="B695" s="51" t="s">
        <v>481</v>
      </c>
      <c r="C695" s="35">
        <v>4</v>
      </c>
      <c r="D695" s="55">
        <v>72.553400000000011</v>
      </c>
      <c r="E695" s="181">
        <v>5166</v>
      </c>
      <c r="F695" s="127">
        <v>4990351.2</v>
      </c>
      <c r="G695" s="41">
        <v>100</v>
      </c>
      <c r="H695" s="50">
        <f t="shared" si="160"/>
        <v>4990351.2</v>
      </c>
      <c r="I695" s="50">
        <f t="shared" si="159"/>
        <v>0</v>
      </c>
      <c r="J695" s="50">
        <f t="shared" si="156"/>
        <v>965.99907084785139</v>
      </c>
      <c r="K695" s="50">
        <f t="shared" si="161"/>
        <v>523.32118316586559</v>
      </c>
      <c r="L695" s="50">
        <f t="shared" si="162"/>
        <v>1948259.520558812</v>
      </c>
      <c r="M695" s="50"/>
      <c r="N695" s="50">
        <f t="shared" si="149"/>
        <v>1948259.520558812</v>
      </c>
      <c r="O695" s="198"/>
      <c r="P695" s="62"/>
      <c r="Q695" s="198"/>
      <c r="R695" s="62"/>
      <c r="S695" s="33"/>
      <c r="T695" s="99"/>
      <c r="U695" s="99"/>
    </row>
    <row r="696" spans="1:21" s="31" customFormat="1" x14ac:dyDescent="0.25">
      <c r="A696" s="35"/>
      <c r="B696" s="51" t="s">
        <v>482</v>
      </c>
      <c r="C696" s="35">
        <v>4</v>
      </c>
      <c r="D696" s="55">
        <v>47.782899999999998</v>
      </c>
      <c r="E696" s="181">
        <v>3524</v>
      </c>
      <c r="F696" s="127">
        <v>1375187.6</v>
      </c>
      <c r="G696" s="41">
        <v>100</v>
      </c>
      <c r="H696" s="50">
        <f t="shared" si="160"/>
        <v>1375187.6</v>
      </c>
      <c r="I696" s="50">
        <f t="shared" si="159"/>
        <v>0</v>
      </c>
      <c r="J696" s="50">
        <f t="shared" si="156"/>
        <v>390.23484676503978</v>
      </c>
      <c r="K696" s="50">
        <f t="shared" si="161"/>
        <v>1099.0854072486773</v>
      </c>
      <c r="L696" s="50">
        <f t="shared" si="162"/>
        <v>2150171.0611926266</v>
      </c>
      <c r="M696" s="50"/>
      <c r="N696" s="50">
        <f t="shared" si="149"/>
        <v>2150171.0611926266</v>
      </c>
      <c r="O696" s="198"/>
      <c r="P696" s="62"/>
      <c r="Q696" s="198"/>
      <c r="R696" s="62"/>
      <c r="S696" s="33"/>
      <c r="T696" s="99"/>
      <c r="U696" s="99"/>
    </row>
    <row r="697" spans="1:21" s="31" customFormat="1" x14ac:dyDescent="0.25">
      <c r="A697" s="35"/>
      <c r="B697" s="51" t="s">
        <v>483</v>
      </c>
      <c r="C697" s="35">
        <v>4</v>
      </c>
      <c r="D697" s="55">
        <v>27.6252</v>
      </c>
      <c r="E697" s="181">
        <v>1278</v>
      </c>
      <c r="F697" s="127">
        <v>916483.9</v>
      </c>
      <c r="G697" s="41">
        <v>100</v>
      </c>
      <c r="H697" s="50">
        <f t="shared" si="160"/>
        <v>916483.9</v>
      </c>
      <c r="I697" s="50">
        <f t="shared" si="159"/>
        <v>0</v>
      </c>
      <c r="J697" s="50">
        <f t="shared" si="156"/>
        <v>717.12355242566514</v>
      </c>
      <c r="K697" s="50">
        <f t="shared" si="161"/>
        <v>772.19670158805184</v>
      </c>
      <c r="L697" s="50">
        <f t="shared" si="162"/>
        <v>1251479.1684481599</v>
      </c>
      <c r="M697" s="50"/>
      <c r="N697" s="50">
        <f t="shared" si="149"/>
        <v>1251479.1684481599</v>
      </c>
      <c r="O697" s="198"/>
      <c r="P697" s="62"/>
      <c r="Q697" s="198"/>
      <c r="R697" s="62"/>
      <c r="S697" s="33"/>
      <c r="T697" s="99"/>
      <c r="U697" s="99"/>
    </row>
    <row r="698" spans="1:21" s="31" customFormat="1" x14ac:dyDescent="0.25">
      <c r="A698" s="35"/>
      <c r="B698" s="51" t="s">
        <v>484</v>
      </c>
      <c r="C698" s="35">
        <v>4</v>
      </c>
      <c r="D698" s="55">
        <v>17.765000000000001</v>
      </c>
      <c r="E698" s="181">
        <v>2681</v>
      </c>
      <c r="F698" s="127">
        <v>890636.2</v>
      </c>
      <c r="G698" s="41">
        <v>100</v>
      </c>
      <c r="H698" s="50">
        <f t="shared" si="160"/>
        <v>890636.2</v>
      </c>
      <c r="I698" s="50">
        <f t="shared" si="159"/>
        <v>0</v>
      </c>
      <c r="J698" s="50">
        <f t="shared" si="156"/>
        <v>332.20298396120847</v>
      </c>
      <c r="K698" s="50">
        <f t="shared" si="161"/>
        <v>1157.1172700525085</v>
      </c>
      <c r="L698" s="50">
        <f t="shared" si="162"/>
        <v>1897700.1977869514</v>
      </c>
      <c r="M698" s="50"/>
      <c r="N698" s="50">
        <f t="shared" si="149"/>
        <v>1897700.1977869514</v>
      </c>
      <c r="O698" s="198"/>
      <c r="P698" s="62"/>
      <c r="Q698" s="198"/>
      <c r="R698" s="62"/>
      <c r="S698" s="33"/>
      <c r="T698" s="99"/>
      <c r="U698" s="99"/>
    </row>
    <row r="699" spans="1:21" s="31" customFormat="1" x14ac:dyDescent="0.25">
      <c r="A699" s="35"/>
      <c r="B699" s="51" t="s">
        <v>485</v>
      </c>
      <c r="C699" s="35">
        <v>4</v>
      </c>
      <c r="D699" s="55">
        <v>21.602600000000002</v>
      </c>
      <c r="E699" s="181">
        <v>1180</v>
      </c>
      <c r="F699" s="127">
        <v>457972.5</v>
      </c>
      <c r="G699" s="41">
        <v>100</v>
      </c>
      <c r="H699" s="50">
        <f t="shared" si="160"/>
        <v>457972.5</v>
      </c>
      <c r="I699" s="50">
        <f t="shared" si="159"/>
        <v>0</v>
      </c>
      <c r="J699" s="50">
        <f t="shared" si="156"/>
        <v>388.11228813559325</v>
      </c>
      <c r="K699" s="50">
        <f t="shared" si="161"/>
        <v>1101.2079658781238</v>
      </c>
      <c r="L699" s="50">
        <f t="shared" si="162"/>
        <v>1569370.8785263225</v>
      </c>
      <c r="M699" s="50"/>
      <c r="N699" s="50">
        <f t="shared" si="149"/>
        <v>1569370.8785263225</v>
      </c>
      <c r="O699" s="198"/>
      <c r="P699" s="62"/>
      <c r="Q699" s="198"/>
      <c r="R699" s="62"/>
      <c r="S699" s="33"/>
      <c r="T699" s="99"/>
      <c r="U699" s="99"/>
    </row>
    <row r="700" spans="1:21" s="31" customFormat="1" x14ac:dyDescent="0.25">
      <c r="A700" s="35"/>
      <c r="B700" s="51" t="s">
        <v>486</v>
      </c>
      <c r="C700" s="35">
        <v>4</v>
      </c>
      <c r="D700" s="55">
        <v>32.780200000000001</v>
      </c>
      <c r="E700" s="181">
        <v>1794</v>
      </c>
      <c r="F700" s="127">
        <v>729367</v>
      </c>
      <c r="G700" s="41">
        <v>100</v>
      </c>
      <c r="H700" s="50">
        <f t="shared" si="160"/>
        <v>729367</v>
      </c>
      <c r="I700" s="50">
        <f t="shared" si="159"/>
        <v>0</v>
      </c>
      <c r="J700" s="50">
        <f t="shared" si="156"/>
        <v>406.55908584169453</v>
      </c>
      <c r="K700" s="50">
        <f t="shared" si="161"/>
        <v>1082.7611681720225</v>
      </c>
      <c r="L700" s="50">
        <f t="shared" si="162"/>
        <v>1724068.0791266281</v>
      </c>
      <c r="M700" s="50"/>
      <c r="N700" s="50">
        <f t="shared" si="149"/>
        <v>1724068.0791266281</v>
      </c>
      <c r="O700" s="198"/>
      <c r="P700" s="62"/>
      <c r="Q700" s="198"/>
      <c r="R700" s="62"/>
      <c r="S700" s="33"/>
      <c r="T700" s="99"/>
      <c r="U700" s="99"/>
    </row>
    <row r="701" spans="1:21" s="31" customFormat="1" x14ac:dyDescent="0.25">
      <c r="A701" s="35"/>
      <c r="B701" s="51" t="s">
        <v>812</v>
      </c>
      <c r="C701" s="35">
        <v>4</v>
      </c>
      <c r="D701" s="55">
        <v>14.616600000000002</v>
      </c>
      <c r="E701" s="181">
        <v>1280</v>
      </c>
      <c r="F701" s="127">
        <v>324141.7</v>
      </c>
      <c r="G701" s="41">
        <v>100</v>
      </c>
      <c r="H701" s="50">
        <f t="shared" si="160"/>
        <v>324141.7</v>
      </c>
      <c r="I701" s="50">
        <f t="shared" si="159"/>
        <v>0</v>
      </c>
      <c r="J701" s="50">
        <f t="shared" si="156"/>
        <v>253.23570312500001</v>
      </c>
      <c r="K701" s="50">
        <f t="shared" si="161"/>
        <v>1236.0845508887169</v>
      </c>
      <c r="L701" s="50">
        <f t="shared" si="162"/>
        <v>1702780.9648853703</v>
      </c>
      <c r="M701" s="50"/>
      <c r="N701" s="50">
        <f t="shared" si="149"/>
        <v>1702780.9648853703</v>
      </c>
      <c r="O701" s="198"/>
      <c r="P701" s="62"/>
      <c r="Q701" s="198"/>
      <c r="R701" s="62"/>
      <c r="S701" s="33"/>
      <c r="T701" s="99"/>
      <c r="U701" s="99"/>
    </row>
    <row r="702" spans="1:21" s="31" customFormat="1" x14ac:dyDescent="0.25">
      <c r="A702" s="35"/>
      <c r="B702" s="51" t="s">
        <v>882</v>
      </c>
      <c r="C702" s="35">
        <v>3</v>
      </c>
      <c r="D702" s="55">
        <v>20.187100000000001</v>
      </c>
      <c r="E702" s="181">
        <v>24900</v>
      </c>
      <c r="F702" s="127">
        <v>117513405.40000001</v>
      </c>
      <c r="G702" s="41">
        <v>50</v>
      </c>
      <c r="H702" s="50">
        <f t="shared" si="160"/>
        <v>58756702.700000003</v>
      </c>
      <c r="I702" s="50">
        <f t="shared" si="159"/>
        <v>58756702.700000003</v>
      </c>
      <c r="J702" s="50">
        <f t="shared" si="156"/>
        <v>4719.4138714859437</v>
      </c>
      <c r="K702" s="50">
        <f t="shared" si="161"/>
        <v>-3230.0936174722265</v>
      </c>
      <c r="L702" s="50">
        <f t="shared" si="162"/>
        <v>4847306.1681078551</v>
      </c>
      <c r="M702" s="50"/>
      <c r="N702" s="50">
        <f t="shared" si="149"/>
        <v>4847306.1681078551</v>
      </c>
      <c r="O702" s="198"/>
      <c r="P702" s="62"/>
      <c r="Q702" s="198"/>
      <c r="R702" s="62"/>
      <c r="S702" s="33"/>
      <c r="T702" s="99"/>
      <c r="U702" s="99"/>
    </row>
    <row r="703" spans="1:21" s="31" customFormat="1" x14ac:dyDescent="0.25">
      <c r="A703" s="35"/>
      <c r="B703" s="51" t="s">
        <v>487</v>
      </c>
      <c r="C703" s="35">
        <v>4</v>
      </c>
      <c r="D703" s="55">
        <v>27.260100000000001</v>
      </c>
      <c r="E703" s="181">
        <v>3503</v>
      </c>
      <c r="F703" s="127">
        <v>2188896.2999999998</v>
      </c>
      <c r="G703" s="41">
        <v>100</v>
      </c>
      <c r="H703" s="50">
        <f t="shared" si="160"/>
        <v>2188896.2999999998</v>
      </c>
      <c r="I703" s="50">
        <f t="shared" si="159"/>
        <v>0</v>
      </c>
      <c r="J703" s="50">
        <f t="shared" si="156"/>
        <v>624.86334570368251</v>
      </c>
      <c r="K703" s="50">
        <f t="shared" si="161"/>
        <v>864.45690831003446</v>
      </c>
      <c r="L703" s="50">
        <f t="shared" si="162"/>
        <v>1776488.6513324843</v>
      </c>
      <c r="M703" s="50"/>
      <c r="N703" s="50">
        <f t="shared" si="149"/>
        <v>1776488.6513324843</v>
      </c>
      <c r="O703" s="198"/>
      <c r="P703" s="62"/>
      <c r="Q703" s="198"/>
      <c r="R703" s="62"/>
      <c r="S703" s="33"/>
      <c r="T703" s="99"/>
      <c r="U703" s="99"/>
    </row>
    <row r="704" spans="1:21" s="31" customFormat="1" x14ac:dyDescent="0.25">
      <c r="A704" s="35"/>
      <c r="B704" s="51" t="s">
        <v>488</v>
      </c>
      <c r="C704" s="35">
        <v>4</v>
      </c>
      <c r="D704" s="55">
        <v>52.570299999999996</v>
      </c>
      <c r="E704" s="181">
        <v>7910</v>
      </c>
      <c r="F704" s="127">
        <v>5723900</v>
      </c>
      <c r="G704" s="41">
        <v>100</v>
      </c>
      <c r="H704" s="50">
        <f t="shared" si="160"/>
        <v>5723900</v>
      </c>
      <c r="I704" s="50">
        <f t="shared" si="159"/>
        <v>0</v>
      </c>
      <c r="J704" s="50">
        <f t="shared" si="156"/>
        <v>723.62831858407083</v>
      </c>
      <c r="K704" s="50">
        <f t="shared" si="161"/>
        <v>765.69193542964615</v>
      </c>
      <c r="L704" s="50">
        <f t="shared" si="162"/>
        <v>2637507.8074447</v>
      </c>
      <c r="M704" s="50"/>
      <c r="N704" s="50">
        <f t="shared" si="149"/>
        <v>2637507.8074447</v>
      </c>
      <c r="O704" s="198"/>
      <c r="P704" s="62"/>
      <c r="Q704" s="198"/>
      <c r="R704" s="62"/>
      <c r="S704" s="33"/>
      <c r="T704" s="99"/>
      <c r="U704" s="99"/>
    </row>
    <row r="705" spans="1:21" s="31" customFormat="1" x14ac:dyDescent="0.25">
      <c r="A705" s="35"/>
      <c r="B705" s="51" t="s">
        <v>489</v>
      </c>
      <c r="C705" s="35">
        <v>4</v>
      </c>
      <c r="D705" s="55">
        <v>29.513199999999998</v>
      </c>
      <c r="E705" s="181">
        <v>2469</v>
      </c>
      <c r="F705" s="127">
        <v>1344721.9</v>
      </c>
      <c r="G705" s="41">
        <v>100</v>
      </c>
      <c r="H705" s="50">
        <f t="shared" si="160"/>
        <v>1344721.9</v>
      </c>
      <c r="I705" s="50">
        <f t="shared" si="159"/>
        <v>0</v>
      </c>
      <c r="J705" s="50">
        <f t="shared" si="156"/>
        <v>544.64232482786554</v>
      </c>
      <c r="K705" s="50">
        <f t="shared" si="161"/>
        <v>944.67792918585144</v>
      </c>
      <c r="L705" s="50">
        <f t="shared" si="162"/>
        <v>1681084.885710719</v>
      </c>
      <c r="M705" s="50"/>
      <c r="N705" s="50">
        <f t="shared" si="149"/>
        <v>1681084.885710719</v>
      </c>
      <c r="O705" s="198"/>
      <c r="P705" s="62"/>
      <c r="Q705" s="198"/>
      <c r="R705" s="62"/>
      <c r="S705" s="33"/>
      <c r="T705" s="99"/>
      <c r="U705" s="99"/>
    </row>
    <row r="706" spans="1:21" s="31" customFormat="1" x14ac:dyDescent="0.25">
      <c r="A706" s="35"/>
      <c r="B706" s="51" t="s">
        <v>490</v>
      </c>
      <c r="C706" s="35">
        <v>4</v>
      </c>
      <c r="D706" s="55">
        <v>20.736699999999999</v>
      </c>
      <c r="E706" s="181">
        <v>1003</v>
      </c>
      <c r="F706" s="127">
        <v>268046.40000000002</v>
      </c>
      <c r="G706" s="41">
        <v>100</v>
      </c>
      <c r="H706" s="50">
        <f t="shared" si="160"/>
        <v>268046.40000000002</v>
      </c>
      <c r="I706" s="50">
        <f t="shared" si="159"/>
        <v>0</v>
      </c>
      <c r="J706" s="50">
        <f t="shared" si="156"/>
        <v>267.24466600199406</v>
      </c>
      <c r="K706" s="50">
        <f t="shared" si="161"/>
        <v>1222.0755880117229</v>
      </c>
      <c r="L706" s="50">
        <f t="shared" si="162"/>
        <v>1666338.7569230064</v>
      </c>
      <c r="M706" s="50"/>
      <c r="N706" s="50">
        <f t="shared" ref="N706:N769" si="163">L706+M706</f>
        <v>1666338.7569230064</v>
      </c>
      <c r="O706" s="198"/>
      <c r="P706" s="62"/>
      <c r="Q706" s="198"/>
      <c r="R706" s="62"/>
      <c r="S706" s="33"/>
      <c r="T706" s="99"/>
      <c r="U706" s="99"/>
    </row>
    <row r="707" spans="1:21" s="31" customFormat="1" x14ac:dyDescent="0.25">
      <c r="A707" s="35"/>
      <c r="B707" s="51" t="s">
        <v>491</v>
      </c>
      <c r="C707" s="35">
        <v>4</v>
      </c>
      <c r="D707" s="55">
        <v>31.492699999999999</v>
      </c>
      <c r="E707" s="181">
        <v>878</v>
      </c>
      <c r="F707" s="127">
        <v>703275.6</v>
      </c>
      <c r="G707" s="41">
        <v>100</v>
      </c>
      <c r="H707" s="50">
        <f t="shared" si="160"/>
        <v>703275.6</v>
      </c>
      <c r="I707" s="50">
        <f t="shared" si="159"/>
        <v>0</v>
      </c>
      <c r="J707" s="50">
        <f t="shared" si="156"/>
        <v>800.99726651480637</v>
      </c>
      <c r="K707" s="50">
        <f t="shared" si="161"/>
        <v>688.32298749891061</v>
      </c>
      <c r="L707" s="50">
        <f t="shared" si="162"/>
        <v>1101694.5397243849</v>
      </c>
      <c r="M707" s="50"/>
      <c r="N707" s="50">
        <f t="shared" si="163"/>
        <v>1101694.5397243849</v>
      </c>
      <c r="O707" s="198"/>
      <c r="P707" s="62"/>
      <c r="Q707" s="198"/>
      <c r="R707" s="62"/>
      <c r="S707" s="33"/>
      <c r="T707" s="99"/>
      <c r="U707" s="99"/>
    </row>
    <row r="708" spans="1:21" s="31" customFormat="1" x14ac:dyDescent="0.25">
      <c r="A708" s="35"/>
      <c r="B708" s="51" t="s">
        <v>492</v>
      </c>
      <c r="C708" s="35">
        <v>4</v>
      </c>
      <c r="D708" s="55">
        <v>46.429200000000002</v>
      </c>
      <c r="E708" s="181">
        <v>2657</v>
      </c>
      <c r="F708" s="127">
        <v>1182631.8</v>
      </c>
      <c r="G708" s="41">
        <v>100</v>
      </c>
      <c r="H708" s="50">
        <f t="shared" si="160"/>
        <v>1182631.8</v>
      </c>
      <c r="I708" s="50">
        <f t="shared" si="159"/>
        <v>0</v>
      </c>
      <c r="J708" s="50">
        <f t="shared" si="156"/>
        <v>445.10041400075272</v>
      </c>
      <c r="K708" s="50">
        <f t="shared" si="161"/>
        <v>1044.2198400129641</v>
      </c>
      <c r="L708" s="50">
        <f t="shared" si="162"/>
        <v>1916619.7087992609</v>
      </c>
      <c r="M708" s="50"/>
      <c r="N708" s="50">
        <f t="shared" si="163"/>
        <v>1916619.7087992609</v>
      </c>
      <c r="O708" s="198"/>
      <c r="P708" s="62"/>
      <c r="Q708" s="198"/>
      <c r="R708" s="62"/>
      <c r="S708" s="33"/>
      <c r="T708" s="99"/>
      <c r="U708" s="99"/>
    </row>
    <row r="709" spans="1:21" s="31" customFormat="1" x14ac:dyDescent="0.25">
      <c r="A709" s="35"/>
      <c r="B709" s="51" t="s">
        <v>493</v>
      </c>
      <c r="C709" s="35">
        <v>4</v>
      </c>
      <c r="D709" s="55">
        <v>39.315799999999996</v>
      </c>
      <c r="E709" s="181">
        <v>2135</v>
      </c>
      <c r="F709" s="127">
        <v>681160.7</v>
      </c>
      <c r="G709" s="41">
        <v>100</v>
      </c>
      <c r="H709" s="50">
        <f t="shared" si="160"/>
        <v>681160.7</v>
      </c>
      <c r="I709" s="50">
        <f t="shared" si="159"/>
        <v>0</v>
      </c>
      <c r="J709" s="50">
        <f t="shared" si="156"/>
        <v>319.04482435597185</v>
      </c>
      <c r="K709" s="50">
        <f t="shared" si="161"/>
        <v>1170.275429657745</v>
      </c>
      <c r="L709" s="50">
        <f t="shared" si="162"/>
        <v>1921046.751712566</v>
      </c>
      <c r="M709" s="50"/>
      <c r="N709" s="50">
        <f t="shared" si="163"/>
        <v>1921046.751712566</v>
      </c>
      <c r="O709" s="198"/>
      <c r="P709" s="62"/>
      <c r="Q709" s="198"/>
      <c r="R709" s="62"/>
      <c r="S709" s="33"/>
      <c r="T709" s="99"/>
      <c r="U709" s="99"/>
    </row>
    <row r="710" spans="1:21" s="31" customFormat="1" x14ac:dyDescent="0.25">
      <c r="A710" s="35"/>
      <c r="B710" s="51" t="s">
        <v>813</v>
      </c>
      <c r="C710" s="35">
        <v>4</v>
      </c>
      <c r="D710" s="55">
        <v>6.89</v>
      </c>
      <c r="E710" s="181">
        <v>761</v>
      </c>
      <c r="F710" s="127">
        <v>337161.8</v>
      </c>
      <c r="G710" s="41">
        <v>100</v>
      </c>
      <c r="H710" s="50">
        <f t="shared" si="160"/>
        <v>337161.8</v>
      </c>
      <c r="I710" s="50">
        <f t="shared" si="159"/>
        <v>0</v>
      </c>
      <c r="J710" s="50">
        <f t="shared" si="156"/>
        <v>443.0509855453351</v>
      </c>
      <c r="K710" s="50">
        <f t="shared" si="161"/>
        <v>1046.2692684683818</v>
      </c>
      <c r="L710" s="50">
        <f t="shared" si="162"/>
        <v>1351250.6108452054</v>
      </c>
      <c r="M710" s="50"/>
      <c r="N710" s="50">
        <f t="shared" si="163"/>
        <v>1351250.6108452054</v>
      </c>
      <c r="O710" s="198"/>
      <c r="P710" s="62"/>
      <c r="Q710" s="198"/>
      <c r="R710" s="62"/>
      <c r="S710" s="33"/>
      <c r="T710" s="99"/>
      <c r="U710" s="99"/>
    </row>
    <row r="711" spans="1:21" s="31" customFormat="1" x14ac:dyDescent="0.25">
      <c r="A711" s="35"/>
      <c r="B711" s="51" t="s">
        <v>449</v>
      </c>
      <c r="C711" s="35">
        <v>4</v>
      </c>
      <c r="D711" s="55">
        <v>48.782800000000002</v>
      </c>
      <c r="E711" s="181">
        <v>4023</v>
      </c>
      <c r="F711" s="127">
        <v>3583158.6</v>
      </c>
      <c r="G711" s="41">
        <v>100</v>
      </c>
      <c r="H711" s="50">
        <f t="shared" si="160"/>
        <v>3583158.6</v>
      </c>
      <c r="I711" s="50">
        <f t="shared" si="159"/>
        <v>0</v>
      </c>
      <c r="J711" s="50">
        <f t="shared" si="156"/>
        <v>890.66830723340797</v>
      </c>
      <c r="K711" s="50">
        <f t="shared" si="161"/>
        <v>598.651946780309</v>
      </c>
      <c r="L711" s="50">
        <f t="shared" si="162"/>
        <v>1690651.2185156322</v>
      </c>
      <c r="M711" s="50"/>
      <c r="N711" s="50">
        <f t="shared" si="163"/>
        <v>1690651.2185156322</v>
      </c>
      <c r="O711" s="198"/>
      <c r="P711" s="62"/>
      <c r="Q711" s="198"/>
      <c r="R711" s="62"/>
      <c r="S711" s="33"/>
      <c r="T711" s="99"/>
      <c r="U711" s="99"/>
    </row>
    <row r="712" spans="1:21" s="31" customFormat="1" x14ac:dyDescent="0.25">
      <c r="A712" s="35"/>
      <c r="B712" s="51" t="s">
        <v>494</v>
      </c>
      <c r="C712" s="35">
        <v>4</v>
      </c>
      <c r="D712" s="55">
        <v>49.431499999999993</v>
      </c>
      <c r="E712" s="181">
        <v>4176</v>
      </c>
      <c r="F712" s="127">
        <v>2281447.7999999998</v>
      </c>
      <c r="G712" s="41">
        <v>100</v>
      </c>
      <c r="H712" s="50">
        <f t="shared" si="160"/>
        <v>2281447.7999999998</v>
      </c>
      <c r="I712" s="50">
        <f t="shared" si="159"/>
        <v>0</v>
      </c>
      <c r="J712" s="50">
        <f t="shared" si="156"/>
        <v>546.3237068965517</v>
      </c>
      <c r="K712" s="50">
        <f t="shared" si="161"/>
        <v>942.99654711716528</v>
      </c>
      <c r="L712" s="50">
        <f t="shared" si="162"/>
        <v>2108351.8794967188</v>
      </c>
      <c r="M712" s="50"/>
      <c r="N712" s="50">
        <f t="shared" si="163"/>
        <v>2108351.8794967188</v>
      </c>
      <c r="O712" s="198"/>
      <c r="P712" s="62"/>
      <c r="Q712" s="198"/>
      <c r="R712" s="62"/>
      <c r="S712" s="33"/>
      <c r="T712" s="99"/>
      <c r="U712" s="99"/>
    </row>
    <row r="713" spans="1:21" s="31" customFormat="1" x14ac:dyDescent="0.25">
      <c r="A713" s="35"/>
      <c r="B713" s="51" t="s">
        <v>495</v>
      </c>
      <c r="C713" s="35">
        <v>4</v>
      </c>
      <c r="D713" s="55">
        <v>25.671500000000002</v>
      </c>
      <c r="E713" s="181">
        <v>2157</v>
      </c>
      <c r="F713" s="127">
        <v>672733</v>
      </c>
      <c r="G713" s="41">
        <v>100</v>
      </c>
      <c r="H713" s="50">
        <f t="shared" si="160"/>
        <v>672733</v>
      </c>
      <c r="I713" s="50">
        <f t="shared" si="159"/>
        <v>0</v>
      </c>
      <c r="J713" s="50">
        <f t="shared" si="156"/>
        <v>311.88363467779322</v>
      </c>
      <c r="K713" s="50">
        <f t="shared" si="161"/>
        <v>1177.4366193359238</v>
      </c>
      <c r="L713" s="50">
        <f t="shared" si="162"/>
        <v>1861953.4843972435</v>
      </c>
      <c r="M713" s="50"/>
      <c r="N713" s="50">
        <f t="shared" si="163"/>
        <v>1861953.4843972435</v>
      </c>
      <c r="O713" s="198"/>
      <c r="P713" s="62"/>
      <c r="Q713" s="198"/>
      <c r="R713" s="62"/>
      <c r="S713" s="33"/>
      <c r="T713" s="99"/>
      <c r="U713" s="99"/>
    </row>
    <row r="714" spans="1:21" s="31" customFormat="1" x14ac:dyDescent="0.25">
      <c r="A714" s="35"/>
      <c r="B714" s="51" t="s">
        <v>496</v>
      </c>
      <c r="C714" s="35">
        <v>4</v>
      </c>
      <c r="D714" s="55">
        <v>30.351900000000001</v>
      </c>
      <c r="E714" s="181">
        <v>1163</v>
      </c>
      <c r="F714" s="127">
        <v>747967.1</v>
      </c>
      <c r="G714" s="41">
        <v>100</v>
      </c>
      <c r="H714" s="50">
        <f t="shared" si="160"/>
        <v>747967.1</v>
      </c>
      <c r="I714" s="50">
        <f t="shared" si="159"/>
        <v>0</v>
      </c>
      <c r="J714" s="50">
        <f t="shared" si="156"/>
        <v>643.13594153052452</v>
      </c>
      <c r="K714" s="50">
        <f t="shared" si="161"/>
        <v>846.18431248319246</v>
      </c>
      <c r="L714" s="50">
        <f t="shared" si="162"/>
        <v>1326587.0616715138</v>
      </c>
      <c r="M714" s="50"/>
      <c r="N714" s="50">
        <f t="shared" si="163"/>
        <v>1326587.0616715138</v>
      </c>
      <c r="O714" s="198"/>
      <c r="P714" s="62"/>
      <c r="Q714" s="198"/>
      <c r="R714" s="62"/>
      <c r="S714" s="33"/>
      <c r="T714" s="99"/>
      <c r="U714" s="99"/>
    </row>
    <row r="715" spans="1:21" s="31" customFormat="1" x14ac:dyDescent="0.25">
      <c r="A715" s="35"/>
      <c r="B715" s="51" t="s">
        <v>497</v>
      </c>
      <c r="C715" s="35">
        <v>4</v>
      </c>
      <c r="D715" s="55">
        <v>40.031199999999998</v>
      </c>
      <c r="E715" s="181">
        <v>1587</v>
      </c>
      <c r="F715" s="127">
        <v>900526.3</v>
      </c>
      <c r="G715" s="41">
        <v>100</v>
      </c>
      <c r="H715" s="50">
        <f t="shared" si="160"/>
        <v>900526.3</v>
      </c>
      <c r="I715" s="50">
        <f t="shared" si="159"/>
        <v>0</v>
      </c>
      <c r="J715" s="50">
        <f t="shared" si="156"/>
        <v>567.4393824826717</v>
      </c>
      <c r="K715" s="50">
        <f t="shared" si="161"/>
        <v>921.88087153104527</v>
      </c>
      <c r="L715" s="50">
        <f t="shared" si="162"/>
        <v>1542579.0767007363</v>
      </c>
      <c r="M715" s="50"/>
      <c r="N715" s="50">
        <f t="shared" si="163"/>
        <v>1542579.0767007363</v>
      </c>
      <c r="O715" s="198"/>
      <c r="P715" s="62"/>
      <c r="Q715" s="198"/>
      <c r="R715" s="62"/>
      <c r="S715" s="33"/>
      <c r="T715" s="99"/>
      <c r="U715" s="99"/>
    </row>
    <row r="716" spans="1:21" s="31" customFormat="1" x14ac:dyDescent="0.25">
      <c r="A716" s="35"/>
      <c r="B716" s="51" t="s">
        <v>498</v>
      </c>
      <c r="C716" s="35">
        <v>4</v>
      </c>
      <c r="D716" s="55">
        <v>33.610399999999998</v>
      </c>
      <c r="E716" s="181">
        <v>2028</v>
      </c>
      <c r="F716" s="127">
        <v>1232659.6000000001</v>
      </c>
      <c r="G716" s="41">
        <v>100</v>
      </c>
      <c r="H716" s="50">
        <f t="shared" si="160"/>
        <v>1232659.6000000001</v>
      </c>
      <c r="I716" s="50">
        <f t="shared" si="159"/>
        <v>0</v>
      </c>
      <c r="J716" s="50">
        <f t="shared" si="156"/>
        <v>607.82031558185406</v>
      </c>
      <c r="K716" s="50">
        <f t="shared" si="161"/>
        <v>881.49993843186292</v>
      </c>
      <c r="L716" s="50">
        <f t="shared" si="162"/>
        <v>1547842.3207659218</v>
      </c>
      <c r="M716" s="50"/>
      <c r="N716" s="50">
        <f t="shared" si="163"/>
        <v>1547842.3207659218</v>
      </c>
      <c r="O716" s="198"/>
      <c r="P716" s="62"/>
      <c r="Q716" s="198"/>
      <c r="R716" s="62"/>
      <c r="S716" s="33"/>
      <c r="T716" s="99"/>
      <c r="U716" s="99"/>
    </row>
    <row r="717" spans="1:21" s="31" customFormat="1" x14ac:dyDescent="0.25">
      <c r="A717" s="35"/>
      <c r="B717" s="51" t="s">
        <v>814</v>
      </c>
      <c r="C717" s="35">
        <v>4</v>
      </c>
      <c r="D717" s="55">
        <v>26.089300000000001</v>
      </c>
      <c r="E717" s="181">
        <v>1392</v>
      </c>
      <c r="F717" s="127">
        <v>385624.6</v>
      </c>
      <c r="G717" s="41">
        <v>100</v>
      </c>
      <c r="H717" s="50">
        <f t="shared" si="160"/>
        <v>385624.6</v>
      </c>
      <c r="I717" s="50">
        <f t="shared" si="159"/>
        <v>0</v>
      </c>
      <c r="J717" s="50">
        <f t="shared" si="156"/>
        <v>277.02916666666664</v>
      </c>
      <c r="K717" s="50">
        <f t="shared" si="161"/>
        <v>1212.2910873470503</v>
      </c>
      <c r="L717" s="50">
        <f t="shared" si="162"/>
        <v>1757441.2019440625</v>
      </c>
      <c r="M717" s="50"/>
      <c r="N717" s="50">
        <f t="shared" si="163"/>
        <v>1757441.2019440625</v>
      </c>
      <c r="O717" s="198"/>
      <c r="P717" s="62"/>
      <c r="Q717" s="198"/>
      <c r="R717" s="62"/>
      <c r="S717" s="33"/>
      <c r="T717" s="99"/>
      <c r="U717" s="99"/>
    </row>
    <row r="718" spans="1:21" s="31" customFormat="1" x14ac:dyDescent="0.25">
      <c r="A718" s="35"/>
      <c r="B718" s="51" t="s">
        <v>499</v>
      </c>
      <c r="C718" s="35">
        <v>4</v>
      </c>
      <c r="D718" s="55">
        <v>25.745800000000003</v>
      </c>
      <c r="E718" s="181">
        <v>1429</v>
      </c>
      <c r="F718" s="127">
        <v>479689.7</v>
      </c>
      <c r="G718" s="41">
        <v>100</v>
      </c>
      <c r="H718" s="50">
        <f t="shared" si="160"/>
        <v>479689.7</v>
      </c>
      <c r="I718" s="50">
        <f t="shared" si="159"/>
        <v>0</v>
      </c>
      <c r="J718" s="50">
        <f t="shared" si="156"/>
        <v>335.68208537438767</v>
      </c>
      <c r="K718" s="50">
        <f t="shared" si="161"/>
        <v>1153.6381686393293</v>
      </c>
      <c r="L718" s="50">
        <f t="shared" si="162"/>
        <v>1697084.8829030844</v>
      </c>
      <c r="M718" s="50"/>
      <c r="N718" s="50">
        <f t="shared" si="163"/>
        <v>1697084.8829030844</v>
      </c>
      <c r="O718" s="198"/>
      <c r="P718" s="62"/>
      <c r="Q718" s="198"/>
      <c r="R718" s="62"/>
      <c r="S718" s="33"/>
      <c r="T718" s="99"/>
      <c r="U718" s="99"/>
    </row>
    <row r="719" spans="1:21" s="31" customFormat="1" x14ac:dyDescent="0.25">
      <c r="A719" s="35"/>
      <c r="B719" s="51" t="s">
        <v>500</v>
      </c>
      <c r="C719" s="35">
        <v>4</v>
      </c>
      <c r="D719" s="55">
        <v>16.497399999999999</v>
      </c>
      <c r="E719" s="181">
        <v>897</v>
      </c>
      <c r="F719" s="127">
        <v>569419.1</v>
      </c>
      <c r="G719" s="41">
        <v>100</v>
      </c>
      <c r="H719" s="50">
        <f t="shared" si="160"/>
        <v>569419.1</v>
      </c>
      <c r="I719" s="50">
        <f t="shared" si="159"/>
        <v>0</v>
      </c>
      <c r="J719" s="50">
        <f t="shared" si="156"/>
        <v>634.8039018952062</v>
      </c>
      <c r="K719" s="50">
        <f t="shared" si="161"/>
        <v>854.51635211851078</v>
      </c>
      <c r="L719" s="50">
        <f t="shared" si="162"/>
        <v>1212859.9373529763</v>
      </c>
      <c r="M719" s="50"/>
      <c r="N719" s="50">
        <f t="shared" si="163"/>
        <v>1212859.9373529763</v>
      </c>
      <c r="O719" s="198"/>
      <c r="P719" s="62"/>
      <c r="Q719" s="198"/>
      <c r="R719" s="62"/>
      <c r="S719" s="33"/>
      <c r="T719" s="99"/>
      <c r="U719" s="99"/>
    </row>
    <row r="720" spans="1:21" s="31" customFormat="1" x14ac:dyDescent="0.25">
      <c r="A720" s="35"/>
      <c r="B720" s="4"/>
      <c r="C720" s="4"/>
      <c r="D720" s="55">
        <v>0</v>
      </c>
      <c r="E720" s="183"/>
      <c r="F720" s="42"/>
      <c r="G720" s="41"/>
      <c r="H720" s="42"/>
      <c r="I720" s="32"/>
      <c r="J720" s="32"/>
      <c r="K720" s="50"/>
      <c r="L720" s="50"/>
      <c r="M720" s="50"/>
      <c r="N720" s="50"/>
      <c r="O720" s="198"/>
      <c r="P720" s="62"/>
      <c r="Q720" s="198"/>
      <c r="R720" s="62"/>
      <c r="S720" s="33"/>
      <c r="T720" s="99"/>
      <c r="U720" s="99"/>
    </row>
    <row r="721" spans="1:21" s="31" customFormat="1" x14ac:dyDescent="0.25">
      <c r="A721" s="30" t="s">
        <v>501</v>
      </c>
      <c r="B721" s="43" t="s">
        <v>2</v>
      </c>
      <c r="C721" s="44"/>
      <c r="D721" s="3">
        <v>621.79470000000015</v>
      </c>
      <c r="E721" s="184">
        <f>E722</f>
        <v>44860</v>
      </c>
      <c r="F721" s="37">
        <f t="shared" ref="F721" si="164">F723</f>
        <v>0</v>
      </c>
      <c r="G721" s="37"/>
      <c r="H721" s="37">
        <f>H723</f>
        <v>9555279.9499999993</v>
      </c>
      <c r="I721" s="37">
        <f>I723</f>
        <v>-9555279.9499999993</v>
      </c>
      <c r="J721" s="37"/>
      <c r="K721" s="50"/>
      <c r="L721" s="50"/>
      <c r="M721" s="46">
        <f>M723</f>
        <v>14469901.732166978</v>
      </c>
      <c r="N721" s="37">
        <f t="shared" si="163"/>
        <v>14469901.732166978</v>
      </c>
      <c r="O721" s="198"/>
      <c r="P721" s="198"/>
      <c r="Q721" s="198"/>
      <c r="R721" s="198"/>
      <c r="S721" s="33"/>
      <c r="T721" s="99"/>
      <c r="U721" s="99"/>
    </row>
    <row r="722" spans="1:21" s="31" customFormat="1" x14ac:dyDescent="0.25">
      <c r="A722" s="30" t="s">
        <v>501</v>
      </c>
      <c r="B722" s="43" t="s">
        <v>3</v>
      </c>
      <c r="C722" s="44"/>
      <c r="D722" s="3">
        <v>621.79470000000015</v>
      </c>
      <c r="E722" s="184">
        <f>SUM(E724:E748)</f>
        <v>44860</v>
      </c>
      <c r="F722" s="37">
        <f t="shared" ref="F722" si="165">SUM(F724:F748)</f>
        <v>53881877.199999996</v>
      </c>
      <c r="G722" s="37"/>
      <c r="H722" s="37">
        <f>SUM(H724:H748)</f>
        <v>34771317.299999997</v>
      </c>
      <c r="I722" s="37">
        <f>SUM(I724:I748)</f>
        <v>19110559.899999999</v>
      </c>
      <c r="J722" s="37"/>
      <c r="K722" s="50"/>
      <c r="L722" s="37">
        <f>SUM(L724:L748)</f>
        <v>38659004.965579122</v>
      </c>
      <c r="M722" s="50"/>
      <c r="N722" s="37">
        <f t="shared" si="163"/>
        <v>38659004.965579122</v>
      </c>
      <c r="O722" s="198"/>
      <c r="P722" s="198"/>
      <c r="Q722" s="198"/>
      <c r="R722" s="198"/>
      <c r="S722" s="33"/>
      <c r="T722" s="99"/>
      <c r="U722" s="99"/>
    </row>
    <row r="723" spans="1:21" s="31" customFormat="1" x14ac:dyDescent="0.25">
      <c r="A723" s="35"/>
      <c r="B723" s="51" t="s">
        <v>26</v>
      </c>
      <c r="C723" s="35">
        <v>2</v>
      </c>
      <c r="D723" s="55">
        <v>0</v>
      </c>
      <c r="E723" s="187"/>
      <c r="F723" s="50"/>
      <c r="G723" s="41">
        <v>25</v>
      </c>
      <c r="H723" s="50">
        <f>F743*G723/100</f>
        <v>9555279.9499999993</v>
      </c>
      <c r="I723" s="50">
        <f t="shared" ref="I723:I748" si="166">F723-H723</f>
        <v>-9555279.9499999993</v>
      </c>
      <c r="J723" s="50"/>
      <c r="K723" s="50"/>
      <c r="L723" s="50"/>
      <c r="M723" s="50">
        <f>($L$7*$L$8*E721/$L$10)+($L$7*$L$9*D721/$L$11)</f>
        <v>14469901.732166978</v>
      </c>
      <c r="N723" s="50">
        <f t="shared" si="163"/>
        <v>14469901.732166978</v>
      </c>
      <c r="O723" s="198"/>
      <c r="P723" s="62"/>
      <c r="Q723" s="198"/>
      <c r="R723" s="62"/>
      <c r="S723" s="33"/>
      <c r="T723" s="99"/>
      <c r="U723" s="99"/>
    </row>
    <row r="724" spans="1:21" s="31" customFormat="1" x14ac:dyDescent="0.25">
      <c r="A724" s="35"/>
      <c r="B724" s="51" t="s">
        <v>815</v>
      </c>
      <c r="C724" s="35">
        <v>4</v>
      </c>
      <c r="D724" s="55">
        <v>22.4053</v>
      </c>
      <c r="E724" s="181">
        <v>986</v>
      </c>
      <c r="F724" s="128">
        <v>285864</v>
      </c>
      <c r="G724" s="41">
        <v>100</v>
      </c>
      <c r="H724" s="50">
        <f t="shared" ref="H724:H748" si="167">F724*G724/100</f>
        <v>285864</v>
      </c>
      <c r="I724" s="50">
        <f t="shared" si="166"/>
        <v>0</v>
      </c>
      <c r="J724" s="50">
        <f t="shared" ref="J724:J787" si="168">F724/E724</f>
        <v>289.92292089249491</v>
      </c>
      <c r="K724" s="50">
        <f t="shared" ref="K724:K748" si="169">$J$11*$J$19-J724</f>
        <v>1199.3973331212221</v>
      </c>
      <c r="L724" s="50">
        <f t="shared" ref="L724:L748" si="170">IF(K724&gt;0,$J$7*$J$8*(K724/$K$19),0)+$J$7*$J$9*(E724/$E$19)+$J$7*$J$10*(D724/$D$19)</f>
        <v>1646452.7204201631</v>
      </c>
      <c r="M724" s="50"/>
      <c r="N724" s="50">
        <f t="shared" si="163"/>
        <v>1646452.7204201631</v>
      </c>
      <c r="O724" s="198"/>
      <c r="P724" s="62"/>
      <c r="Q724" s="198"/>
      <c r="R724" s="62"/>
      <c r="S724" s="33"/>
      <c r="T724" s="99"/>
      <c r="U724" s="99"/>
    </row>
    <row r="725" spans="1:21" s="31" customFormat="1" x14ac:dyDescent="0.25">
      <c r="A725" s="35"/>
      <c r="B725" s="51" t="s">
        <v>502</v>
      </c>
      <c r="C725" s="35">
        <v>4</v>
      </c>
      <c r="D725" s="55">
        <v>36.141799999999996</v>
      </c>
      <c r="E725" s="181">
        <v>2483</v>
      </c>
      <c r="F725" s="128">
        <v>2525878.6</v>
      </c>
      <c r="G725" s="41">
        <v>100</v>
      </c>
      <c r="H725" s="50">
        <f t="shared" si="167"/>
        <v>2525878.6</v>
      </c>
      <c r="I725" s="50">
        <f t="shared" si="166"/>
        <v>0</v>
      </c>
      <c r="J725" s="50">
        <f t="shared" si="168"/>
        <v>1017.2688683044704</v>
      </c>
      <c r="K725" s="50">
        <f t="shared" si="169"/>
        <v>472.05138570924657</v>
      </c>
      <c r="L725" s="50">
        <f t="shared" si="170"/>
        <v>1189718.892570537</v>
      </c>
      <c r="M725" s="50"/>
      <c r="N725" s="50">
        <f t="shared" si="163"/>
        <v>1189718.892570537</v>
      </c>
      <c r="O725" s="198"/>
      <c r="P725" s="62"/>
      <c r="Q725" s="198"/>
      <c r="R725" s="62"/>
      <c r="S725" s="33"/>
      <c r="T725" s="99"/>
      <c r="U725" s="99"/>
    </row>
    <row r="726" spans="1:21" s="31" customFormat="1" x14ac:dyDescent="0.25">
      <c r="A726" s="35"/>
      <c r="B726" s="51" t="s">
        <v>503</v>
      </c>
      <c r="C726" s="35">
        <v>4</v>
      </c>
      <c r="D726" s="55">
        <v>14.616099999999999</v>
      </c>
      <c r="E726" s="181">
        <v>508</v>
      </c>
      <c r="F726" s="128">
        <v>115692.5</v>
      </c>
      <c r="G726" s="41">
        <v>100</v>
      </c>
      <c r="H726" s="50">
        <f t="shared" si="167"/>
        <v>115692.5</v>
      </c>
      <c r="I726" s="50">
        <f t="shared" si="166"/>
        <v>0</v>
      </c>
      <c r="J726" s="50">
        <f t="shared" si="168"/>
        <v>227.74114173228347</v>
      </c>
      <c r="K726" s="50">
        <f t="shared" si="169"/>
        <v>1261.5791122814335</v>
      </c>
      <c r="L726" s="50">
        <f t="shared" si="170"/>
        <v>1584280.2303563585</v>
      </c>
      <c r="M726" s="50"/>
      <c r="N726" s="50">
        <f t="shared" si="163"/>
        <v>1584280.2303563585</v>
      </c>
      <c r="O726" s="198"/>
      <c r="P726" s="62"/>
      <c r="Q726" s="198"/>
      <c r="R726" s="62"/>
      <c r="S726" s="33"/>
      <c r="T726" s="99"/>
      <c r="U726" s="99"/>
    </row>
    <row r="727" spans="1:21" s="31" customFormat="1" x14ac:dyDescent="0.25">
      <c r="A727" s="35"/>
      <c r="B727" s="51" t="s">
        <v>816</v>
      </c>
      <c r="C727" s="35">
        <v>4</v>
      </c>
      <c r="D727" s="55">
        <v>24.534499999999998</v>
      </c>
      <c r="E727" s="181">
        <v>1365</v>
      </c>
      <c r="F727" s="128">
        <v>912212.2</v>
      </c>
      <c r="G727" s="41">
        <v>100</v>
      </c>
      <c r="H727" s="50">
        <f t="shared" si="167"/>
        <v>912212.2</v>
      </c>
      <c r="I727" s="50">
        <f t="shared" si="166"/>
        <v>0</v>
      </c>
      <c r="J727" s="50">
        <f t="shared" si="168"/>
        <v>668.28732600732599</v>
      </c>
      <c r="K727" s="50">
        <f t="shared" si="169"/>
        <v>821.03292800639099</v>
      </c>
      <c r="L727" s="50">
        <f t="shared" si="170"/>
        <v>1306524.5951392124</v>
      </c>
      <c r="M727" s="50"/>
      <c r="N727" s="50">
        <f t="shared" si="163"/>
        <v>1306524.5951392124</v>
      </c>
      <c r="O727" s="198"/>
      <c r="P727" s="62"/>
      <c r="Q727" s="198"/>
      <c r="R727" s="62"/>
      <c r="S727" s="33"/>
      <c r="T727" s="99"/>
      <c r="U727" s="99"/>
    </row>
    <row r="728" spans="1:21" s="31" customFormat="1" x14ac:dyDescent="0.25">
      <c r="A728" s="35"/>
      <c r="B728" s="51" t="s">
        <v>504</v>
      </c>
      <c r="C728" s="35">
        <v>4</v>
      </c>
      <c r="D728" s="55">
        <v>26.725200000000001</v>
      </c>
      <c r="E728" s="181">
        <v>1844</v>
      </c>
      <c r="F728" s="128">
        <v>857848.7</v>
      </c>
      <c r="G728" s="41">
        <v>100</v>
      </c>
      <c r="H728" s="50">
        <f t="shared" si="167"/>
        <v>857848.7</v>
      </c>
      <c r="I728" s="50">
        <f t="shared" si="166"/>
        <v>0</v>
      </c>
      <c r="J728" s="50">
        <f t="shared" si="168"/>
        <v>465.21079175704989</v>
      </c>
      <c r="K728" s="50">
        <f t="shared" si="169"/>
        <v>1024.109462256667</v>
      </c>
      <c r="L728" s="50">
        <f t="shared" si="170"/>
        <v>1636345.4785008368</v>
      </c>
      <c r="M728" s="50"/>
      <c r="N728" s="50">
        <f t="shared" si="163"/>
        <v>1636345.4785008368</v>
      </c>
      <c r="O728" s="198"/>
      <c r="P728" s="62"/>
      <c r="Q728" s="198"/>
      <c r="R728" s="62"/>
      <c r="S728" s="33"/>
      <c r="T728" s="99"/>
      <c r="U728" s="99"/>
    </row>
    <row r="729" spans="1:21" s="31" customFormat="1" x14ac:dyDescent="0.25">
      <c r="A729" s="35"/>
      <c r="B729" s="51" t="s">
        <v>505</v>
      </c>
      <c r="C729" s="35">
        <v>4</v>
      </c>
      <c r="D729" s="55">
        <v>26.397100000000002</v>
      </c>
      <c r="E729" s="181">
        <v>994</v>
      </c>
      <c r="F729" s="128">
        <v>250831.8</v>
      </c>
      <c r="G729" s="41">
        <v>100</v>
      </c>
      <c r="H729" s="50">
        <f t="shared" si="167"/>
        <v>250831.8</v>
      </c>
      <c r="I729" s="50">
        <f t="shared" si="166"/>
        <v>0</v>
      </c>
      <c r="J729" s="50">
        <f t="shared" si="168"/>
        <v>252.34587525150906</v>
      </c>
      <c r="K729" s="50">
        <f t="shared" si="169"/>
        <v>1236.9743787622078</v>
      </c>
      <c r="L729" s="50">
        <f t="shared" si="170"/>
        <v>1710866.5167798891</v>
      </c>
      <c r="M729" s="50"/>
      <c r="N729" s="50">
        <f t="shared" si="163"/>
        <v>1710866.5167798891</v>
      </c>
      <c r="O729" s="198"/>
      <c r="P729" s="62"/>
      <c r="Q729" s="198"/>
      <c r="R729" s="62"/>
      <c r="S729" s="33"/>
      <c r="T729" s="99"/>
      <c r="U729" s="99"/>
    </row>
    <row r="730" spans="1:21" s="31" customFormat="1" x14ac:dyDescent="0.25">
      <c r="A730" s="35"/>
      <c r="B730" s="51" t="s">
        <v>277</v>
      </c>
      <c r="C730" s="35">
        <v>4</v>
      </c>
      <c r="D730" s="55">
        <v>16.529200000000003</v>
      </c>
      <c r="E730" s="181">
        <v>951</v>
      </c>
      <c r="F730" s="128">
        <v>215607</v>
      </c>
      <c r="G730" s="41">
        <v>100</v>
      </c>
      <c r="H730" s="50">
        <f t="shared" si="167"/>
        <v>215607</v>
      </c>
      <c r="I730" s="50">
        <f t="shared" si="166"/>
        <v>0</v>
      </c>
      <c r="J730" s="50">
        <f t="shared" si="168"/>
        <v>226.7160883280757</v>
      </c>
      <c r="K730" s="50">
        <f t="shared" si="169"/>
        <v>1262.6041656856412</v>
      </c>
      <c r="L730" s="50">
        <f t="shared" si="170"/>
        <v>1679785.6191160704</v>
      </c>
      <c r="M730" s="50"/>
      <c r="N730" s="50">
        <f t="shared" si="163"/>
        <v>1679785.6191160704</v>
      </c>
      <c r="O730" s="198"/>
      <c r="P730" s="62"/>
      <c r="Q730" s="198"/>
      <c r="R730" s="62"/>
      <c r="S730" s="33"/>
      <c r="T730" s="99"/>
      <c r="U730" s="99"/>
    </row>
    <row r="731" spans="1:21" s="31" customFormat="1" x14ac:dyDescent="0.25">
      <c r="A731" s="35"/>
      <c r="B731" s="51" t="s">
        <v>132</v>
      </c>
      <c r="C731" s="35">
        <v>4</v>
      </c>
      <c r="D731" s="55">
        <v>30.114800000000002</v>
      </c>
      <c r="E731" s="181">
        <v>1457</v>
      </c>
      <c r="F731" s="128">
        <v>759319.6</v>
      </c>
      <c r="G731" s="41">
        <v>100</v>
      </c>
      <c r="H731" s="50">
        <f t="shared" si="167"/>
        <v>759319.6</v>
      </c>
      <c r="I731" s="50">
        <f t="shared" si="166"/>
        <v>0</v>
      </c>
      <c r="J731" s="50">
        <f t="shared" si="168"/>
        <v>521.15277968428279</v>
      </c>
      <c r="K731" s="50">
        <f t="shared" si="169"/>
        <v>968.16747432943419</v>
      </c>
      <c r="L731" s="50">
        <f t="shared" si="170"/>
        <v>1517783.0927439572</v>
      </c>
      <c r="M731" s="50"/>
      <c r="N731" s="50">
        <f t="shared" si="163"/>
        <v>1517783.0927439572</v>
      </c>
      <c r="O731" s="198"/>
      <c r="P731" s="62"/>
      <c r="Q731" s="198"/>
      <c r="R731" s="62"/>
      <c r="S731" s="33"/>
      <c r="T731" s="99"/>
      <c r="U731" s="99"/>
    </row>
    <row r="732" spans="1:21" s="31" customFormat="1" x14ac:dyDescent="0.25">
      <c r="A732" s="35"/>
      <c r="B732" s="51" t="s">
        <v>817</v>
      </c>
      <c r="C732" s="35">
        <v>4</v>
      </c>
      <c r="D732" s="55">
        <v>35.5075</v>
      </c>
      <c r="E732" s="181">
        <v>2108</v>
      </c>
      <c r="F732" s="128">
        <v>1223808.5</v>
      </c>
      <c r="G732" s="41">
        <v>100</v>
      </c>
      <c r="H732" s="50">
        <f t="shared" si="167"/>
        <v>1223808.5</v>
      </c>
      <c r="I732" s="50">
        <f t="shared" si="166"/>
        <v>0</v>
      </c>
      <c r="J732" s="50">
        <f t="shared" si="168"/>
        <v>580.55431688804549</v>
      </c>
      <c r="K732" s="50">
        <f t="shared" si="169"/>
        <v>908.76593712567148</v>
      </c>
      <c r="L732" s="50">
        <f t="shared" si="170"/>
        <v>1603488.6966050109</v>
      </c>
      <c r="M732" s="50"/>
      <c r="N732" s="50">
        <f t="shared" si="163"/>
        <v>1603488.6966050109</v>
      </c>
      <c r="O732" s="198"/>
      <c r="P732" s="62"/>
      <c r="Q732" s="198"/>
      <c r="R732" s="62"/>
      <c r="S732" s="33"/>
      <c r="T732" s="99"/>
      <c r="U732" s="99"/>
    </row>
    <row r="733" spans="1:21" s="31" customFormat="1" x14ac:dyDescent="0.25">
      <c r="A733" s="35"/>
      <c r="B733" s="51" t="s">
        <v>506</v>
      </c>
      <c r="C733" s="35">
        <v>4</v>
      </c>
      <c r="D733" s="55">
        <v>39.1021</v>
      </c>
      <c r="E733" s="181">
        <v>1399</v>
      </c>
      <c r="F733" s="128">
        <v>641459.19999999995</v>
      </c>
      <c r="G733" s="41">
        <v>100</v>
      </c>
      <c r="H733" s="50">
        <f t="shared" si="167"/>
        <v>641459.19999999995</v>
      </c>
      <c r="I733" s="50">
        <f t="shared" si="166"/>
        <v>0</v>
      </c>
      <c r="J733" s="50">
        <f t="shared" si="168"/>
        <v>458.51265189421014</v>
      </c>
      <c r="K733" s="50">
        <f t="shared" si="169"/>
        <v>1030.8076021195068</v>
      </c>
      <c r="L733" s="50">
        <f t="shared" si="170"/>
        <v>1623765.1848177977</v>
      </c>
      <c r="M733" s="50"/>
      <c r="N733" s="50">
        <f t="shared" si="163"/>
        <v>1623765.1848177977</v>
      </c>
      <c r="O733" s="198"/>
      <c r="P733" s="62"/>
      <c r="Q733" s="198"/>
      <c r="R733" s="62"/>
      <c r="S733" s="33"/>
      <c r="T733" s="99"/>
      <c r="U733" s="99"/>
    </row>
    <row r="734" spans="1:21" s="31" customFormat="1" x14ac:dyDescent="0.25">
      <c r="A734" s="35"/>
      <c r="B734" s="51" t="s">
        <v>507</v>
      </c>
      <c r="C734" s="35">
        <v>4</v>
      </c>
      <c r="D734" s="55">
        <v>10.784200000000002</v>
      </c>
      <c r="E734" s="181">
        <v>492</v>
      </c>
      <c r="F734" s="128">
        <v>99683.6</v>
      </c>
      <c r="G734" s="41">
        <v>100</v>
      </c>
      <c r="H734" s="50">
        <f t="shared" si="167"/>
        <v>99683.6</v>
      </c>
      <c r="I734" s="50">
        <f t="shared" si="166"/>
        <v>0</v>
      </c>
      <c r="J734" s="50">
        <f t="shared" si="168"/>
        <v>202.60894308943091</v>
      </c>
      <c r="K734" s="50">
        <f t="shared" si="169"/>
        <v>1286.711310924286</v>
      </c>
      <c r="L734" s="50">
        <f t="shared" si="170"/>
        <v>1589323.3257524625</v>
      </c>
      <c r="M734" s="50"/>
      <c r="N734" s="50">
        <f t="shared" si="163"/>
        <v>1589323.3257524625</v>
      </c>
      <c r="O734" s="198"/>
      <c r="P734" s="62"/>
      <c r="Q734" s="198"/>
      <c r="R734" s="62"/>
      <c r="S734" s="33"/>
      <c r="T734" s="99"/>
      <c r="U734" s="99"/>
    </row>
    <row r="735" spans="1:21" s="31" customFormat="1" x14ac:dyDescent="0.25">
      <c r="A735" s="35"/>
      <c r="B735" s="51" t="s">
        <v>508</v>
      </c>
      <c r="C735" s="35">
        <v>4</v>
      </c>
      <c r="D735" s="55">
        <v>25.337800000000001</v>
      </c>
      <c r="E735" s="181">
        <v>1905</v>
      </c>
      <c r="F735" s="128">
        <v>1107128.3</v>
      </c>
      <c r="G735" s="41">
        <v>100</v>
      </c>
      <c r="H735" s="50">
        <f t="shared" si="167"/>
        <v>1107128.3</v>
      </c>
      <c r="I735" s="50">
        <f t="shared" si="166"/>
        <v>0</v>
      </c>
      <c r="J735" s="50">
        <f t="shared" si="168"/>
        <v>581.1697112860893</v>
      </c>
      <c r="K735" s="50">
        <f t="shared" si="169"/>
        <v>908.15054272762768</v>
      </c>
      <c r="L735" s="50">
        <f t="shared" si="170"/>
        <v>1511004.1381497602</v>
      </c>
      <c r="M735" s="50"/>
      <c r="N735" s="50">
        <f t="shared" si="163"/>
        <v>1511004.1381497602</v>
      </c>
      <c r="O735" s="198"/>
      <c r="P735" s="62"/>
      <c r="Q735" s="198"/>
      <c r="R735" s="62"/>
      <c r="S735" s="33"/>
      <c r="T735" s="99"/>
      <c r="U735" s="99"/>
    </row>
    <row r="736" spans="1:21" s="31" customFormat="1" x14ac:dyDescent="0.25">
      <c r="A736" s="35"/>
      <c r="B736" s="51" t="s">
        <v>818</v>
      </c>
      <c r="C736" s="35">
        <v>4</v>
      </c>
      <c r="D736" s="55">
        <v>10.443499999999998</v>
      </c>
      <c r="E736" s="181">
        <v>797</v>
      </c>
      <c r="F736" s="128">
        <v>244405.1</v>
      </c>
      <c r="G736" s="41">
        <v>100</v>
      </c>
      <c r="H736" s="50">
        <f t="shared" si="167"/>
        <v>244405.1</v>
      </c>
      <c r="I736" s="50">
        <f t="shared" si="166"/>
        <v>0</v>
      </c>
      <c r="J736" s="50">
        <f t="shared" si="168"/>
        <v>306.65633626097866</v>
      </c>
      <c r="K736" s="50">
        <f t="shared" si="169"/>
        <v>1182.6639177527384</v>
      </c>
      <c r="L736" s="50">
        <f t="shared" si="170"/>
        <v>1529241.1214441841</v>
      </c>
      <c r="M736" s="50"/>
      <c r="N736" s="50">
        <f t="shared" si="163"/>
        <v>1529241.1214441841</v>
      </c>
      <c r="O736" s="198"/>
      <c r="P736" s="62"/>
      <c r="Q736" s="198"/>
      <c r="R736" s="62"/>
      <c r="S736" s="33"/>
      <c r="T736" s="99"/>
      <c r="U736" s="99"/>
    </row>
    <row r="737" spans="1:21" s="31" customFormat="1" x14ac:dyDescent="0.25">
      <c r="A737" s="35"/>
      <c r="B737" s="51" t="s">
        <v>509</v>
      </c>
      <c r="C737" s="35">
        <v>4</v>
      </c>
      <c r="D737" s="55">
        <v>12.3179</v>
      </c>
      <c r="E737" s="181">
        <v>612</v>
      </c>
      <c r="F737" s="128">
        <v>387882.3</v>
      </c>
      <c r="G737" s="41">
        <v>100</v>
      </c>
      <c r="H737" s="50">
        <f t="shared" si="167"/>
        <v>387882.3</v>
      </c>
      <c r="I737" s="50">
        <f t="shared" si="166"/>
        <v>0</v>
      </c>
      <c r="J737" s="50">
        <f t="shared" si="168"/>
        <v>633.79460784313721</v>
      </c>
      <c r="K737" s="50">
        <f t="shared" si="169"/>
        <v>855.52564617057976</v>
      </c>
      <c r="L737" s="50">
        <f t="shared" si="170"/>
        <v>1137876.5916496138</v>
      </c>
      <c r="M737" s="50"/>
      <c r="N737" s="50">
        <f t="shared" si="163"/>
        <v>1137876.5916496138</v>
      </c>
      <c r="O737" s="198"/>
      <c r="P737" s="62"/>
      <c r="Q737" s="198"/>
      <c r="R737" s="62"/>
      <c r="S737" s="33"/>
      <c r="T737" s="99"/>
      <c r="U737" s="99"/>
    </row>
    <row r="738" spans="1:21" s="31" customFormat="1" x14ac:dyDescent="0.25">
      <c r="A738" s="35"/>
      <c r="B738" s="51" t="s">
        <v>510</v>
      </c>
      <c r="C738" s="35">
        <v>4</v>
      </c>
      <c r="D738" s="55">
        <v>13.093299999999999</v>
      </c>
      <c r="E738" s="181">
        <v>510</v>
      </c>
      <c r="F738" s="128">
        <v>74041.2</v>
      </c>
      <c r="G738" s="41">
        <v>100</v>
      </c>
      <c r="H738" s="50">
        <f t="shared" si="167"/>
        <v>74041.2</v>
      </c>
      <c r="I738" s="50">
        <f t="shared" si="166"/>
        <v>0</v>
      </c>
      <c r="J738" s="50">
        <f t="shared" si="168"/>
        <v>145.17882352941177</v>
      </c>
      <c r="K738" s="50">
        <f t="shared" si="169"/>
        <v>1344.1414304843051</v>
      </c>
      <c r="L738" s="50">
        <f t="shared" si="170"/>
        <v>1669056.2695067299</v>
      </c>
      <c r="M738" s="50"/>
      <c r="N738" s="50">
        <f t="shared" si="163"/>
        <v>1669056.2695067299</v>
      </c>
      <c r="O738" s="198"/>
      <c r="P738" s="62"/>
      <c r="Q738" s="198"/>
      <c r="R738" s="62"/>
      <c r="S738" s="33"/>
      <c r="T738" s="99"/>
      <c r="U738" s="99"/>
    </row>
    <row r="739" spans="1:21" s="31" customFormat="1" x14ac:dyDescent="0.25">
      <c r="A739" s="35"/>
      <c r="B739" s="51" t="s">
        <v>511</v>
      </c>
      <c r="C739" s="35">
        <v>4</v>
      </c>
      <c r="D739" s="55">
        <v>22.278000000000002</v>
      </c>
      <c r="E739" s="181">
        <v>1301</v>
      </c>
      <c r="F739" s="128">
        <v>397631.3</v>
      </c>
      <c r="G739" s="41">
        <v>100</v>
      </c>
      <c r="H739" s="50">
        <f t="shared" si="167"/>
        <v>397631.3</v>
      </c>
      <c r="I739" s="50">
        <f t="shared" si="166"/>
        <v>0</v>
      </c>
      <c r="J739" s="50">
        <f t="shared" si="168"/>
        <v>305.6351268255188</v>
      </c>
      <c r="K739" s="50">
        <f t="shared" si="169"/>
        <v>1183.6851271881983</v>
      </c>
      <c r="L739" s="50">
        <f t="shared" si="170"/>
        <v>1688199.2681059078</v>
      </c>
      <c r="M739" s="50"/>
      <c r="N739" s="50">
        <f t="shared" si="163"/>
        <v>1688199.2681059078</v>
      </c>
      <c r="O739" s="198"/>
      <c r="P739" s="62"/>
      <c r="Q739" s="198"/>
      <c r="R739" s="62"/>
      <c r="S739" s="33"/>
      <c r="T739" s="99"/>
      <c r="U739" s="99"/>
    </row>
    <row r="740" spans="1:21" s="31" customFormat="1" x14ac:dyDescent="0.25">
      <c r="A740" s="35"/>
      <c r="B740" s="51" t="s">
        <v>512</v>
      </c>
      <c r="C740" s="35">
        <v>4</v>
      </c>
      <c r="D740" s="55">
        <v>27.158000000000001</v>
      </c>
      <c r="E740" s="181">
        <v>1681</v>
      </c>
      <c r="F740" s="128">
        <v>602001.30000000005</v>
      </c>
      <c r="G740" s="41">
        <v>100</v>
      </c>
      <c r="H740" s="50">
        <f t="shared" si="167"/>
        <v>602001.30000000005</v>
      </c>
      <c r="I740" s="50">
        <f t="shared" si="166"/>
        <v>0</v>
      </c>
      <c r="J740" s="50">
        <f t="shared" si="168"/>
        <v>358.12093991671628</v>
      </c>
      <c r="K740" s="50">
        <f t="shared" si="169"/>
        <v>1131.1993140970008</v>
      </c>
      <c r="L740" s="50">
        <f t="shared" si="170"/>
        <v>1727353.8681493739</v>
      </c>
      <c r="M740" s="50"/>
      <c r="N740" s="50">
        <f t="shared" si="163"/>
        <v>1727353.8681493739</v>
      </c>
      <c r="O740" s="198"/>
      <c r="P740" s="62"/>
      <c r="Q740" s="198"/>
      <c r="R740" s="62"/>
      <c r="S740" s="33"/>
      <c r="T740" s="99"/>
      <c r="U740" s="99"/>
    </row>
    <row r="741" spans="1:21" s="31" customFormat="1" x14ac:dyDescent="0.25">
      <c r="A741" s="35"/>
      <c r="B741" s="51" t="s">
        <v>513</v>
      </c>
      <c r="C741" s="35">
        <v>4</v>
      </c>
      <c r="D741" s="55">
        <v>12.5047</v>
      </c>
      <c r="E741" s="181">
        <v>557</v>
      </c>
      <c r="F741" s="128">
        <v>594304.69999999995</v>
      </c>
      <c r="G741" s="41">
        <v>100</v>
      </c>
      <c r="H741" s="50">
        <f t="shared" si="167"/>
        <v>594304.69999999995</v>
      </c>
      <c r="I741" s="50">
        <f t="shared" si="166"/>
        <v>0</v>
      </c>
      <c r="J741" s="50">
        <f t="shared" si="168"/>
        <v>1066.9743267504487</v>
      </c>
      <c r="K741" s="50">
        <f t="shared" si="169"/>
        <v>422.34592726326832</v>
      </c>
      <c r="L741" s="50">
        <f t="shared" si="170"/>
        <v>643835.55703881045</v>
      </c>
      <c r="M741" s="50"/>
      <c r="N741" s="50">
        <f t="shared" si="163"/>
        <v>643835.55703881045</v>
      </c>
      <c r="O741" s="198"/>
      <c r="P741" s="62"/>
      <c r="Q741" s="198"/>
      <c r="R741" s="62"/>
      <c r="S741" s="33"/>
      <c r="T741" s="99"/>
      <c r="U741" s="99"/>
    </row>
    <row r="742" spans="1:21" s="31" customFormat="1" x14ac:dyDescent="0.25">
      <c r="A742" s="35"/>
      <c r="B742" s="51" t="s">
        <v>514</v>
      </c>
      <c r="C742" s="35">
        <v>4</v>
      </c>
      <c r="D742" s="55">
        <v>20.348699999999997</v>
      </c>
      <c r="E742" s="181">
        <v>1058</v>
      </c>
      <c r="F742" s="128">
        <v>772147.19999999995</v>
      </c>
      <c r="G742" s="41">
        <v>100</v>
      </c>
      <c r="H742" s="50">
        <f t="shared" si="167"/>
        <v>772147.19999999995</v>
      </c>
      <c r="I742" s="50">
        <f t="shared" si="166"/>
        <v>0</v>
      </c>
      <c r="J742" s="50">
        <f t="shared" si="168"/>
        <v>729.81776937618145</v>
      </c>
      <c r="K742" s="50">
        <f t="shared" si="169"/>
        <v>759.50248463753553</v>
      </c>
      <c r="L742" s="50">
        <f t="shared" si="170"/>
        <v>1157363.4989189934</v>
      </c>
      <c r="M742" s="50"/>
      <c r="N742" s="50">
        <f t="shared" si="163"/>
        <v>1157363.4989189934</v>
      </c>
      <c r="O742" s="198"/>
      <c r="P742" s="62"/>
      <c r="Q742" s="198"/>
      <c r="R742" s="62"/>
      <c r="S742" s="33"/>
      <c r="T742" s="99"/>
      <c r="U742" s="99"/>
    </row>
    <row r="743" spans="1:21" s="31" customFormat="1" x14ac:dyDescent="0.25">
      <c r="A743" s="35"/>
      <c r="B743" s="51" t="s">
        <v>501</v>
      </c>
      <c r="C743" s="35">
        <v>3</v>
      </c>
      <c r="D743" s="55">
        <v>33.518300000000004</v>
      </c>
      <c r="E743" s="181">
        <v>13643</v>
      </c>
      <c r="F743" s="128">
        <v>38221119.799999997</v>
      </c>
      <c r="G743" s="41">
        <v>50</v>
      </c>
      <c r="H743" s="50">
        <f t="shared" si="167"/>
        <v>19110559.899999999</v>
      </c>
      <c r="I743" s="50">
        <f t="shared" si="166"/>
        <v>19110559.899999999</v>
      </c>
      <c r="J743" s="50">
        <f t="shared" si="168"/>
        <v>2801.5187128930584</v>
      </c>
      <c r="K743" s="50">
        <f t="shared" si="169"/>
        <v>-1312.1984588793414</v>
      </c>
      <c r="L743" s="50">
        <f t="shared" si="170"/>
        <v>2773238.981071054</v>
      </c>
      <c r="M743" s="50"/>
      <c r="N743" s="50">
        <f t="shared" si="163"/>
        <v>2773238.981071054</v>
      </c>
      <c r="O743" s="198"/>
      <c r="P743" s="62"/>
      <c r="Q743" s="198"/>
      <c r="R743" s="62"/>
      <c r="S743" s="33"/>
      <c r="T743" s="99"/>
      <c r="U743" s="99"/>
    </row>
    <row r="744" spans="1:21" s="31" customFormat="1" x14ac:dyDescent="0.25">
      <c r="A744" s="35"/>
      <c r="B744" s="51" t="s">
        <v>515</v>
      </c>
      <c r="C744" s="35">
        <v>4</v>
      </c>
      <c r="D744" s="55">
        <v>46.443300000000001</v>
      </c>
      <c r="E744" s="181">
        <v>1344</v>
      </c>
      <c r="F744" s="128">
        <v>539748.80000000005</v>
      </c>
      <c r="G744" s="41">
        <v>100</v>
      </c>
      <c r="H744" s="50">
        <f t="shared" si="167"/>
        <v>539748.80000000005</v>
      </c>
      <c r="I744" s="50">
        <f t="shared" si="166"/>
        <v>0</v>
      </c>
      <c r="J744" s="50">
        <f t="shared" si="168"/>
        <v>401.59880952380956</v>
      </c>
      <c r="K744" s="50">
        <f t="shared" si="169"/>
        <v>1087.7214444899073</v>
      </c>
      <c r="L744" s="50">
        <f t="shared" si="170"/>
        <v>1715312.2374231487</v>
      </c>
      <c r="M744" s="50"/>
      <c r="N744" s="50">
        <f t="shared" si="163"/>
        <v>1715312.2374231487</v>
      </c>
      <c r="O744" s="198"/>
      <c r="P744" s="62"/>
      <c r="Q744" s="198"/>
      <c r="R744" s="62"/>
      <c r="S744" s="33"/>
      <c r="T744" s="99"/>
      <c r="U744" s="99"/>
    </row>
    <row r="745" spans="1:21" s="31" customFormat="1" x14ac:dyDescent="0.25">
      <c r="A745" s="35"/>
      <c r="B745" s="51" t="s">
        <v>819</v>
      </c>
      <c r="C745" s="35">
        <v>4</v>
      </c>
      <c r="D745" s="55">
        <v>30.5336</v>
      </c>
      <c r="E745" s="181">
        <v>1945</v>
      </c>
      <c r="F745" s="128">
        <v>460922.9</v>
      </c>
      <c r="G745" s="41">
        <v>100</v>
      </c>
      <c r="H745" s="50">
        <f t="shared" si="167"/>
        <v>460922.9</v>
      </c>
      <c r="I745" s="50">
        <f t="shared" si="166"/>
        <v>0</v>
      </c>
      <c r="J745" s="50">
        <f t="shared" si="168"/>
        <v>236.97835475578407</v>
      </c>
      <c r="K745" s="50">
        <f t="shared" si="169"/>
        <v>1252.3418992579329</v>
      </c>
      <c r="L745" s="50">
        <f t="shared" si="170"/>
        <v>1930773.4113658217</v>
      </c>
      <c r="M745" s="50"/>
      <c r="N745" s="50">
        <f t="shared" si="163"/>
        <v>1930773.4113658217</v>
      </c>
      <c r="O745" s="198"/>
      <c r="P745" s="62"/>
      <c r="Q745" s="198"/>
      <c r="R745" s="62"/>
      <c r="S745" s="33"/>
      <c r="T745" s="99"/>
      <c r="U745" s="99"/>
    </row>
    <row r="746" spans="1:21" s="31" customFormat="1" x14ac:dyDescent="0.25">
      <c r="A746" s="35"/>
      <c r="B746" s="51" t="s">
        <v>516</v>
      </c>
      <c r="C746" s="35">
        <v>4</v>
      </c>
      <c r="D746" s="55">
        <v>32.883499999999998</v>
      </c>
      <c r="E746" s="181">
        <v>1575</v>
      </c>
      <c r="F746" s="128">
        <v>724236</v>
      </c>
      <c r="G746" s="41">
        <v>100</v>
      </c>
      <c r="H746" s="50">
        <f t="shared" si="167"/>
        <v>724236</v>
      </c>
      <c r="I746" s="50">
        <f t="shared" si="166"/>
        <v>0</v>
      </c>
      <c r="J746" s="50">
        <f t="shared" si="168"/>
        <v>459.83238095238096</v>
      </c>
      <c r="K746" s="50">
        <f t="shared" si="169"/>
        <v>1029.4878730613359</v>
      </c>
      <c r="L746" s="50">
        <f t="shared" si="170"/>
        <v>1623312.5428900155</v>
      </c>
      <c r="M746" s="50"/>
      <c r="N746" s="50">
        <f t="shared" si="163"/>
        <v>1623312.5428900155</v>
      </c>
      <c r="O746" s="198"/>
      <c r="P746" s="62"/>
      <c r="Q746" s="198"/>
      <c r="R746" s="62"/>
      <c r="S746" s="33"/>
      <c r="T746" s="99"/>
      <c r="U746" s="99"/>
    </row>
    <row r="747" spans="1:21" s="31" customFormat="1" x14ac:dyDescent="0.25">
      <c r="A747" s="35"/>
      <c r="B747" s="51" t="s">
        <v>820</v>
      </c>
      <c r="C747" s="35">
        <v>4</v>
      </c>
      <c r="D747" s="55">
        <v>39.14</v>
      </c>
      <c r="E747" s="181">
        <v>2642</v>
      </c>
      <c r="F747" s="128">
        <v>1023825.6</v>
      </c>
      <c r="G747" s="41">
        <v>100</v>
      </c>
      <c r="H747" s="50">
        <f t="shared" si="167"/>
        <v>1023825.6</v>
      </c>
      <c r="I747" s="50">
        <f t="shared" si="166"/>
        <v>0</v>
      </c>
      <c r="J747" s="50">
        <f t="shared" si="168"/>
        <v>387.51915215745646</v>
      </c>
      <c r="K747" s="50">
        <f t="shared" si="169"/>
        <v>1101.8011018562606</v>
      </c>
      <c r="L747" s="50">
        <f t="shared" si="170"/>
        <v>1940085.0697546091</v>
      </c>
      <c r="M747" s="50"/>
      <c r="N747" s="50">
        <f t="shared" si="163"/>
        <v>1940085.0697546091</v>
      </c>
      <c r="O747" s="198"/>
      <c r="P747" s="62"/>
      <c r="Q747" s="198"/>
      <c r="R747" s="62"/>
      <c r="S747" s="33"/>
      <c r="T747" s="99"/>
      <c r="U747" s="99"/>
    </row>
    <row r="748" spans="1:21" s="31" customFormat="1" x14ac:dyDescent="0.25">
      <c r="A748" s="35"/>
      <c r="B748" s="51" t="s">
        <v>517</v>
      </c>
      <c r="C748" s="35">
        <v>4</v>
      </c>
      <c r="D748" s="55">
        <v>12.936300000000001</v>
      </c>
      <c r="E748" s="181">
        <v>703</v>
      </c>
      <c r="F748" s="128">
        <v>844277</v>
      </c>
      <c r="G748" s="41">
        <v>100</v>
      </c>
      <c r="H748" s="50">
        <f t="shared" si="167"/>
        <v>844277</v>
      </c>
      <c r="I748" s="50">
        <f t="shared" si="166"/>
        <v>0</v>
      </c>
      <c r="J748" s="50">
        <f t="shared" si="168"/>
        <v>1200.9630156472263</v>
      </c>
      <c r="K748" s="50">
        <f t="shared" si="169"/>
        <v>288.35723836649072</v>
      </c>
      <c r="L748" s="50">
        <f t="shared" si="170"/>
        <v>524018.05730880465</v>
      </c>
      <c r="M748" s="50"/>
      <c r="N748" s="50">
        <f t="shared" si="163"/>
        <v>524018.05730880465</v>
      </c>
      <c r="O748" s="198"/>
      <c r="P748" s="62"/>
      <c r="Q748" s="198"/>
      <c r="R748" s="62"/>
      <c r="S748" s="33"/>
      <c r="T748" s="99"/>
      <c r="U748" s="99"/>
    </row>
    <row r="749" spans="1:21" s="31" customFormat="1" x14ac:dyDescent="0.25">
      <c r="A749" s="35"/>
      <c r="B749" s="4"/>
      <c r="C749" s="4"/>
      <c r="D749" s="55">
        <v>0</v>
      </c>
      <c r="E749" s="183"/>
      <c r="F749" s="42"/>
      <c r="G749" s="41"/>
      <c r="H749" s="42"/>
      <c r="I749" s="32"/>
      <c r="J749" s="32"/>
      <c r="K749" s="50"/>
      <c r="L749" s="50"/>
      <c r="M749" s="50"/>
      <c r="N749" s="50"/>
      <c r="O749" s="198"/>
      <c r="P749" s="62"/>
      <c r="Q749" s="198"/>
      <c r="R749" s="62"/>
      <c r="S749" s="33"/>
      <c r="T749" s="99"/>
      <c r="U749" s="99"/>
    </row>
    <row r="750" spans="1:21" s="31" customFormat="1" x14ac:dyDescent="0.25">
      <c r="A750" s="30" t="s">
        <v>518</v>
      </c>
      <c r="B750" s="43" t="s">
        <v>2</v>
      </c>
      <c r="C750" s="44"/>
      <c r="D750" s="3">
        <v>936.02920000000017</v>
      </c>
      <c r="E750" s="184">
        <f>E751</f>
        <v>59653</v>
      </c>
      <c r="F750" s="37">
        <f t="shared" ref="F750" si="171">F752</f>
        <v>0</v>
      </c>
      <c r="G750" s="37"/>
      <c r="H750" s="37">
        <f>H752</f>
        <v>7696284.9500000002</v>
      </c>
      <c r="I750" s="37">
        <f>I752</f>
        <v>-7696284.9500000002</v>
      </c>
      <c r="J750" s="37"/>
      <c r="K750" s="50"/>
      <c r="L750" s="50"/>
      <c r="M750" s="46">
        <f>M752</f>
        <v>20309238.903338611</v>
      </c>
      <c r="N750" s="37">
        <f t="shared" si="163"/>
        <v>20309238.903338611</v>
      </c>
      <c r="O750" s="198"/>
      <c r="P750" s="198"/>
      <c r="Q750" s="198"/>
      <c r="R750" s="198"/>
      <c r="S750" s="33"/>
      <c r="T750" s="99"/>
      <c r="U750" s="99"/>
    </row>
    <row r="751" spans="1:21" s="31" customFormat="1" x14ac:dyDescent="0.25">
      <c r="A751" s="30" t="s">
        <v>518</v>
      </c>
      <c r="B751" s="43" t="s">
        <v>3</v>
      </c>
      <c r="C751" s="44"/>
      <c r="D751" s="3">
        <v>936.02920000000017</v>
      </c>
      <c r="E751" s="184">
        <f>SUM(E753:E780)</f>
        <v>59653</v>
      </c>
      <c r="F751" s="37">
        <f t="shared" ref="F751" si="172">SUM(F753:F780)</f>
        <v>62365606.5</v>
      </c>
      <c r="G751" s="37"/>
      <c r="H751" s="37">
        <f>SUM(H753:H780)</f>
        <v>46973036.600000001</v>
      </c>
      <c r="I751" s="37">
        <f>SUM(I753:I780)</f>
        <v>15392569.9</v>
      </c>
      <c r="J751" s="37"/>
      <c r="K751" s="50"/>
      <c r="L751" s="37">
        <f>SUM(L753:L780)</f>
        <v>43165053.653214157</v>
      </c>
      <c r="M751" s="50"/>
      <c r="N751" s="37">
        <f t="shared" si="163"/>
        <v>43165053.653214157</v>
      </c>
      <c r="O751" s="198"/>
      <c r="P751" s="198"/>
      <c r="Q751" s="198"/>
      <c r="R751" s="198"/>
      <c r="S751" s="33"/>
      <c r="T751" s="99"/>
      <c r="U751" s="99"/>
    </row>
    <row r="752" spans="1:21" s="31" customFormat="1" x14ac:dyDescent="0.25">
      <c r="A752" s="35"/>
      <c r="B752" s="51" t="s">
        <v>26</v>
      </c>
      <c r="C752" s="35">
        <v>2</v>
      </c>
      <c r="D752" s="55">
        <v>0</v>
      </c>
      <c r="E752" s="187"/>
      <c r="F752" s="50"/>
      <c r="G752" s="41">
        <v>25</v>
      </c>
      <c r="H752" s="50">
        <f>F773*G752/100</f>
        <v>7696284.9500000002</v>
      </c>
      <c r="I752" s="50">
        <f t="shared" ref="I752:I780" si="173">F752-H752</f>
        <v>-7696284.9500000002</v>
      </c>
      <c r="J752" s="50"/>
      <c r="K752" s="50"/>
      <c r="L752" s="50"/>
      <c r="M752" s="50">
        <f>($L$7*$L$8*E750/$L$10)+($L$7*$L$9*D750/$L$11)</f>
        <v>20309238.903338611</v>
      </c>
      <c r="N752" s="50">
        <f t="shared" si="163"/>
        <v>20309238.903338611</v>
      </c>
      <c r="O752" s="198"/>
      <c r="P752" s="62"/>
      <c r="Q752" s="198"/>
      <c r="R752" s="62"/>
      <c r="S752" s="33"/>
      <c r="T752" s="99"/>
      <c r="U752" s="99"/>
    </row>
    <row r="753" spans="1:21" s="31" customFormat="1" x14ac:dyDescent="0.25">
      <c r="A753" s="35"/>
      <c r="B753" s="51" t="s">
        <v>519</v>
      </c>
      <c r="C753" s="35">
        <v>4</v>
      </c>
      <c r="D753" s="55">
        <v>24.559899999999999</v>
      </c>
      <c r="E753" s="181">
        <v>801</v>
      </c>
      <c r="F753" s="129">
        <v>1007072.7</v>
      </c>
      <c r="G753" s="41">
        <v>100</v>
      </c>
      <c r="H753" s="50">
        <f t="shared" ref="H753:H780" si="174">F753*G753/100</f>
        <v>1007072.7</v>
      </c>
      <c r="I753" s="50">
        <f t="shared" si="173"/>
        <v>0</v>
      </c>
      <c r="J753" s="50">
        <f t="shared" si="168"/>
        <v>1257.2692883895131</v>
      </c>
      <c r="K753" s="50">
        <f t="shared" ref="K753:K780" si="175">$J$11*$J$19-J753</f>
        <v>232.05096562420385</v>
      </c>
      <c r="L753" s="50">
        <f t="shared" ref="L753:L780" si="176">IF(K753&gt;0,$J$7*$J$8*(K753/$K$19),0)+$J$7*$J$9*(E753/$E$19)+$J$7*$J$10*(D753/$D$19)</f>
        <v>540432.72519005288</v>
      </c>
      <c r="M753" s="50"/>
      <c r="N753" s="50">
        <f t="shared" si="163"/>
        <v>540432.72519005288</v>
      </c>
      <c r="O753" s="198"/>
      <c r="P753" s="62"/>
      <c r="Q753" s="198"/>
      <c r="R753" s="62"/>
      <c r="S753" s="33"/>
      <c r="T753" s="99"/>
      <c r="U753" s="99"/>
    </row>
    <row r="754" spans="1:21" s="31" customFormat="1" x14ac:dyDescent="0.25">
      <c r="A754" s="35"/>
      <c r="B754" s="51" t="s">
        <v>520</v>
      </c>
      <c r="C754" s="35">
        <v>4</v>
      </c>
      <c r="D754" s="55">
        <v>24.404599999999999</v>
      </c>
      <c r="E754" s="181">
        <v>1669</v>
      </c>
      <c r="F754" s="129">
        <v>503998.1</v>
      </c>
      <c r="G754" s="41">
        <v>100</v>
      </c>
      <c r="H754" s="50">
        <f t="shared" si="174"/>
        <v>503998.1</v>
      </c>
      <c r="I754" s="50">
        <f t="shared" si="173"/>
        <v>0</v>
      </c>
      <c r="J754" s="50">
        <f t="shared" si="168"/>
        <v>301.97609346914317</v>
      </c>
      <c r="K754" s="50">
        <f t="shared" si="175"/>
        <v>1187.3441605445737</v>
      </c>
      <c r="L754" s="50">
        <f t="shared" si="176"/>
        <v>1773483.9110259518</v>
      </c>
      <c r="M754" s="50"/>
      <c r="N754" s="50">
        <f t="shared" si="163"/>
        <v>1773483.9110259518</v>
      </c>
      <c r="O754" s="198"/>
      <c r="P754" s="62"/>
      <c r="Q754" s="198"/>
      <c r="R754" s="62"/>
      <c r="S754" s="33"/>
      <c r="T754" s="99"/>
      <c r="U754" s="99"/>
    </row>
    <row r="755" spans="1:21" s="31" customFormat="1" x14ac:dyDescent="0.25">
      <c r="A755" s="35"/>
      <c r="B755" s="51" t="s">
        <v>821</v>
      </c>
      <c r="C755" s="35">
        <v>4</v>
      </c>
      <c r="D755" s="55">
        <v>26.257899999999999</v>
      </c>
      <c r="E755" s="181">
        <v>1571</v>
      </c>
      <c r="F755" s="129">
        <v>556014.19999999995</v>
      </c>
      <c r="G755" s="41">
        <v>100</v>
      </c>
      <c r="H755" s="50">
        <f t="shared" si="174"/>
        <v>556014.19999999995</v>
      </c>
      <c r="I755" s="50">
        <f t="shared" si="173"/>
        <v>0</v>
      </c>
      <c r="J755" s="50">
        <f t="shared" si="168"/>
        <v>353.92374283895606</v>
      </c>
      <c r="K755" s="50">
        <f t="shared" si="175"/>
        <v>1135.3965111747609</v>
      </c>
      <c r="L755" s="50">
        <f t="shared" si="176"/>
        <v>1706397.7804827106</v>
      </c>
      <c r="M755" s="50"/>
      <c r="N755" s="50">
        <f t="shared" si="163"/>
        <v>1706397.7804827106</v>
      </c>
      <c r="O755" s="198"/>
      <c r="P755" s="62"/>
      <c r="Q755" s="198"/>
      <c r="R755" s="62"/>
      <c r="S755" s="33"/>
      <c r="T755" s="99"/>
      <c r="U755" s="99"/>
    </row>
    <row r="756" spans="1:21" s="31" customFormat="1" x14ac:dyDescent="0.25">
      <c r="A756" s="35"/>
      <c r="B756" s="51" t="s">
        <v>521</v>
      </c>
      <c r="C756" s="35">
        <v>4</v>
      </c>
      <c r="D756" s="55">
        <v>28.290900000000004</v>
      </c>
      <c r="E756" s="181">
        <v>1253</v>
      </c>
      <c r="F756" s="129">
        <v>433895.1</v>
      </c>
      <c r="G756" s="41">
        <v>100</v>
      </c>
      <c r="H756" s="50">
        <f t="shared" si="174"/>
        <v>433895.1</v>
      </c>
      <c r="I756" s="50">
        <f t="shared" si="173"/>
        <v>0</v>
      </c>
      <c r="J756" s="50">
        <f t="shared" si="168"/>
        <v>346.28499600957701</v>
      </c>
      <c r="K756" s="50">
        <f t="shared" si="175"/>
        <v>1143.0352580041399</v>
      </c>
      <c r="L756" s="50">
        <f t="shared" si="176"/>
        <v>1665006.6914074982</v>
      </c>
      <c r="M756" s="50"/>
      <c r="N756" s="50">
        <f t="shared" si="163"/>
        <v>1665006.6914074982</v>
      </c>
      <c r="O756" s="198"/>
      <c r="P756" s="62"/>
      <c r="Q756" s="198"/>
      <c r="R756" s="62"/>
      <c r="S756" s="33"/>
      <c r="T756" s="99"/>
      <c r="U756" s="99"/>
    </row>
    <row r="757" spans="1:21" s="31" customFormat="1" x14ac:dyDescent="0.25">
      <c r="A757" s="35"/>
      <c r="B757" s="51" t="s">
        <v>822</v>
      </c>
      <c r="C757" s="35">
        <v>4</v>
      </c>
      <c r="D757" s="55">
        <v>58.626199999999997</v>
      </c>
      <c r="E757" s="181">
        <v>5402</v>
      </c>
      <c r="F757" s="129">
        <v>4693083.4000000004</v>
      </c>
      <c r="G757" s="41">
        <v>100</v>
      </c>
      <c r="H757" s="50">
        <f t="shared" si="174"/>
        <v>4693083.4000000004</v>
      </c>
      <c r="I757" s="50">
        <f t="shared" si="173"/>
        <v>0</v>
      </c>
      <c r="J757" s="50">
        <f t="shared" si="168"/>
        <v>868.76775268419112</v>
      </c>
      <c r="K757" s="50">
        <f t="shared" si="175"/>
        <v>620.55250132952585</v>
      </c>
      <c r="L757" s="50">
        <f t="shared" si="176"/>
        <v>2029191.1308935047</v>
      </c>
      <c r="M757" s="50"/>
      <c r="N757" s="50">
        <f t="shared" si="163"/>
        <v>2029191.1308935047</v>
      </c>
      <c r="O757" s="198"/>
      <c r="P757" s="62"/>
      <c r="Q757" s="198"/>
      <c r="R757" s="62"/>
      <c r="S757" s="33"/>
      <c r="T757" s="99"/>
      <c r="U757" s="99"/>
    </row>
    <row r="758" spans="1:21" s="31" customFormat="1" x14ac:dyDescent="0.25">
      <c r="A758" s="35"/>
      <c r="B758" s="51" t="s">
        <v>398</v>
      </c>
      <c r="C758" s="35">
        <v>4</v>
      </c>
      <c r="D758" s="55">
        <v>75.002099999999999</v>
      </c>
      <c r="E758" s="181">
        <v>3560</v>
      </c>
      <c r="F758" s="129">
        <v>4906317.3</v>
      </c>
      <c r="G758" s="41">
        <v>100</v>
      </c>
      <c r="H758" s="50">
        <f t="shared" si="174"/>
        <v>4906317.3</v>
      </c>
      <c r="I758" s="50">
        <f t="shared" si="173"/>
        <v>0</v>
      </c>
      <c r="J758" s="50">
        <f t="shared" si="168"/>
        <v>1378.1790168539326</v>
      </c>
      <c r="K758" s="50">
        <f t="shared" si="175"/>
        <v>111.1412371597844</v>
      </c>
      <c r="L758" s="50">
        <f t="shared" si="176"/>
        <v>1194162.6247652192</v>
      </c>
      <c r="M758" s="50"/>
      <c r="N758" s="50">
        <f t="shared" si="163"/>
        <v>1194162.6247652192</v>
      </c>
      <c r="O758" s="198"/>
      <c r="P758" s="62"/>
      <c r="Q758" s="198"/>
      <c r="R758" s="62"/>
      <c r="S758" s="33"/>
      <c r="T758" s="99"/>
      <c r="U758" s="99"/>
    </row>
    <row r="759" spans="1:21" s="31" customFormat="1" x14ac:dyDescent="0.25">
      <c r="A759" s="35"/>
      <c r="B759" s="51" t="s">
        <v>522</v>
      </c>
      <c r="C759" s="35">
        <v>4</v>
      </c>
      <c r="D759" s="55">
        <v>13.497699999999998</v>
      </c>
      <c r="E759" s="181">
        <v>814</v>
      </c>
      <c r="F759" s="129">
        <v>252640.4</v>
      </c>
      <c r="G759" s="41">
        <v>100</v>
      </c>
      <c r="H759" s="50">
        <f t="shared" si="174"/>
        <v>252640.4</v>
      </c>
      <c r="I759" s="50">
        <f t="shared" si="173"/>
        <v>0</v>
      </c>
      <c r="J759" s="50">
        <f t="shared" si="168"/>
        <v>310.36904176904176</v>
      </c>
      <c r="K759" s="50">
        <f t="shared" si="175"/>
        <v>1178.9512122446752</v>
      </c>
      <c r="L759" s="50">
        <f t="shared" si="176"/>
        <v>1544284.1511429921</v>
      </c>
      <c r="M759" s="50"/>
      <c r="N759" s="50">
        <f t="shared" si="163"/>
        <v>1544284.1511429921</v>
      </c>
      <c r="O759" s="198"/>
      <c r="P759" s="62"/>
      <c r="Q759" s="198"/>
      <c r="R759" s="62"/>
      <c r="S759" s="33"/>
      <c r="T759" s="99"/>
      <c r="U759" s="99"/>
    </row>
    <row r="760" spans="1:21" s="31" customFormat="1" x14ac:dyDescent="0.25">
      <c r="A760" s="35"/>
      <c r="B760" s="51" t="s">
        <v>523</v>
      </c>
      <c r="C760" s="35">
        <v>4</v>
      </c>
      <c r="D760" s="55">
        <v>33.961999999999996</v>
      </c>
      <c r="E760" s="181">
        <v>1501</v>
      </c>
      <c r="F760" s="129">
        <v>613225.5</v>
      </c>
      <c r="G760" s="41">
        <v>100</v>
      </c>
      <c r="H760" s="50">
        <f t="shared" si="174"/>
        <v>613225.5</v>
      </c>
      <c r="I760" s="50">
        <f t="shared" si="173"/>
        <v>0</v>
      </c>
      <c r="J760" s="50">
        <f t="shared" si="168"/>
        <v>408.54463690872751</v>
      </c>
      <c r="K760" s="50">
        <f t="shared" si="175"/>
        <v>1080.7756171049896</v>
      </c>
      <c r="L760" s="50">
        <f t="shared" si="176"/>
        <v>1672224.7542783092</v>
      </c>
      <c r="M760" s="50"/>
      <c r="N760" s="50">
        <f t="shared" si="163"/>
        <v>1672224.7542783092</v>
      </c>
      <c r="O760" s="198"/>
      <c r="P760" s="62"/>
      <c r="Q760" s="198"/>
      <c r="R760" s="62"/>
      <c r="S760" s="33"/>
      <c r="T760" s="99"/>
      <c r="U760" s="99"/>
    </row>
    <row r="761" spans="1:21" s="31" customFormat="1" x14ac:dyDescent="0.25">
      <c r="A761" s="35"/>
      <c r="B761" s="51" t="s">
        <v>524</v>
      </c>
      <c r="C761" s="35">
        <v>4</v>
      </c>
      <c r="D761" s="55">
        <v>19.2516</v>
      </c>
      <c r="E761" s="181">
        <v>1009</v>
      </c>
      <c r="F761" s="129">
        <v>365703.3</v>
      </c>
      <c r="G761" s="41">
        <v>100</v>
      </c>
      <c r="H761" s="50">
        <f t="shared" si="174"/>
        <v>365703.3</v>
      </c>
      <c r="I761" s="50">
        <f t="shared" si="173"/>
        <v>0</v>
      </c>
      <c r="J761" s="50">
        <f t="shared" si="168"/>
        <v>362.44132804757186</v>
      </c>
      <c r="K761" s="50">
        <f t="shared" si="175"/>
        <v>1126.8789259661451</v>
      </c>
      <c r="L761" s="50">
        <f t="shared" si="176"/>
        <v>1553237.1114125017</v>
      </c>
      <c r="M761" s="50"/>
      <c r="N761" s="50">
        <f t="shared" si="163"/>
        <v>1553237.1114125017</v>
      </c>
      <c r="O761" s="198"/>
      <c r="P761" s="62"/>
      <c r="Q761" s="198"/>
      <c r="R761" s="62"/>
      <c r="S761" s="33"/>
      <c r="T761" s="99"/>
      <c r="U761" s="99"/>
    </row>
    <row r="762" spans="1:21" s="31" customFormat="1" x14ac:dyDescent="0.25">
      <c r="A762" s="35"/>
      <c r="B762" s="51" t="s">
        <v>297</v>
      </c>
      <c r="C762" s="35">
        <v>4</v>
      </c>
      <c r="D762" s="55">
        <v>32.711999999999996</v>
      </c>
      <c r="E762" s="181">
        <v>2018</v>
      </c>
      <c r="F762" s="129">
        <v>1228695.8999999999</v>
      </c>
      <c r="G762" s="41">
        <v>100</v>
      </c>
      <c r="H762" s="50">
        <f t="shared" si="174"/>
        <v>1228695.8999999999</v>
      </c>
      <c r="I762" s="50">
        <f t="shared" si="173"/>
        <v>0</v>
      </c>
      <c r="J762" s="50">
        <f t="shared" si="168"/>
        <v>608.86813676907821</v>
      </c>
      <c r="K762" s="50">
        <f t="shared" si="175"/>
        <v>880.45211724463877</v>
      </c>
      <c r="L762" s="50">
        <f t="shared" si="176"/>
        <v>1540071.6578052845</v>
      </c>
      <c r="M762" s="50"/>
      <c r="N762" s="50">
        <f t="shared" si="163"/>
        <v>1540071.6578052845</v>
      </c>
      <c r="O762" s="198"/>
      <c r="P762" s="62"/>
      <c r="Q762" s="198"/>
      <c r="R762" s="62"/>
      <c r="S762" s="33"/>
      <c r="T762" s="99"/>
      <c r="U762" s="99"/>
    </row>
    <row r="763" spans="1:21" s="31" customFormat="1" x14ac:dyDescent="0.25">
      <c r="A763" s="35"/>
      <c r="B763" s="51" t="s">
        <v>132</v>
      </c>
      <c r="C763" s="35">
        <v>4</v>
      </c>
      <c r="D763" s="55">
        <v>16.431900000000002</v>
      </c>
      <c r="E763" s="181">
        <v>736</v>
      </c>
      <c r="F763" s="129">
        <v>544713.1</v>
      </c>
      <c r="G763" s="41">
        <v>100</v>
      </c>
      <c r="H763" s="50">
        <f t="shared" si="174"/>
        <v>544713.1</v>
      </c>
      <c r="I763" s="50">
        <f t="shared" si="173"/>
        <v>0</v>
      </c>
      <c r="J763" s="50">
        <f t="shared" si="168"/>
        <v>740.0993206521739</v>
      </c>
      <c r="K763" s="50">
        <f t="shared" si="175"/>
        <v>749.22093336154308</v>
      </c>
      <c r="L763" s="50">
        <f t="shared" si="176"/>
        <v>1064077.0703963768</v>
      </c>
      <c r="M763" s="50"/>
      <c r="N763" s="50">
        <f t="shared" si="163"/>
        <v>1064077.0703963768</v>
      </c>
      <c r="O763" s="198"/>
      <c r="P763" s="62"/>
      <c r="Q763" s="198"/>
      <c r="R763" s="62"/>
      <c r="S763" s="33"/>
      <c r="T763" s="99"/>
      <c r="U763" s="99"/>
    </row>
    <row r="764" spans="1:21" s="31" customFormat="1" x14ac:dyDescent="0.25">
      <c r="A764" s="35"/>
      <c r="B764" s="51" t="s">
        <v>525</v>
      </c>
      <c r="C764" s="35">
        <v>4</v>
      </c>
      <c r="D764" s="55">
        <v>39.871500000000005</v>
      </c>
      <c r="E764" s="181">
        <v>1005</v>
      </c>
      <c r="F764" s="129">
        <v>720708.4</v>
      </c>
      <c r="G764" s="41">
        <v>100</v>
      </c>
      <c r="H764" s="50">
        <f t="shared" si="174"/>
        <v>720708.4</v>
      </c>
      <c r="I764" s="50">
        <f t="shared" si="173"/>
        <v>0</v>
      </c>
      <c r="J764" s="50">
        <f t="shared" si="168"/>
        <v>717.12278606965174</v>
      </c>
      <c r="K764" s="50">
        <f t="shared" si="175"/>
        <v>772.19746794406524</v>
      </c>
      <c r="L764" s="50">
        <f t="shared" si="176"/>
        <v>1263479.7545530947</v>
      </c>
      <c r="M764" s="50"/>
      <c r="N764" s="50">
        <f t="shared" si="163"/>
        <v>1263479.7545530947</v>
      </c>
      <c r="O764" s="198"/>
      <c r="P764" s="62"/>
      <c r="Q764" s="198"/>
      <c r="R764" s="62"/>
      <c r="S764" s="33"/>
      <c r="T764" s="99"/>
      <c r="U764" s="99"/>
    </row>
    <row r="765" spans="1:21" s="31" customFormat="1" x14ac:dyDescent="0.25">
      <c r="A765" s="35"/>
      <c r="B765" s="51" t="s">
        <v>70</v>
      </c>
      <c r="C765" s="35">
        <v>4</v>
      </c>
      <c r="D765" s="55">
        <v>61.625299999999996</v>
      </c>
      <c r="E765" s="181">
        <v>4015</v>
      </c>
      <c r="F765" s="129">
        <v>2008975.8</v>
      </c>
      <c r="G765" s="41">
        <v>100</v>
      </c>
      <c r="H765" s="50">
        <f t="shared" si="174"/>
        <v>2008975.8</v>
      </c>
      <c r="I765" s="50">
        <f t="shared" si="173"/>
        <v>0</v>
      </c>
      <c r="J765" s="50">
        <f t="shared" si="168"/>
        <v>500.36757160647574</v>
      </c>
      <c r="K765" s="50">
        <f t="shared" si="175"/>
        <v>988.95268240724124</v>
      </c>
      <c r="L765" s="50">
        <f t="shared" si="176"/>
        <v>2192811.2810935001</v>
      </c>
      <c r="M765" s="50"/>
      <c r="N765" s="50">
        <f t="shared" si="163"/>
        <v>2192811.2810935001</v>
      </c>
      <c r="O765" s="198"/>
      <c r="P765" s="62"/>
      <c r="Q765" s="198"/>
      <c r="R765" s="62"/>
      <c r="S765" s="33"/>
      <c r="T765" s="99"/>
      <c r="U765" s="99"/>
    </row>
    <row r="766" spans="1:21" s="31" customFormat="1" x14ac:dyDescent="0.25">
      <c r="A766" s="35"/>
      <c r="B766" s="51" t="s">
        <v>526</v>
      </c>
      <c r="C766" s="35">
        <v>4</v>
      </c>
      <c r="D766" s="55">
        <v>43.096600000000002</v>
      </c>
      <c r="E766" s="181">
        <v>2921</v>
      </c>
      <c r="F766" s="129">
        <v>1173575.5</v>
      </c>
      <c r="G766" s="41">
        <v>100</v>
      </c>
      <c r="H766" s="50">
        <f t="shared" si="174"/>
        <v>1173575.5</v>
      </c>
      <c r="I766" s="50">
        <f t="shared" si="173"/>
        <v>0</v>
      </c>
      <c r="J766" s="50">
        <f t="shared" si="168"/>
        <v>401.77182471756248</v>
      </c>
      <c r="K766" s="50">
        <f t="shared" si="175"/>
        <v>1087.5484292961546</v>
      </c>
      <c r="L766" s="50">
        <f t="shared" si="176"/>
        <v>1997947.4400783302</v>
      </c>
      <c r="M766" s="50"/>
      <c r="N766" s="50">
        <f t="shared" si="163"/>
        <v>1997947.4400783302</v>
      </c>
      <c r="O766" s="198"/>
      <c r="P766" s="62"/>
      <c r="Q766" s="198"/>
      <c r="R766" s="62"/>
      <c r="S766" s="33"/>
      <c r="T766" s="99"/>
      <c r="U766" s="99"/>
    </row>
    <row r="767" spans="1:21" s="31" customFormat="1" x14ac:dyDescent="0.25">
      <c r="A767" s="35"/>
      <c r="B767" s="51" t="s">
        <v>527</v>
      </c>
      <c r="C767" s="35">
        <v>4</v>
      </c>
      <c r="D767" s="55">
        <v>19.396799999999999</v>
      </c>
      <c r="E767" s="181">
        <v>985</v>
      </c>
      <c r="F767" s="129">
        <v>442322.8</v>
      </c>
      <c r="G767" s="41">
        <v>100</v>
      </c>
      <c r="H767" s="50">
        <f t="shared" si="174"/>
        <v>442322.8</v>
      </c>
      <c r="I767" s="50">
        <f t="shared" si="173"/>
        <v>0</v>
      </c>
      <c r="J767" s="50">
        <f t="shared" si="168"/>
        <v>449.0586802030457</v>
      </c>
      <c r="K767" s="50">
        <f t="shared" si="175"/>
        <v>1040.2615738106713</v>
      </c>
      <c r="L767" s="50">
        <f t="shared" si="176"/>
        <v>1452537.5256799166</v>
      </c>
      <c r="M767" s="50"/>
      <c r="N767" s="50">
        <f t="shared" si="163"/>
        <v>1452537.5256799166</v>
      </c>
      <c r="O767" s="198"/>
      <c r="P767" s="62"/>
      <c r="Q767" s="198"/>
      <c r="R767" s="62"/>
      <c r="S767" s="33"/>
      <c r="T767" s="99"/>
      <c r="U767" s="99"/>
    </row>
    <row r="768" spans="1:21" s="31" customFormat="1" x14ac:dyDescent="0.25">
      <c r="A768" s="35"/>
      <c r="B768" s="51" t="s">
        <v>528</v>
      </c>
      <c r="C768" s="35">
        <v>4</v>
      </c>
      <c r="D768" s="55">
        <v>14.632000000000001</v>
      </c>
      <c r="E768" s="181">
        <v>558</v>
      </c>
      <c r="F768" s="129">
        <v>360097.6</v>
      </c>
      <c r="G768" s="41">
        <v>100</v>
      </c>
      <c r="H768" s="50">
        <f t="shared" si="174"/>
        <v>360097.6</v>
      </c>
      <c r="I768" s="50">
        <f t="shared" si="173"/>
        <v>0</v>
      </c>
      <c r="J768" s="50">
        <f t="shared" si="168"/>
        <v>645.33620071684584</v>
      </c>
      <c r="K768" s="50">
        <f t="shared" si="175"/>
        <v>843.98405329687114</v>
      </c>
      <c r="L768" s="50">
        <f t="shared" si="176"/>
        <v>1126774.4555153127</v>
      </c>
      <c r="M768" s="50"/>
      <c r="N768" s="50">
        <f t="shared" si="163"/>
        <v>1126774.4555153127</v>
      </c>
      <c r="O768" s="198"/>
      <c r="P768" s="62"/>
      <c r="Q768" s="198"/>
      <c r="R768" s="62"/>
      <c r="S768" s="33"/>
      <c r="T768" s="99"/>
      <c r="U768" s="99"/>
    </row>
    <row r="769" spans="1:21" s="31" customFormat="1" x14ac:dyDescent="0.25">
      <c r="A769" s="35"/>
      <c r="B769" s="51" t="s">
        <v>529</v>
      </c>
      <c r="C769" s="35">
        <v>4</v>
      </c>
      <c r="D769" s="55">
        <v>26.194400000000002</v>
      </c>
      <c r="E769" s="181">
        <v>1089</v>
      </c>
      <c r="F769" s="129">
        <v>648950.5</v>
      </c>
      <c r="G769" s="41">
        <v>100</v>
      </c>
      <c r="H769" s="50">
        <f t="shared" si="174"/>
        <v>648950.5</v>
      </c>
      <c r="I769" s="50">
        <f t="shared" si="173"/>
        <v>0</v>
      </c>
      <c r="J769" s="50">
        <f t="shared" si="168"/>
        <v>595.91414141414145</v>
      </c>
      <c r="K769" s="50">
        <f t="shared" si="175"/>
        <v>893.40611259957552</v>
      </c>
      <c r="L769" s="50">
        <f t="shared" si="176"/>
        <v>1343592.4732770163</v>
      </c>
      <c r="M769" s="50"/>
      <c r="N769" s="50">
        <f t="shared" si="163"/>
        <v>1343592.4732770163</v>
      </c>
      <c r="O769" s="198"/>
      <c r="P769" s="62"/>
      <c r="Q769" s="198"/>
      <c r="R769" s="62"/>
      <c r="S769" s="33"/>
      <c r="T769" s="99"/>
      <c r="U769" s="99"/>
    </row>
    <row r="770" spans="1:21" s="31" customFormat="1" x14ac:dyDescent="0.25">
      <c r="A770" s="35"/>
      <c r="B770" s="51" t="s">
        <v>530</v>
      </c>
      <c r="C770" s="35">
        <v>4</v>
      </c>
      <c r="D770" s="55">
        <v>27.970300000000002</v>
      </c>
      <c r="E770" s="181">
        <v>1458</v>
      </c>
      <c r="F770" s="129">
        <v>749403.8</v>
      </c>
      <c r="G770" s="41">
        <v>100</v>
      </c>
      <c r="H770" s="50">
        <f t="shared" si="174"/>
        <v>749403.8</v>
      </c>
      <c r="I770" s="50">
        <f t="shared" si="173"/>
        <v>0</v>
      </c>
      <c r="J770" s="50">
        <f t="shared" si="168"/>
        <v>513.99437585733881</v>
      </c>
      <c r="K770" s="50">
        <f t="shared" si="175"/>
        <v>975.32587815637817</v>
      </c>
      <c r="L770" s="50">
        <f t="shared" si="176"/>
        <v>1514775.4489777589</v>
      </c>
      <c r="M770" s="50"/>
      <c r="N770" s="50">
        <f t="shared" ref="N770:N833" si="177">L770+M770</f>
        <v>1514775.4489777589</v>
      </c>
      <c r="O770" s="198"/>
      <c r="P770" s="62"/>
      <c r="Q770" s="198"/>
      <c r="R770" s="62"/>
      <c r="S770" s="33"/>
      <c r="T770" s="99"/>
      <c r="U770" s="99"/>
    </row>
    <row r="771" spans="1:21" s="31" customFormat="1" x14ac:dyDescent="0.25">
      <c r="A771" s="35"/>
      <c r="B771" s="51" t="s">
        <v>531</v>
      </c>
      <c r="C771" s="35">
        <v>4</v>
      </c>
      <c r="D771" s="55">
        <v>32.350300000000004</v>
      </c>
      <c r="E771" s="181">
        <v>1507</v>
      </c>
      <c r="F771" s="129">
        <v>705366.5</v>
      </c>
      <c r="G771" s="41">
        <v>100</v>
      </c>
      <c r="H771" s="50">
        <f t="shared" si="174"/>
        <v>705366.5</v>
      </c>
      <c r="I771" s="50">
        <f t="shared" si="173"/>
        <v>0</v>
      </c>
      <c r="J771" s="50">
        <f t="shared" si="168"/>
        <v>468.06005308560054</v>
      </c>
      <c r="K771" s="50">
        <f t="shared" si="175"/>
        <v>1021.2602009281164</v>
      </c>
      <c r="L771" s="50">
        <f t="shared" si="176"/>
        <v>1598373.6894579774</v>
      </c>
      <c r="M771" s="50"/>
      <c r="N771" s="50">
        <f t="shared" si="177"/>
        <v>1598373.6894579774</v>
      </c>
      <c r="O771" s="198"/>
      <c r="P771" s="62"/>
      <c r="Q771" s="198"/>
      <c r="R771" s="62"/>
      <c r="S771" s="33"/>
      <c r="T771" s="99"/>
      <c r="U771" s="99"/>
    </row>
    <row r="772" spans="1:21" s="31" customFormat="1" x14ac:dyDescent="0.25">
      <c r="A772" s="35"/>
      <c r="B772" s="51" t="s">
        <v>532</v>
      </c>
      <c r="C772" s="35">
        <v>4</v>
      </c>
      <c r="D772" s="55">
        <v>49.196099999999994</v>
      </c>
      <c r="E772" s="181">
        <v>2857</v>
      </c>
      <c r="F772" s="129">
        <v>2647459</v>
      </c>
      <c r="G772" s="41">
        <v>100</v>
      </c>
      <c r="H772" s="50">
        <f t="shared" si="174"/>
        <v>2647459</v>
      </c>
      <c r="I772" s="50">
        <f t="shared" si="173"/>
        <v>0</v>
      </c>
      <c r="J772" s="50">
        <f t="shared" si="168"/>
        <v>926.65698284914242</v>
      </c>
      <c r="K772" s="50">
        <f t="shared" si="175"/>
        <v>562.66327116457455</v>
      </c>
      <c r="L772" s="50">
        <f t="shared" si="176"/>
        <v>1430507.8414708925</v>
      </c>
      <c r="M772" s="50"/>
      <c r="N772" s="50">
        <f t="shared" si="177"/>
        <v>1430507.8414708925</v>
      </c>
      <c r="O772" s="198"/>
      <c r="P772" s="62"/>
      <c r="Q772" s="198"/>
      <c r="R772" s="62"/>
      <c r="S772" s="33"/>
      <c r="T772" s="99"/>
      <c r="U772" s="99"/>
    </row>
    <row r="773" spans="1:21" s="31" customFormat="1" x14ac:dyDescent="0.25">
      <c r="A773" s="35"/>
      <c r="B773" s="51" t="s">
        <v>823</v>
      </c>
      <c r="C773" s="35">
        <v>3</v>
      </c>
      <c r="D773" s="55">
        <v>52.1601</v>
      </c>
      <c r="E773" s="181">
        <v>10894</v>
      </c>
      <c r="F773" s="129">
        <v>30785139.800000001</v>
      </c>
      <c r="G773" s="41">
        <v>50</v>
      </c>
      <c r="H773" s="50">
        <f t="shared" si="174"/>
        <v>15392569.9</v>
      </c>
      <c r="I773" s="50">
        <f t="shared" si="173"/>
        <v>15392569.9</v>
      </c>
      <c r="J773" s="50">
        <f t="shared" si="168"/>
        <v>2825.8802827244353</v>
      </c>
      <c r="K773" s="50">
        <f t="shared" si="175"/>
        <v>-1336.5600287107184</v>
      </c>
      <c r="L773" s="50">
        <f t="shared" si="176"/>
        <v>2347139.4627961363</v>
      </c>
      <c r="M773" s="50"/>
      <c r="N773" s="50">
        <f t="shared" si="177"/>
        <v>2347139.4627961363</v>
      </c>
      <c r="O773" s="198"/>
      <c r="P773" s="62"/>
      <c r="Q773" s="198"/>
      <c r="R773" s="62"/>
      <c r="S773" s="33"/>
      <c r="T773" s="99"/>
      <c r="U773" s="99"/>
    </row>
    <row r="774" spans="1:21" s="31" customFormat="1" x14ac:dyDescent="0.25">
      <c r="A774" s="35"/>
      <c r="B774" s="51" t="s">
        <v>533</v>
      </c>
      <c r="C774" s="35">
        <v>4</v>
      </c>
      <c r="D774" s="55">
        <v>25.946999999999999</v>
      </c>
      <c r="E774" s="181">
        <v>1776</v>
      </c>
      <c r="F774" s="129">
        <v>1015885.3</v>
      </c>
      <c r="G774" s="41">
        <v>100</v>
      </c>
      <c r="H774" s="50">
        <f t="shared" si="174"/>
        <v>1015885.3</v>
      </c>
      <c r="I774" s="50">
        <f t="shared" si="173"/>
        <v>0</v>
      </c>
      <c r="J774" s="50">
        <f t="shared" si="168"/>
        <v>572.00748873873874</v>
      </c>
      <c r="K774" s="50">
        <f t="shared" si="175"/>
        <v>917.31276527497823</v>
      </c>
      <c r="L774" s="50">
        <f t="shared" si="176"/>
        <v>1499869.8117047658</v>
      </c>
      <c r="M774" s="50"/>
      <c r="N774" s="50">
        <f t="shared" si="177"/>
        <v>1499869.8117047658</v>
      </c>
      <c r="O774" s="198"/>
      <c r="P774" s="62"/>
      <c r="Q774" s="198"/>
      <c r="R774" s="62"/>
      <c r="S774" s="33"/>
      <c r="T774" s="99"/>
      <c r="U774" s="99"/>
    </row>
    <row r="775" spans="1:21" s="31" customFormat="1" x14ac:dyDescent="0.25">
      <c r="A775" s="35"/>
      <c r="B775" s="51" t="s">
        <v>534</v>
      </c>
      <c r="C775" s="35">
        <v>4</v>
      </c>
      <c r="D775" s="55">
        <v>24.24</v>
      </c>
      <c r="E775" s="181">
        <v>1017</v>
      </c>
      <c r="F775" s="129">
        <v>646757</v>
      </c>
      <c r="G775" s="41">
        <v>100</v>
      </c>
      <c r="H775" s="50">
        <f t="shared" si="174"/>
        <v>646757</v>
      </c>
      <c r="I775" s="50">
        <f t="shared" si="173"/>
        <v>0</v>
      </c>
      <c r="J775" s="50">
        <f t="shared" si="168"/>
        <v>635.94591937069811</v>
      </c>
      <c r="K775" s="50">
        <f t="shared" si="175"/>
        <v>853.37433464301887</v>
      </c>
      <c r="L775" s="50">
        <f t="shared" si="176"/>
        <v>1274890.7190543876</v>
      </c>
      <c r="M775" s="50"/>
      <c r="N775" s="50">
        <f t="shared" si="177"/>
        <v>1274890.7190543876</v>
      </c>
      <c r="O775" s="198"/>
      <c r="P775" s="62"/>
      <c r="Q775" s="198"/>
      <c r="R775" s="62"/>
      <c r="S775" s="33"/>
      <c r="T775" s="99"/>
      <c r="U775" s="99"/>
    </row>
    <row r="776" spans="1:21" s="31" customFormat="1" x14ac:dyDescent="0.25">
      <c r="A776" s="35"/>
      <c r="B776" s="51" t="s">
        <v>824</v>
      </c>
      <c r="C776" s="35">
        <v>4</v>
      </c>
      <c r="D776" s="55">
        <v>16.225899999999999</v>
      </c>
      <c r="E776" s="181">
        <v>445</v>
      </c>
      <c r="F776" s="129">
        <v>105635.6</v>
      </c>
      <c r="G776" s="41">
        <v>100</v>
      </c>
      <c r="H776" s="50">
        <f t="shared" si="174"/>
        <v>105635.6</v>
      </c>
      <c r="I776" s="50">
        <f t="shared" si="173"/>
        <v>0</v>
      </c>
      <c r="J776" s="50">
        <f t="shared" si="168"/>
        <v>237.38337078651688</v>
      </c>
      <c r="K776" s="50">
        <f t="shared" si="175"/>
        <v>1251.9368832272</v>
      </c>
      <c r="L776" s="50">
        <f t="shared" si="176"/>
        <v>1569908.7042550244</v>
      </c>
      <c r="M776" s="50"/>
      <c r="N776" s="50">
        <f t="shared" si="177"/>
        <v>1569908.7042550244</v>
      </c>
      <c r="O776" s="198"/>
      <c r="P776" s="62"/>
      <c r="Q776" s="198"/>
      <c r="R776" s="62"/>
      <c r="S776" s="33"/>
      <c r="T776" s="99"/>
      <c r="U776" s="99"/>
    </row>
    <row r="777" spans="1:21" s="31" customFormat="1" x14ac:dyDescent="0.25">
      <c r="A777" s="35"/>
      <c r="B777" s="51" t="s">
        <v>535</v>
      </c>
      <c r="C777" s="35">
        <v>4</v>
      </c>
      <c r="D777" s="55">
        <v>31.949000000000002</v>
      </c>
      <c r="E777" s="181">
        <v>1434</v>
      </c>
      <c r="F777" s="129">
        <v>1380216</v>
      </c>
      <c r="G777" s="41">
        <v>100</v>
      </c>
      <c r="H777" s="50">
        <f t="shared" si="174"/>
        <v>1380216</v>
      </c>
      <c r="I777" s="50">
        <f t="shared" si="173"/>
        <v>0</v>
      </c>
      <c r="J777" s="50">
        <f t="shared" si="168"/>
        <v>962.49372384937237</v>
      </c>
      <c r="K777" s="50">
        <f t="shared" si="175"/>
        <v>526.8265301643446</v>
      </c>
      <c r="L777" s="50">
        <f t="shared" si="176"/>
        <v>1029314.9119900885</v>
      </c>
      <c r="M777" s="50"/>
      <c r="N777" s="50">
        <f t="shared" si="177"/>
        <v>1029314.9119900885</v>
      </c>
      <c r="O777" s="198"/>
      <c r="P777" s="62"/>
      <c r="Q777" s="198"/>
      <c r="R777" s="62"/>
      <c r="S777" s="33"/>
      <c r="T777" s="99"/>
      <c r="U777" s="99"/>
    </row>
    <row r="778" spans="1:21" s="31" customFormat="1" x14ac:dyDescent="0.25">
      <c r="A778" s="35"/>
      <c r="B778" s="51" t="s">
        <v>536</v>
      </c>
      <c r="C778" s="35">
        <v>4</v>
      </c>
      <c r="D778" s="55">
        <v>48.289499999999997</v>
      </c>
      <c r="E778" s="181">
        <v>2739</v>
      </c>
      <c r="F778" s="129">
        <v>1163121</v>
      </c>
      <c r="G778" s="41">
        <v>100</v>
      </c>
      <c r="H778" s="50">
        <f t="shared" si="174"/>
        <v>1163121</v>
      </c>
      <c r="I778" s="50">
        <f t="shared" si="173"/>
        <v>0</v>
      </c>
      <c r="J778" s="50">
        <f t="shared" si="168"/>
        <v>424.65169769989046</v>
      </c>
      <c r="K778" s="50">
        <f t="shared" si="175"/>
        <v>1064.6685563138265</v>
      </c>
      <c r="L778" s="50">
        <f t="shared" si="176"/>
        <v>1964829.0410770401</v>
      </c>
      <c r="M778" s="50"/>
      <c r="N778" s="50">
        <f t="shared" si="177"/>
        <v>1964829.0410770401</v>
      </c>
      <c r="O778" s="198"/>
      <c r="P778" s="62"/>
      <c r="Q778" s="198"/>
      <c r="R778" s="62"/>
      <c r="S778" s="33"/>
      <c r="T778" s="99"/>
      <c r="U778" s="99"/>
    </row>
    <row r="779" spans="1:21" s="31" customFormat="1" x14ac:dyDescent="0.25">
      <c r="A779" s="35"/>
      <c r="B779" s="51" t="s">
        <v>414</v>
      </c>
      <c r="C779" s="35">
        <v>4</v>
      </c>
      <c r="D779" s="55">
        <v>24.758200000000002</v>
      </c>
      <c r="E779" s="181">
        <v>2004</v>
      </c>
      <c r="F779" s="129">
        <v>1097366.5</v>
      </c>
      <c r="G779" s="41">
        <v>100</v>
      </c>
      <c r="H779" s="50">
        <f t="shared" si="174"/>
        <v>1097366.5</v>
      </c>
      <c r="I779" s="50">
        <f t="shared" si="173"/>
        <v>0</v>
      </c>
      <c r="J779" s="50">
        <f t="shared" si="168"/>
        <v>547.58807385229545</v>
      </c>
      <c r="K779" s="50">
        <f t="shared" si="175"/>
        <v>941.73218016142152</v>
      </c>
      <c r="L779" s="50">
        <f t="shared" si="176"/>
        <v>1564392.2160854887</v>
      </c>
      <c r="M779" s="50"/>
      <c r="N779" s="50">
        <f t="shared" si="177"/>
        <v>1564392.2160854887</v>
      </c>
      <c r="O779" s="198"/>
      <c r="P779" s="62"/>
      <c r="Q779" s="198"/>
      <c r="R779" s="62"/>
      <c r="S779" s="33"/>
      <c r="T779" s="99"/>
      <c r="U779" s="99"/>
    </row>
    <row r="780" spans="1:21" s="31" customFormat="1" x14ac:dyDescent="0.25">
      <c r="A780" s="35"/>
      <c r="B780" s="51" t="s">
        <v>537</v>
      </c>
      <c r="C780" s="35">
        <v>4</v>
      </c>
      <c r="D780" s="55">
        <v>45.129399999999997</v>
      </c>
      <c r="E780" s="181">
        <v>2615</v>
      </c>
      <c r="F780" s="129">
        <v>1609266.4</v>
      </c>
      <c r="G780" s="41">
        <v>100</v>
      </c>
      <c r="H780" s="50">
        <f t="shared" si="174"/>
        <v>1609266.4</v>
      </c>
      <c r="I780" s="50">
        <f t="shared" si="173"/>
        <v>0</v>
      </c>
      <c r="J780" s="50">
        <f t="shared" si="168"/>
        <v>615.398240917782</v>
      </c>
      <c r="K780" s="50">
        <f t="shared" si="175"/>
        <v>873.92201309593497</v>
      </c>
      <c r="L780" s="50">
        <f t="shared" si="176"/>
        <v>1711339.267347021</v>
      </c>
      <c r="M780" s="50"/>
      <c r="N780" s="50">
        <f t="shared" si="177"/>
        <v>1711339.267347021</v>
      </c>
      <c r="O780" s="198"/>
      <c r="P780" s="62"/>
      <c r="Q780" s="198"/>
      <c r="R780" s="62"/>
      <c r="S780" s="33"/>
      <c r="T780" s="99"/>
      <c r="U780" s="99"/>
    </row>
    <row r="781" spans="1:21" s="31" customFormat="1" x14ac:dyDescent="0.25">
      <c r="A781" s="35"/>
      <c r="B781" s="4"/>
      <c r="C781" s="4"/>
      <c r="D781" s="55">
        <v>0</v>
      </c>
      <c r="E781" s="183"/>
      <c r="F781" s="42"/>
      <c r="G781" s="41"/>
      <c r="H781" s="42"/>
      <c r="I781" s="32"/>
      <c r="J781" s="32"/>
      <c r="K781" s="50"/>
      <c r="L781" s="50"/>
      <c r="M781" s="50"/>
      <c r="N781" s="50"/>
      <c r="O781" s="198"/>
      <c r="P781" s="62"/>
      <c r="Q781" s="198"/>
      <c r="R781" s="62"/>
      <c r="S781" s="33"/>
      <c r="T781" s="99"/>
      <c r="U781" s="99"/>
    </row>
    <row r="782" spans="1:21" s="31" customFormat="1" x14ac:dyDescent="0.25">
      <c r="A782" s="30" t="s">
        <v>538</v>
      </c>
      <c r="B782" s="43" t="s">
        <v>2</v>
      </c>
      <c r="C782" s="44"/>
      <c r="D782" s="3">
        <v>1033.7047000000002</v>
      </c>
      <c r="E782" s="184">
        <f>E783</f>
        <v>80542</v>
      </c>
      <c r="F782" s="37">
        <f t="shared" ref="F782" si="178">F784</f>
        <v>0</v>
      </c>
      <c r="G782" s="37"/>
      <c r="H782" s="37">
        <f>H784</f>
        <v>7175335.0999999996</v>
      </c>
      <c r="I782" s="37">
        <f>I784</f>
        <v>-7175335.0999999996</v>
      </c>
      <c r="J782" s="37"/>
      <c r="K782" s="50"/>
      <c r="L782" s="50"/>
      <c r="M782" s="46">
        <f>M784</f>
        <v>25170968.542097095</v>
      </c>
      <c r="N782" s="37">
        <f t="shared" si="177"/>
        <v>25170968.542097095</v>
      </c>
      <c r="O782" s="198"/>
      <c r="P782" s="198"/>
      <c r="Q782" s="198"/>
      <c r="R782" s="198"/>
      <c r="S782" s="33"/>
      <c r="T782" s="99"/>
      <c r="U782" s="99"/>
    </row>
    <row r="783" spans="1:21" s="31" customFormat="1" x14ac:dyDescent="0.25">
      <c r="A783" s="30" t="s">
        <v>538</v>
      </c>
      <c r="B783" s="43" t="s">
        <v>3</v>
      </c>
      <c r="C783" s="44"/>
      <c r="D783" s="3">
        <v>1033.7047000000002</v>
      </c>
      <c r="E783" s="184">
        <f>SUM(E785:E810)</f>
        <v>80542</v>
      </c>
      <c r="F783" s="37">
        <f t="shared" ref="F783" si="179">SUM(F785:F810)</f>
        <v>60305294.399999999</v>
      </c>
      <c r="G783" s="37"/>
      <c r="H783" s="37">
        <f>SUM(H785:H810)</f>
        <v>45954624.200000003</v>
      </c>
      <c r="I783" s="37">
        <f>SUM(I785:I810)</f>
        <v>14350670.199999999</v>
      </c>
      <c r="J783" s="37"/>
      <c r="K783" s="50"/>
      <c r="L783" s="37">
        <f>SUM(L785:L810)</f>
        <v>49466731.183976196</v>
      </c>
      <c r="M783" s="50"/>
      <c r="N783" s="37">
        <f t="shared" si="177"/>
        <v>49466731.183976196</v>
      </c>
      <c r="O783" s="198"/>
      <c r="P783" s="198"/>
      <c r="Q783" s="198"/>
      <c r="R783" s="198"/>
      <c r="S783" s="33"/>
      <c r="T783" s="99"/>
      <c r="U783" s="99"/>
    </row>
    <row r="784" spans="1:21" s="31" customFormat="1" x14ac:dyDescent="0.25">
      <c r="A784" s="35"/>
      <c r="B784" s="51" t="s">
        <v>26</v>
      </c>
      <c r="C784" s="35">
        <v>2</v>
      </c>
      <c r="D784" s="55">
        <v>0</v>
      </c>
      <c r="E784" s="187"/>
      <c r="F784" s="50"/>
      <c r="G784" s="41">
        <v>25</v>
      </c>
      <c r="H784" s="50">
        <f>F807*G784/100</f>
        <v>7175335.0999999996</v>
      </c>
      <c r="I784" s="50">
        <f t="shared" ref="I784:I810" si="180">F784-H784</f>
        <v>-7175335.0999999996</v>
      </c>
      <c r="J784" s="50"/>
      <c r="K784" s="50"/>
      <c r="L784" s="50"/>
      <c r="M784" s="50">
        <f>($L$7*$L$8*E782/$L$10)+($L$7*$L$9*D782/$L$11)</f>
        <v>25170968.542097095</v>
      </c>
      <c r="N784" s="50">
        <f t="shared" si="177"/>
        <v>25170968.542097095</v>
      </c>
      <c r="O784" s="198"/>
      <c r="P784" s="62"/>
      <c r="Q784" s="198"/>
      <c r="R784" s="62"/>
      <c r="S784" s="33"/>
      <c r="T784" s="99"/>
      <c r="U784" s="99"/>
    </row>
    <row r="785" spans="1:21" s="31" customFormat="1" x14ac:dyDescent="0.25">
      <c r="A785" s="35"/>
      <c r="B785" s="51" t="s">
        <v>539</v>
      </c>
      <c r="C785" s="35">
        <v>4</v>
      </c>
      <c r="D785" s="55">
        <v>68.235900000000001</v>
      </c>
      <c r="E785" s="181">
        <v>5510</v>
      </c>
      <c r="F785" s="130">
        <v>2785997.5</v>
      </c>
      <c r="G785" s="41">
        <v>100</v>
      </c>
      <c r="H785" s="50">
        <f t="shared" ref="H785:H810" si="181">F785*G785/100</f>
        <v>2785997.5</v>
      </c>
      <c r="I785" s="50">
        <f t="shared" si="180"/>
        <v>0</v>
      </c>
      <c r="J785" s="50">
        <f t="shared" si="168"/>
        <v>505.62568058076226</v>
      </c>
      <c r="K785" s="50">
        <f t="shared" ref="K785:K810" si="182">$J$11*$J$19-J785</f>
        <v>983.69457343295471</v>
      </c>
      <c r="L785" s="50">
        <f t="shared" ref="L785:L810" si="183">IF(K785&gt;0,$J$7*$J$8*(K785/$K$19),0)+$J$7*$J$9*(E785/$E$19)+$J$7*$J$10*(D785/$D$19)</f>
        <v>2506170.9003809034</v>
      </c>
      <c r="M785" s="50"/>
      <c r="N785" s="50">
        <f t="shared" si="177"/>
        <v>2506170.9003809034</v>
      </c>
      <c r="O785" s="198"/>
      <c r="P785" s="62"/>
      <c r="Q785" s="198"/>
      <c r="R785" s="62"/>
      <c r="S785" s="33"/>
      <c r="T785" s="99"/>
      <c r="U785" s="99"/>
    </row>
    <row r="786" spans="1:21" s="31" customFormat="1" x14ac:dyDescent="0.25">
      <c r="A786" s="35"/>
      <c r="B786" s="51" t="s">
        <v>540</v>
      </c>
      <c r="C786" s="35">
        <v>4</v>
      </c>
      <c r="D786" s="55">
        <v>23.710999999999999</v>
      </c>
      <c r="E786" s="181">
        <v>2299</v>
      </c>
      <c r="F786" s="130">
        <v>790849.9</v>
      </c>
      <c r="G786" s="41">
        <v>100</v>
      </c>
      <c r="H786" s="50">
        <f t="shared" si="181"/>
        <v>790849.9</v>
      </c>
      <c r="I786" s="50">
        <f t="shared" si="180"/>
        <v>0</v>
      </c>
      <c r="J786" s="50">
        <f t="shared" si="168"/>
        <v>343.99734667246628</v>
      </c>
      <c r="K786" s="50">
        <f t="shared" si="182"/>
        <v>1145.3229073412508</v>
      </c>
      <c r="L786" s="50">
        <f t="shared" si="183"/>
        <v>1842829.8358678988</v>
      </c>
      <c r="M786" s="50"/>
      <c r="N786" s="50">
        <f t="shared" si="177"/>
        <v>1842829.8358678988</v>
      </c>
      <c r="O786" s="198"/>
      <c r="P786" s="62"/>
      <c r="Q786" s="198"/>
      <c r="R786" s="62"/>
      <c r="S786" s="33"/>
      <c r="T786" s="99"/>
      <c r="U786" s="99"/>
    </row>
    <row r="787" spans="1:21" s="31" customFormat="1" x14ac:dyDescent="0.25">
      <c r="A787" s="35"/>
      <c r="B787" s="51" t="s">
        <v>541</v>
      </c>
      <c r="C787" s="35">
        <v>4</v>
      </c>
      <c r="D787" s="55">
        <v>30.564899999999998</v>
      </c>
      <c r="E787" s="181">
        <v>1733</v>
      </c>
      <c r="F787" s="130">
        <v>773635.2</v>
      </c>
      <c r="G787" s="41">
        <v>100</v>
      </c>
      <c r="H787" s="50">
        <f t="shared" si="181"/>
        <v>773635.2</v>
      </c>
      <c r="I787" s="50">
        <f t="shared" si="180"/>
        <v>0</v>
      </c>
      <c r="J787" s="50">
        <f t="shared" si="168"/>
        <v>446.41384881708018</v>
      </c>
      <c r="K787" s="50">
        <f t="shared" si="182"/>
        <v>1042.9064051966368</v>
      </c>
      <c r="L787" s="50">
        <f t="shared" si="183"/>
        <v>1656295.8770997629</v>
      </c>
      <c r="M787" s="50"/>
      <c r="N787" s="50">
        <f t="shared" si="177"/>
        <v>1656295.8770997629</v>
      </c>
      <c r="O787" s="198"/>
      <c r="P787" s="62"/>
      <c r="Q787" s="198"/>
      <c r="R787" s="62"/>
      <c r="S787" s="33"/>
      <c r="T787" s="99"/>
      <c r="U787" s="99"/>
    </row>
    <row r="788" spans="1:21" s="31" customFormat="1" x14ac:dyDescent="0.25">
      <c r="A788" s="35"/>
      <c r="B788" s="51" t="s">
        <v>542</v>
      </c>
      <c r="C788" s="35">
        <v>4</v>
      </c>
      <c r="D788" s="55">
        <v>44.598300000000002</v>
      </c>
      <c r="E788" s="181">
        <v>3178</v>
      </c>
      <c r="F788" s="130">
        <v>1544191.8</v>
      </c>
      <c r="G788" s="41">
        <v>100</v>
      </c>
      <c r="H788" s="50">
        <f t="shared" si="181"/>
        <v>1544191.8</v>
      </c>
      <c r="I788" s="50">
        <f t="shared" si="180"/>
        <v>0</v>
      </c>
      <c r="J788" s="50">
        <f t="shared" ref="J788:J849" si="184">F788/E788</f>
        <v>485.90050346129641</v>
      </c>
      <c r="K788" s="50">
        <f t="shared" si="182"/>
        <v>1003.4197505524205</v>
      </c>
      <c r="L788" s="50">
        <f t="shared" si="183"/>
        <v>1960631.6707786757</v>
      </c>
      <c r="M788" s="50"/>
      <c r="N788" s="50">
        <f t="shared" si="177"/>
        <v>1960631.6707786757</v>
      </c>
      <c r="O788" s="198"/>
      <c r="P788" s="62"/>
      <c r="Q788" s="198"/>
      <c r="R788" s="62"/>
      <c r="S788" s="33"/>
      <c r="T788" s="99"/>
      <c r="U788" s="99"/>
    </row>
    <row r="789" spans="1:21" s="31" customFormat="1" x14ac:dyDescent="0.25">
      <c r="A789" s="35"/>
      <c r="B789" s="51" t="s">
        <v>543</v>
      </c>
      <c r="C789" s="35">
        <v>4</v>
      </c>
      <c r="D789" s="55">
        <v>2.4043999999999999</v>
      </c>
      <c r="E789" s="181">
        <v>3010</v>
      </c>
      <c r="F789" s="130">
        <v>3450546.4</v>
      </c>
      <c r="G789" s="41">
        <v>100</v>
      </c>
      <c r="H789" s="50">
        <f t="shared" si="181"/>
        <v>3450546.4</v>
      </c>
      <c r="I789" s="50">
        <f t="shared" si="180"/>
        <v>0</v>
      </c>
      <c r="J789" s="50">
        <f t="shared" si="184"/>
        <v>1146.3609302325581</v>
      </c>
      <c r="K789" s="50">
        <f t="shared" si="182"/>
        <v>342.9593237811589</v>
      </c>
      <c r="L789" s="50">
        <f t="shared" si="183"/>
        <v>969397.05031444319</v>
      </c>
      <c r="M789" s="50"/>
      <c r="N789" s="50">
        <f t="shared" si="177"/>
        <v>969397.05031444319</v>
      </c>
      <c r="O789" s="198"/>
      <c r="P789" s="62"/>
      <c r="Q789" s="198"/>
      <c r="R789" s="62"/>
      <c r="S789" s="33"/>
      <c r="T789" s="99"/>
      <c r="U789" s="99"/>
    </row>
    <row r="790" spans="1:21" s="31" customFormat="1" x14ac:dyDescent="0.25">
      <c r="A790" s="35"/>
      <c r="B790" s="51" t="s">
        <v>544</v>
      </c>
      <c r="C790" s="35">
        <v>4</v>
      </c>
      <c r="D790" s="55">
        <v>28.414400000000001</v>
      </c>
      <c r="E790" s="181">
        <v>1259</v>
      </c>
      <c r="F790" s="130">
        <v>336328</v>
      </c>
      <c r="G790" s="41">
        <v>100</v>
      </c>
      <c r="H790" s="50">
        <f t="shared" si="181"/>
        <v>336328</v>
      </c>
      <c r="I790" s="50">
        <f t="shared" si="180"/>
        <v>0</v>
      </c>
      <c r="J790" s="50">
        <f t="shared" si="184"/>
        <v>267.13899920571885</v>
      </c>
      <c r="K790" s="50">
        <f t="shared" si="182"/>
        <v>1222.1812548079981</v>
      </c>
      <c r="L790" s="50">
        <f t="shared" si="183"/>
        <v>1755325.1846145629</v>
      </c>
      <c r="M790" s="50"/>
      <c r="N790" s="50">
        <f t="shared" si="177"/>
        <v>1755325.1846145629</v>
      </c>
      <c r="O790" s="198"/>
      <c r="P790" s="62"/>
      <c r="Q790" s="198"/>
      <c r="R790" s="62"/>
      <c r="S790" s="33"/>
      <c r="T790" s="99"/>
      <c r="U790" s="99"/>
    </row>
    <row r="791" spans="1:21" s="31" customFormat="1" x14ac:dyDescent="0.25">
      <c r="A791" s="35"/>
      <c r="B791" s="51" t="s">
        <v>545</v>
      </c>
      <c r="C791" s="35">
        <v>4</v>
      </c>
      <c r="D791" s="55">
        <v>84.373400000000004</v>
      </c>
      <c r="E791" s="181">
        <v>5134</v>
      </c>
      <c r="F791" s="130">
        <v>2902190.3</v>
      </c>
      <c r="G791" s="41">
        <v>100</v>
      </c>
      <c r="H791" s="50">
        <f t="shared" si="181"/>
        <v>2902190.3</v>
      </c>
      <c r="I791" s="50">
        <f t="shared" si="180"/>
        <v>0</v>
      </c>
      <c r="J791" s="50">
        <f t="shared" si="184"/>
        <v>565.28833268406697</v>
      </c>
      <c r="K791" s="50">
        <f t="shared" si="182"/>
        <v>924.03192132965</v>
      </c>
      <c r="L791" s="50">
        <f t="shared" si="183"/>
        <v>2452150.8086790508</v>
      </c>
      <c r="M791" s="50"/>
      <c r="N791" s="50">
        <f t="shared" si="177"/>
        <v>2452150.8086790508</v>
      </c>
      <c r="O791" s="198"/>
      <c r="P791" s="62"/>
      <c r="Q791" s="198"/>
      <c r="R791" s="62"/>
      <c r="S791" s="33"/>
      <c r="T791" s="99"/>
      <c r="U791" s="99"/>
    </row>
    <row r="792" spans="1:21" s="31" customFormat="1" x14ac:dyDescent="0.25">
      <c r="A792" s="35"/>
      <c r="B792" s="51" t="s">
        <v>546</v>
      </c>
      <c r="C792" s="35">
        <v>4</v>
      </c>
      <c r="D792" s="55">
        <v>23.024000000000001</v>
      </c>
      <c r="E792" s="181">
        <v>1164</v>
      </c>
      <c r="F792" s="130">
        <v>445465.59999999998</v>
      </c>
      <c r="G792" s="41">
        <v>100</v>
      </c>
      <c r="H792" s="50">
        <f t="shared" si="181"/>
        <v>445465.59999999998</v>
      </c>
      <c r="I792" s="50">
        <f t="shared" si="180"/>
        <v>0</v>
      </c>
      <c r="J792" s="50">
        <f t="shared" si="184"/>
        <v>382.70240549828179</v>
      </c>
      <c r="K792" s="50">
        <f t="shared" si="182"/>
        <v>1106.6178485154351</v>
      </c>
      <c r="L792" s="50">
        <f t="shared" si="183"/>
        <v>1579802.2610333047</v>
      </c>
      <c r="M792" s="50"/>
      <c r="N792" s="50">
        <f t="shared" si="177"/>
        <v>1579802.2610333047</v>
      </c>
      <c r="O792" s="198"/>
      <c r="P792" s="62"/>
      <c r="Q792" s="198"/>
      <c r="R792" s="62"/>
      <c r="S792" s="33"/>
      <c r="T792" s="99"/>
      <c r="U792" s="99"/>
    </row>
    <row r="793" spans="1:21" s="31" customFormat="1" x14ac:dyDescent="0.25">
      <c r="A793" s="35"/>
      <c r="B793" s="51" t="s">
        <v>547</v>
      </c>
      <c r="C793" s="35">
        <v>4</v>
      </c>
      <c r="D793" s="55">
        <v>45.585900000000009</v>
      </c>
      <c r="E793" s="181">
        <v>2726</v>
      </c>
      <c r="F793" s="130">
        <v>1402510.5</v>
      </c>
      <c r="G793" s="41">
        <v>100</v>
      </c>
      <c r="H793" s="50">
        <f t="shared" si="181"/>
        <v>1402510.5</v>
      </c>
      <c r="I793" s="50">
        <f t="shared" si="180"/>
        <v>0</v>
      </c>
      <c r="J793" s="50">
        <f t="shared" si="184"/>
        <v>514.49394717534847</v>
      </c>
      <c r="K793" s="50">
        <f t="shared" si="182"/>
        <v>974.82630683836851</v>
      </c>
      <c r="L793" s="50">
        <f t="shared" si="183"/>
        <v>1847731.62403634</v>
      </c>
      <c r="M793" s="50"/>
      <c r="N793" s="50">
        <f t="shared" si="177"/>
        <v>1847731.62403634</v>
      </c>
      <c r="O793" s="198"/>
      <c r="P793" s="62"/>
      <c r="Q793" s="198"/>
      <c r="R793" s="62"/>
      <c r="S793" s="33"/>
      <c r="T793" s="99"/>
      <c r="U793" s="99"/>
    </row>
    <row r="794" spans="1:21" s="31" customFormat="1" x14ac:dyDescent="0.25">
      <c r="A794" s="35"/>
      <c r="B794" s="51" t="s">
        <v>548</v>
      </c>
      <c r="C794" s="35">
        <v>4</v>
      </c>
      <c r="D794" s="55">
        <v>48.709899999999998</v>
      </c>
      <c r="E794" s="181">
        <v>2506</v>
      </c>
      <c r="F794" s="130">
        <v>1150870.6000000001</v>
      </c>
      <c r="G794" s="41">
        <v>100</v>
      </c>
      <c r="H794" s="50">
        <f t="shared" si="181"/>
        <v>1150870.6000000001</v>
      </c>
      <c r="I794" s="50">
        <f t="shared" si="180"/>
        <v>0</v>
      </c>
      <c r="J794" s="50">
        <f t="shared" si="184"/>
        <v>459.24604948124505</v>
      </c>
      <c r="K794" s="50">
        <f t="shared" si="182"/>
        <v>1030.0742045324719</v>
      </c>
      <c r="L794" s="50">
        <f t="shared" si="183"/>
        <v>1883958.0676716771</v>
      </c>
      <c r="M794" s="50"/>
      <c r="N794" s="50">
        <f t="shared" si="177"/>
        <v>1883958.0676716771</v>
      </c>
      <c r="O794" s="198"/>
      <c r="P794" s="62"/>
      <c r="Q794" s="198"/>
      <c r="R794" s="62"/>
      <c r="S794" s="33"/>
      <c r="T794" s="99"/>
      <c r="U794" s="99"/>
    </row>
    <row r="795" spans="1:21" s="31" customFormat="1" x14ac:dyDescent="0.25">
      <c r="A795" s="35"/>
      <c r="B795" s="51" t="s">
        <v>549</v>
      </c>
      <c r="C795" s="35">
        <v>4</v>
      </c>
      <c r="D795" s="55">
        <v>26.36</v>
      </c>
      <c r="E795" s="181">
        <v>1633</v>
      </c>
      <c r="F795" s="130">
        <v>659661.6</v>
      </c>
      <c r="G795" s="41">
        <v>100</v>
      </c>
      <c r="H795" s="50">
        <f t="shared" si="181"/>
        <v>659661.6</v>
      </c>
      <c r="I795" s="50">
        <f t="shared" si="180"/>
        <v>0</v>
      </c>
      <c r="J795" s="50">
        <f t="shared" si="184"/>
        <v>403.95688916105325</v>
      </c>
      <c r="K795" s="50">
        <f t="shared" si="182"/>
        <v>1085.3633648526638</v>
      </c>
      <c r="L795" s="50">
        <f t="shared" si="183"/>
        <v>1662772.4912315255</v>
      </c>
      <c r="M795" s="50"/>
      <c r="N795" s="50">
        <f t="shared" si="177"/>
        <v>1662772.4912315255</v>
      </c>
      <c r="O795" s="198"/>
      <c r="P795" s="62"/>
      <c r="Q795" s="198"/>
      <c r="R795" s="62"/>
      <c r="S795" s="33"/>
      <c r="T795" s="99"/>
      <c r="U795" s="99"/>
    </row>
    <row r="796" spans="1:21" s="31" customFormat="1" x14ac:dyDescent="0.25">
      <c r="A796" s="35"/>
      <c r="B796" s="51" t="s">
        <v>550</v>
      </c>
      <c r="C796" s="35">
        <v>4</v>
      </c>
      <c r="D796" s="55">
        <v>39.213899999999995</v>
      </c>
      <c r="E796" s="181">
        <v>1758</v>
      </c>
      <c r="F796" s="130">
        <v>972322.6</v>
      </c>
      <c r="G796" s="41">
        <v>100</v>
      </c>
      <c r="H796" s="50">
        <f t="shared" si="181"/>
        <v>972322.6</v>
      </c>
      <c r="I796" s="50">
        <f t="shared" si="180"/>
        <v>0</v>
      </c>
      <c r="J796" s="50">
        <f t="shared" si="184"/>
        <v>553.0845278725825</v>
      </c>
      <c r="K796" s="50">
        <f t="shared" si="182"/>
        <v>936.23572614113448</v>
      </c>
      <c r="L796" s="50">
        <f t="shared" si="183"/>
        <v>1586929.8854528088</v>
      </c>
      <c r="M796" s="50"/>
      <c r="N796" s="50">
        <f t="shared" si="177"/>
        <v>1586929.8854528088</v>
      </c>
      <c r="O796" s="198"/>
      <c r="P796" s="62"/>
      <c r="Q796" s="198"/>
      <c r="R796" s="62"/>
      <c r="S796" s="33"/>
      <c r="T796" s="99"/>
      <c r="U796" s="99"/>
    </row>
    <row r="797" spans="1:21" s="31" customFormat="1" x14ac:dyDescent="0.25">
      <c r="A797" s="35"/>
      <c r="B797" s="51" t="s">
        <v>551</v>
      </c>
      <c r="C797" s="35">
        <v>4</v>
      </c>
      <c r="D797" s="55">
        <v>36.037700000000001</v>
      </c>
      <c r="E797" s="181">
        <v>1600</v>
      </c>
      <c r="F797" s="130">
        <v>886172.1</v>
      </c>
      <c r="G797" s="41">
        <v>100</v>
      </c>
      <c r="H797" s="50">
        <f t="shared" si="181"/>
        <v>886172.1</v>
      </c>
      <c r="I797" s="50">
        <f t="shared" si="180"/>
        <v>0</v>
      </c>
      <c r="J797" s="50">
        <f t="shared" si="184"/>
        <v>553.85756249999997</v>
      </c>
      <c r="K797" s="50">
        <f t="shared" si="182"/>
        <v>935.462691513717</v>
      </c>
      <c r="L797" s="50">
        <f t="shared" si="183"/>
        <v>1539380.4582140585</v>
      </c>
      <c r="M797" s="50"/>
      <c r="N797" s="50">
        <f t="shared" si="177"/>
        <v>1539380.4582140585</v>
      </c>
      <c r="O797" s="198"/>
      <c r="P797" s="62"/>
      <c r="Q797" s="198"/>
      <c r="R797" s="62"/>
      <c r="S797" s="33"/>
      <c r="T797" s="99"/>
      <c r="U797" s="99"/>
    </row>
    <row r="798" spans="1:21" s="31" customFormat="1" x14ac:dyDescent="0.25">
      <c r="A798" s="35"/>
      <c r="B798" s="51" t="s">
        <v>552</v>
      </c>
      <c r="C798" s="35">
        <v>4</v>
      </c>
      <c r="D798" s="55">
        <v>42.591999999999999</v>
      </c>
      <c r="E798" s="181">
        <v>2859</v>
      </c>
      <c r="F798" s="130">
        <v>1715158.6</v>
      </c>
      <c r="G798" s="41">
        <v>100</v>
      </c>
      <c r="H798" s="50">
        <f t="shared" si="181"/>
        <v>1715158.6</v>
      </c>
      <c r="I798" s="50">
        <f t="shared" si="180"/>
        <v>0</v>
      </c>
      <c r="J798" s="50">
        <f t="shared" si="184"/>
        <v>599.91556488282617</v>
      </c>
      <c r="K798" s="50">
        <f t="shared" si="182"/>
        <v>889.4046891308908</v>
      </c>
      <c r="L798" s="50">
        <f t="shared" si="183"/>
        <v>1761865.6317435123</v>
      </c>
      <c r="M798" s="50"/>
      <c r="N798" s="50">
        <f t="shared" si="177"/>
        <v>1761865.6317435123</v>
      </c>
      <c r="O798" s="198"/>
      <c r="P798" s="62"/>
      <c r="Q798" s="198"/>
      <c r="R798" s="62"/>
      <c r="S798" s="33"/>
      <c r="T798" s="99"/>
      <c r="U798" s="99"/>
    </row>
    <row r="799" spans="1:21" s="31" customFormat="1" x14ac:dyDescent="0.25">
      <c r="A799" s="35"/>
      <c r="B799" s="51" t="s">
        <v>553</v>
      </c>
      <c r="C799" s="35">
        <v>4</v>
      </c>
      <c r="D799" s="55">
        <v>34.957999999999998</v>
      </c>
      <c r="E799" s="181">
        <v>2218</v>
      </c>
      <c r="F799" s="130">
        <v>589327.6</v>
      </c>
      <c r="G799" s="41">
        <v>100</v>
      </c>
      <c r="H799" s="50">
        <f t="shared" si="181"/>
        <v>589327.6</v>
      </c>
      <c r="I799" s="50">
        <f t="shared" si="180"/>
        <v>0</v>
      </c>
      <c r="J799" s="50">
        <f t="shared" si="184"/>
        <v>265.70225428313796</v>
      </c>
      <c r="K799" s="50">
        <f t="shared" si="182"/>
        <v>1223.617999730579</v>
      </c>
      <c r="L799" s="50">
        <f t="shared" si="183"/>
        <v>1973750.3605682333</v>
      </c>
      <c r="M799" s="50"/>
      <c r="N799" s="50">
        <f t="shared" si="177"/>
        <v>1973750.3605682333</v>
      </c>
      <c r="O799" s="198"/>
      <c r="P799" s="62"/>
      <c r="Q799" s="198"/>
      <c r="R799" s="62"/>
      <c r="S799" s="33"/>
      <c r="T799" s="99"/>
      <c r="U799" s="99"/>
    </row>
    <row r="800" spans="1:21" s="31" customFormat="1" x14ac:dyDescent="0.25">
      <c r="A800" s="35"/>
      <c r="B800" s="51" t="s">
        <v>825</v>
      </c>
      <c r="C800" s="35">
        <v>4</v>
      </c>
      <c r="D800" s="55">
        <v>35.174499999999995</v>
      </c>
      <c r="E800" s="181">
        <v>2359</v>
      </c>
      <c r="F800" s="130">
        <v>1009125.1</v>
      </c>
      <c r="G800" s="41">
        <v>100</v>
      </c>
      <c r="H800" s="50">
        <f t="shared" si="181"/>
        <v>1009125.1</v>
      </c>
      <c r="I800" s="50">
        <f t="shared" si="180"/>
        <v>0</v>
      </c>
      <c r="J800" s="50">
        <f t="shared" si="184"/>
        <v>427.77664264518864</v>
      </c>
      <c r="K800" s="50">
        <f t="shared" si="182"/>
        <v>1061.5436113685282</v>
      </c>
      <c r="L800" s="50">
        <f t="shared" si="183"/>
        <v>1820440.8554587066</v>
      </c>
      <c r="M800" s="50"/>
      <c r="N800" s="50">
        <f t="shared" si="177"/>
        <v>1820440.8554587066</v>
      </c>
      <c r="O800" s="198"/>
      <c r="P800" s="62"/>
      <c r="Q800" s="198"/>
      <c r="R800" s="62"/>
      <c r="S800" s="33"/>
      <c r="T800" s="99"/>
      <c r="U800" s="99"/>
    </row>
    <row r="801" spans="1:21" s="31" customFormat="1" x14ac:dyDescent="0.25">
      <c r="A801" s="35"/>
      <c r="B801" s="51" t="s">
        <v>554</v>
      </c>
      <c r="C801" s="35">
        <v>4</v>
      </c>
      <c r="D801" s="55">
        <v>48.100899999999996</v>
      </c>
      <c r="E801" s="181">
        <v>2497</v>
      </c>
      <c r="F801" s="130">
        <v>840762.3</v>
      </c>
      <c r="G801" s="41">
        <v>100</v>
      </c>
      <c r="H801" s="50">
        <f t="shared" si="181"/>
        <v>840762.3</v>
      </c>
      <c r="I801" s="50">
        <f t="shared" si="180"/>
        <v>0</v>
      </c>
      <c r="J801" s="50">
        <f t="shared" si="184"/>
        <v>336.70897076491792</v>
      </c>
      <c r="K801" s="50">
        <f t="shared" si="182"/>
        <v>1152.6112832487991</v>
      </c>
      <c r="L801" s="50">
        <f t="shared" si="183"/>
        <v>2016128.7328569167</v>
      </c>
      <c r="M801" s="50"/>
      <c r="N801" s="50">
        <f t="shared" si="177"/>
        <v>2016128.7328569167</v>
      </c>
      <c r="O801" s="198"/>
      <c r="P801" s="62"/>
      <c r="Q801" s="198"/>
      <c r="R801" s="62"/>
      <c r="S801" s="33"/>
      <c r="T801" s="99"/>
      <c r="U801" s="99"/>
    </row>
    <row r="802" spans="1:21" s="31" customFormat="1" x14ac:dyDescent="0.25">
      <c r="A802" s="35"/>
      <c r="B802" s="51" t="s">
        <v>555</v>
      </c>
      <c r="C802" s="35">
        <v>4</v>
      </c>
      <c r="D802" s="55">
        <v>32.626199999999997</v>
      </c>
      <c r="E802" s="181">
        <v>1753</v>
      </c>
      <c r="F802" s="130">
        <v>478727.7</v>
      </c>
      <c r="G802" s="41">
        <v>100</v>
      </c>
      <c r="H802" s="50">
        <f t="shared" si="181"/>
        <v>478727.7</v>
      </c>
      <c r="I802" s="50">
        <f t="shared" si="180"/>
        <v>0</v>
      </c>
      <c r="J802" s="50">
        <f t="shared" si="184"/>
        <v>273.09053051911013</v>
      </c>
      <c r="K802" s="50">
        <f t="shared" si="182"/>
        <v>1216.2297234946068</v>
      </c>
      <c r="L802" s="50">
        <f t="shared" si="183"/>
        <v>1864749.9177728035</v>
      </c>
      <c r="M802" s="50"/>
      <c r="N802" s="50">
        <f t="shared" si="177"/>
        <v>1864749.9177728035</v>
      </c>
      <c r="O802" s="198"/>
      <c r="P802" s="62"/>
      <c r="Q802" s="198"/>
      <c r="R802" s="62"/>
      <c r="S802" s="33"/>
      <c r="T802" s="99"/>
      <c r="U802" s="99"/>
    </row>
    <row r="803" spans="1:21" s="31" customFormat="1" x14ac:dyDescent="0.25">
      <c r="A803" s="35"/>
      <c r="B803" s="51" t="s">
        <v>301</v>
      </c>
      <c r="C803" s="35">
        <v>4</v>
      </c>
      <c r="D803" s="55">
        <v>23.6755</v>
      </c>
      <c r="E803" s="181">
        <v>707</v>
      </c>
      <c r="F803" s="130">
        <v>495454.9</v>
      </c>
      <c r="G803" s="41">
        <v>100</v>
      </c>
      <c r="H803" s="50">
        <f t="shared" si="181"/>
        <v>495454.9</v>
      </c>
      <c r="I803" s="50">
        <f t="shared" si="180"/>
        <v>0</v>
      </c>
      <c r="J803" s="50">
        <f t="shared" si="184"/>
        <v>700.7848656294201</v>
      </c>
      <c r="K803" s="50">
        <f t="shared" si="182"/>
        <v>788.53538838429688</v>
      </c>
      <c r="L803" s="50">
        <f t="shared" si="183"/>
        <v>1140379.2543380174</v>
      </c>
      <c r="M803" s="50"/>
      <c r="N803" s="50">
        <f t="shared" si="177"/>
        <v>1140379.2543380174</v>
      </c>
      <c r="O803" s="198"/>
      <c r="P803" s="62"/>
      <c r="Q803" s="198"/>
      <c r="R803" s="62"/>
      <c r="S803" s="33"/>
      <c r="T803" s="99"/>
      <c r="U803" s="99"/>
    </row>
    <row r="804" spans="1:21" s="31" customFormat="1" x14ac:dyDescent="0.25">
      <c r="A804" s="35"/>
      <c r="B804" s="51" t="s">
        <v>556</v>
      </c>
      <c r="C804" s="35">
        <v>4</v>
      </c>
      <c r="D804" s="55">
        <v>47.437800000000003</v>
      </c>
      <c r="E804" s="181">
        <v>5660</v>
      </c>
      <c r="F804" s="130">
        <v>2240373.7000000002</v>
      </c>
      <c r="G804" s="41">
        <v>100</v>
      </c>
      <c r="H804" s="50">
        <f t="shared" si="181"/>
        <v>2240373.7000000002</v>
      </c>
      <c r="I804" s="50">
        <f t="shared" si="180"/>
        <v>0</v>
      </c>
      <c r="J804" s="50">
        <f t="shared" si="184"/>
        <v>395.82574204947002</v>
      </c>
      <c r="K804" s="50">
        <f t="shared" si="182"/>
        <v>1093.4945119642471</v>
      </c>
      <c r="L804" s="50">
        <f t="shared" si="183"/>
        <v>2548882.7418418447</v>
      </c>
      <c r="M804" s="50"/>
      <c r="N804" s="50">
        <f t="shared" si="177"/>
        <v>2548882.7418418447</v>
      </c>
      <c r="O804" s="198"/>
      <c r="P804" s="62"/>
      <c r="Q804" s="198"/>
      <c r="R804" s="62"/>
      <c r="S804" s="33"/>
      <c r="T804" s="99"/>
      <c r="U804" s="99"/>
    </row>
    <row r="805" spans="1:21" s="31" customFormat="1" x14ac:dyDescent="0.25">
      <c r="A805" s="35"/>
      <c r="B805" s="51" t="s">
        <v>557</v>
      </c>
      <c r="C805" s="35">
        <v>4</v>
      </c>
      <c r="D805" s="55">
        <v>51.628</v>
      </c>
      <c r="E805" s="181">
        <v>3313</v>
      </c>
      <c r="F805" s="130">
        <v>1145046.8</v>
      </c>
      <c r="G805" s="41">
        <v>100</v>
      </c>
      <c r="H805" s="50">
        <f t="shared" si="181"/>
        <v>1145046.8</v>
      </c>
      <c r="I805" s="50">
        <f t="shared" si="180"/>
        <v>0</v>
      </c>
      <c r="J805" s="50">
        <f t="shared" si="184"/>
        <v>345.62233625113191</v>
      </c>
      <c r="K805" s="50">
        <f t="shared" si="182"/>
        <v>1143.6979177625851</v>
      </c>
      <c r="L805" s="50">
        <f t="shared" si="183"/>
        <v>2179982.7962607918</v>
      </c>
      <c r="M805" s="50"/>
      <c r="N805" s="50">
        <f t="shared" si="177"/>
        <v>2179982.7962607918</v>
      </c>
      <c r="O805" s="198"/>
      <c r="P805" s="62"/>
      <c r="Q805" s="198"/>
      <c r="R805" s="62"/>
      <c r="S805" s="33"/>
      <c r="T805" s="99"/>
      <c r="U805" s="99"/>
    </row>
    <row r="806" spans="1:21" s="31" customFormat="1" x14ac:dyDescent="0.25">
      <c r="A806" s="35"/>
      <c r="B806" s="51" t="s">
        <v>558</v>
      </c>
      <c r="C806" s="35">
        <v>4</v>
      </c>
      <c r="D806" s="55">
        <v>40.825899999999997</v>
      </c>
      <c r="E806" s="181">
        <v>5310</v>
      </c>
      <c r="F806" s="130">
        <v>1892026.2</v>
      </c>
      <c r="G806" s="41">
        <v>100</v>
      </c>
      <c r="H806" s="50">
        <f t="shared" si="181"/>
        <v>1892026.2</v>
      </c>
      <c r="I806" s="50">
        <f t="shared" si="180"/>
        <v>0</v>
      </c>
      <c r="J806" s="50">
        <f t="shared" si="184"/>
        <v>356.31378531073443</v>
      </c>
      <c r="K806" s="50">
        <f t="shared" si="182"/>
        <v>1133.0064687029826</v>
      </c>
      <c r="L806" s="50">
        <f t="shared" si="183"/>
        <v>2491879.5881238319</v>
      </c>
      <c r="M806" s="50"/>
      <c r="N806" s="50">
        <f t="shared" si="177"/>
        <v>2491879.5881238319</v>
      </c>
      <c r="O806" s="198"/>
      <c r="P806" s="62"/>
      <c r="Q806" s="198"/>
      <c r="R806" s="62"/>
      <c r="S806" s="33"/>
      <c r="T806" s="99"/>
      <c r="U806" s="99"/>
    </row>
    <row r="807" spans="1:21" s="31" customFormat="1" x14ac:dyDescent="0.25">
      <c r="A807" s="35"/>
      <c r="B807" s="51" t="s">
        <v>538</v>
      </c>
      <c r="C807" s="35">
        <v>3</v>
      </c>
      <c r="D807" s="55">
        <v>82.852499999999992</v>
      </c>
      <c r="E807" s="181">
        <v>13114</v>
      </c>
      <c r="F807" s="130">
        <v>28701340.399999999</v>
      </c>
      <c r="G807" s="41">
        <v>50</v>
      </c>
      <c r="H807" s="50">
        <f t="shared" si="181"/>
        <v>14350670.199999999</v>
      </c>
      <c r="I807" s="50">
        <f t="shared" si="180"/>
        <v>14350670.199999999</v>
      </c>
      <c r="J807" s="50">
        <f t="shared" si="184"/>
        <v>2188.6030501753849</v>
      </c>
      <c r="K807" s="50">
        <f t="shared" si="182"/>
        <v>-699.28279616166787</v>
      </c>
      <c r="L807" s="50">
        <f t="shared" si="183"/>
        <v>2930276.2471336629</v>
      </c>
      <c r="M807" s="50"/>
      <c r="N807" s="50">
        <f t="shared" si="177"/>
        <v>2930276.2471336629</v>
      </c>
      <c r="O807" s="198"/>
      <c r="P807" s="62"/>
      <c r="Q807" s="198"/>
      <c r="R807" s="62"/>
      <c r="S807" s="33"/>
      <c r="T807" s="99"/>
      <c r="U807" s="99"/>
    </row>
    <row r="808" spans="1:21" s="31" customFormat="1" x14ac:dyDescent="0.25">
      <c r="A808" s="35"/>
      <c r="B808" s="51" t="s">
        <v>559</v>
      </c>
      <c r="C808" s="35">
        <v>4</v>
      </c>
      <c r="D808" s="55">
        <v>39.7181</v>
      </c>
      <c r="E808" s="181">
        <v>5139</v>
      </c>
      <c r="F808" s="130">
        <v>2044623.8</v>
      </c>
      <c r="G808" s="41">
        <v>100</v>
      </c>
      <c r="H808" s="50">
        <f t="shared" si="181"/>
        <v>2044623.8</v>
      </c>
      <c r="I808" s="50">
        <f t="shared" si="180"/>
        <v>0</v>
      </c>
      <c r="J808" s="50">
        <f t="shared" si="184"/>
        <v>397.86413699163262</v>
      </c>
      <c r="K808" s="50">
        <f t="shared" si="182"/>
        <v>1091.4561170220843</v>
      </c>
      <c r="L808" s="50">
        <f t="shared" si="183"/>
        <v>2407049.7439118135</v>
      </c>
      <c r="M808" s="50"/>
      <c r="N808" s="50">
        <f t="shared" si="177"/>
        <v>2407049.7439118135</v>
      </c>
      <c r="O808" s="198"/>
      <c r="P808" s="62"/>
      <c r="Q808" s="198"/>
      <c r="R808" s="62"/>
      <c r="S808" s="33"/>
      <c r="T808" s="99"/>
      <c r="U808" s="99"/>
    </row>
    <row r="809" spans="1:21" s="31" customFormat="1" x14ac:dyDescent="0.25">
      <c r="A809" s="35"/>
      <c r="B809" s="51" t="s">
        <v>826</v>
      </c>
      <c r="C809" s="35">
        <v>4</v>
      </c>
      <c r="D809" s="55">
        <v>28.17</v>
      </c>
      <c r="E809" s="181">
        <v>1502</v>
      </c>
      <c r="F809" s="130">
        <v>930081.2</v>
      </c>
      <c r="G809" s="41">
        <v>100</v>
      </c>
      <c r="H809" s="50">
        <f t="shared" si="181"/>
        <v>930081.2</v>
      </c>
      <c r="I809" s="50">
        <f t="shared" si="180"/>
        <v>0</v>
      </c>
      <c r="J809" s="50">
        <f t="shared" si="184"/>
        <v>619.22849533954729</v>
      </c>
      <c r="K809" s="50">
        <f t="shared" si="182"/>
        <v>870.09175867416968</v>
      </c>
      <c r="L809" s="50">
        <f t="shared" si="183"/>
        <v>1406485.9828055808</v>
      </c>
      <c r="M809" s="50"/>
      <c r="N809" s="50">
        <f t="shared" si="177"/>
        <v>1406485.9828055808</v>
      </c>
      <c r="O809" s="198"/>
      <c r="P809" s="62"/>
      <c r="Q809" s="198"/>
      <c r="R809" s="62"/>
      <c r="S809" s="33"/>
      <c r="T809" s="99"/>
      <c r="U809" s="99"/>
    </row>
    <row r="810" spans="1:21" s="31" customFormat="1" x14ac:dyDescent="0.25">
      <c r="A810" s="35"/>
      <c r="B810" s="51" t="s">
        <v>827</v>
      </c>
      <c r="C810" s="35">
        <v>4</v>
      </c>
      <c r="D810" s="55">
        <v>24.711599999999997</v>
      </c>
      <c r="E810" s="181">
        <v>601</v>
      </c>
      <c r="F810" s="130">
        <v>122504</v>
      </c>
      <c r="G810" s="41">
        <v>100</v>
      </c>
      <c r="H810" s="50">
        <f t="shared" si="181"/>
        <v>122504</v>
      </c>
      <c r="I810" s="50">
        <f t="shared" si="180"/>
        <v>0</v>
      </c>
      <c r="J810" s="50">
        <f t="shared" si="184"/>
        <v>203.83361064891847</v>
      </c>
      <c r="K810" s="50">
        <f t="shared" si="182"/>
        <v>1285.4866433647985</v>
      </c>
      <c r="L810" s="50">
        <f t="shared" si="183"/>
        <v>1681483.2157854661</v>
      </c>
      <c r="M810" s="50"/>
      <c r="N810" s="50">
        <f t="shared" si="177"/>
        <v>1681483.2157854661</v>
      </c>
      <c r="O810" s="198"/>
      <c r="P810" s="62"/>
      <c r="Q810" s="198"/>
      <c r="R810" s="62"/>
      <c r="S810" s="33"/>
      <c r="T810" s="99"/>
      <c r="U810" s="99"/>
    </row>
    <row r="811" spans="1:21" s="31" customFormat="1" x14ac:dyDescent="0.25">
      <c r="A811" s="35"/>
      <c r="B811" s="4"/>
      <c r="C811" s="4"/>
      <c r="D811" s="55">
        <v>0</v>
      </c>
      <c r="E811" s="183"/>
      <c r="F811" s="42"/>
      <c r="G811" s="41"/>
      <c r="H811" s="42"/>
      <c r="I811" s="32"/>
      <c r="J811" s="32"/>
      <c r="K811" s="50"/>
      <c r="L811" s="50"/>
      <c r="M811" s="50"/>
      <c r="N811" s="50"/>
      <c r="O811" s="198"/>
      <c r="P811" s="62"/>
      <c r="Q811" s="198"/>
      <c r="R811" s="62"/>
      <c r="S811" s="33"/>
      <c r="T811" s="99"/>
      <c r="U811" s="99"/>
    </row>
    <row r="812" spans="1:21" s="31" customFormat="1" x14ac:dyDescent="0.25">
      <c r="A812" s="30" t="s">
        <v>560</v>
      </c>
      <c r="B812" s="43" t="s">
        <v>2</v>
      </c>
      <c r="C812" s="44"/>
      <c r="D812" s="3">
        <v>1042.992</v>
      </c>
      <c r="E812" s="184">
        <f>E813</f>
        <v>89225</v>
      </c>
      <c r="F812" s="37">
        <f t="shared" ref="F812" si="185">F814</f>
        <v>0</v>
      </c>
      <c r="G812" s="37"/>
      <c r="H812" s="37">
        <f>H814</f>
        <v>18307639.199999999</v>
      </c>
      <c r="I812" s="37">
        <f>I814</f>
        <v>-18307639.199999999</v>
      </c>
      <c r="J812" s="37"/>
      <c r="K812" s="50"/>
      <c r="L812" s="50"/>
      <c r="M812" s="46">
        <f>M814</f>
        <v>26885652.187217515</v>
      </c>
      <c r="N812" s="37">
        <f t="shared" si="177"/>
        <v>26885652.187217515</v>
      </c>
      <c r="O812" s="198"/>
      <c r="P812" s="198"/>
      <c r="Q812" s="198"/>
      <c r="R812" s="198"/>
      <c r="S812" s="33"/>
      <c r="T812" s="99"/>
      <c r="U812" s="99"/>
    </row>
    <row r="813" spans="1:21" s="31" customFormat="1" x14ac:dyDescent="0.25">
      <c r="A813" s="30" t="s">
        <v>560</v>
      </c>
      <c r="B813" s="43" t="s">
        <v>3</v>
      </c>
      <c r="C813" s="44"/>
      <c r="D813" s="3">
        <v>1042.992</v>
      </c>
      <c r="E813" s="184">
        <f>SUM(E815:E849)</f>
        <v>89225</v>
      </c>
      <c r="F813" s="37">
        <f t="shared" ref="F813" si="186">SUM(F815:F849)</f>
        <v>102304616.80000001</v>
      </c>
      <c r="G813" s="37"/>
      <c r="H813" s="37">
        <f>SUM(H815:H849)</f>
        <v>65689338.399999991</v>
      </c>
      <c r="I813" s="37">
        <f>SUM(I815:I849)</f>
        <v>36615278.399999999</v>
      </c>
      <c r="J813" s="37"/>
      <c r="K813" s="50"/>
      <c r="L813" s="37">
        <f>SUM(L815:L849)</f>
        <v>59501552.775549874</v>
      </c>
      <c r="M813" s="50"/>
      <c r="N813" s="37">
        <f t="shared" si="177"/>
        <v>59501552.775549874</v>
      </c>
      <c r="O813" s="198"/>
      <c r="P813" s="198"/>
      <c r="Q813" s="198"/>
      <c r="R813" s="198"/>
      <c r="S813" s="33"/>
      <c r="T813" s="99"/>
      <c r="U813" s="99"/>
    </row>
    <row r="814" spans="1:21" s="31" customFormat="1" x14ac:dyDescent="0.25">
      <c r="A814" s="35"/>
      <c r="B814" s="51" t="s">
        <v>26</v>
      </c>
      <c r="C814" s="35">
        <v>2</v>
      </c>
      <c r="D814" s="55">
        <v>0</v>
      </c>
      <c r="E814" s="187"/>
      <c r="F814" s="50"/>
      <c r="G814" s="41">
        <v>25</v>
      </c>
      <c r="H814" s="50">
        <f>F839*G814/100</f>
        <v>18307639.199999999</v>
      </c>
      <c r="I814" s="50">
        <f t="shared" ref="I814:I849" si="187">F814-H814</f>
        <v>-18307639.199999999</v>
      </c>
      <c r="J814" s="50"/>
      <c r="K814" s="50"/>
      <c r="L814" s="50"/>
      <c r="M814" s="50">
        <f>($L$7*$L$8*E812/$L$10)+($L$7*$L$9*D812/$L$11)</f>
        <v>26885652.187217515</v>
      </c>
      <c r="N814" s="50">
        <f t="shared" si="177"/>
        <v>26885652.187217515</v>
      </c>
      <c r="O814" s="198"/>
      <c r="P814" s="62"/>
      <c r="Q814" s="198"/>
      <c r="R814" s="62"/>
      <c r="S814" s="33"/>
      <c r="T814" s="99"/>
      <c r="U814" s="99"/>
    </row>
    <row r="815" spans="1:21" s="31" customFormat="1" x14ac:dyDescent="0.25">
      <c r="A815" s="35"/>
      <c r="B815" s="51" t="s">
        <v>828</v>
      </c>
      <c r="C815" s="35">
        <v>4</v>
      </c>
      <c r="D815" s="55">
        <v>25.906500000000001</v>
      </c>
      <c r="E815" s="181">
        <v>726</v>
      </c>
      <c r="F815" s="131">
        <v>338893.5</v>
      </c>
      <c r="G815" s="41">
        <v>100</v>
      </c>
      <c r="H815" s="50">
        <f t="shared" ref="H815:H849" si="188">F815*G815/100</f>
        <v>338893.5</v>
      </c>
      <c r="I815" s="50">
        <f t="shared" si="187"/>
        <v>0</v>
      </c>
      <c r="J815" s="50">
        <f t="shared" si="184"/>
        <v>466.79545454545456</v>
      </c>
      <c r="K815" s="50">
        <f t="shared" ref="K815:K849" si="189">$J$11*$J$19-J815</f>
        <v>1022.5247994682625</v>
      </c>
      <c r="L815" s="50">
        <f t="shared" ref="L815:L849" si="190">IF(K815&gt;0,$J$7*$J$8*(K815/$K$19),0)+$J$7*$J$9*(E815/$E$19)+$J$7*$J$10*(D815/$D$19)</f>
        <v>1417389.0221768222</v>
      </c>
      <c r="M815" s="50"/>
      <c r="N815" s="50">
        <f t="shared" si="177"/>
        <v>1417389.0221768222</v>
      </c>
      <c r="O815" s="198"/>
      <c r="P815" s="62"/>
      <c r="Q815" s="198"/>
      <c r="R815" s="62"/>
      <c r="S815" s="33"/>
      <c r="T815" s="99"/>
      <c r="U815" s="99"/>
    </row>
    <row r="816" spans="1:21" s="31" customFormat="1" x14ac:dyDescent="0.25">
      <c r="A816" s="35"/>
      <c r="B816" s="51" t="s">
        <v>561</v>
      </c>
      <c r="C816" s="35">
        <v>4</v>
      </c>
      <c r="D816" s="55">
        <v>48.301099999999991</v>
      </c>
      <c r="E816" s="181">
        <v>2795</v>
      </c>
      <c r="F816" s="131">
        <v>2958901.3</v>
      </c>
      <c r="G816" s="41">
        <v>100</v>
      </c>
      <c r="H816" s="50">
        <f t="shared" si="188"/>
        <v>2958901.3</v>
      </c>
      <c r="I816" s="50">
        <f t="shared" si="187"/>
        <v>0</v>
      </c>
      <c r="J816" s="50">
        <f t="shared" si="184"/>
        <v>1058.6408944543828</v>
      </c>
      <c r="K816" s="50">
        <f t="shared" si="189"/>
        <v>430.67935955933422</v>
      </c>
      <c r="L816" s="50">
        <f t="shared" si="190"/>
        <v>1266390.7486318662</v>
      </c>
      <c r="M816" s="50"/>
      <c r="N816" s="50">
        <f t="shared" si="177"/>
        <v>1266390.7486318662</v>
      </c>
      <c r="O816" s="198"/>
      <c r="P816" s="62"/>
      <c r="Q816" s="198"/>
      <c r="R816" s="62"/>
      <c r="S816" s="33"/>
      <c r="T816" s="99"/>
      <c r="U816" s="99"/>
    </row>
    <row r="817" spans="1:21" s="31" customFormat="1" x14ac:dyDescent="0.25">
      <c r="A817" s="35"/>
      <c r="B817" s="51" t="s">
        <v>562</v>
      </c>
      <c r="C817" s="35">
        <v>4</v>
      </c>
      <c r="D817" s="55">
        <v>31.988000000000003</v>
      </c>
      <c r="E817" s="181">
        <v>1895</v>
      </c>
      <c r="F817" s="131">
        <v>381802</v>
      </c>
      <c r="G817" s="41">
        <v>100</v>
      </c>
      <c r="H817" s="50">
        <f t="shared" si="188"/>
        <v>381802</v>
      </c>
      <c r="I817" s="50">
        <f t="shared" si="187"/>
        <v>0</v>
      </c>
      <c r="J817" s="50">
        <f t="shared" si="184"/>
        <v>201.47862796833772</v>
      </c>
      <c r="K817" s="50">
        <f t="shared" si="189"/>
        <v>1287.8416260453791</v>
      </c>
      <c r="L817" s="50">
        <f t="shared" si="190"/>
        <v>1968560.1301253247</v>
      </c>
      <c r="M817" s="50"/>
      <c r="N817" s="50">
        <f t="shared" si="177"/>
        <v>1968560.1301253247</v>
      </c>
      <c r="O817" s="198"/>
      <c r="P817" s="62"/>
      <c r="Q817" s="198"/>
      <c r="R817" s="62"/>
      <c r="S817" s="33"/>
      <c r="T817" s="99"/>
      <c r="U817" s="99"/>
    </row>
    <row r="818" spans="1:21" s="31" customFormat="1" x14ac:dyDescent="0.25">
      <c r="A818" s="35"/>
      <c r="B818" s="51" t="s">
        <v>563</v>
      </c>
      <c r="C818" s="35">
        <v>4</v>
      </c>
      <c r="D818" s="55">
        <v>65.251899999999992</v>
      </c>
      <c r="E818" s="181">
        <v>2582</v>
      </c>
      <c r="F818" s="131">
        <v>1337217.8</v>
      </c>
      <c r="G818" s="41">
        <v>100</v>
      </c>
      <c r="H818" s="50">
        <f t="shared" si="188"/>
        <v>1337217.8</v>
      </c>
      <c r="I818" s="50">
        <f t="shared" si="187"/>
        <v>0</v>
      </c>
      <c r="J818" s="50">
        <f t="shared" si="184"/>
        <v>517.9</v>
      </c>
      <c r="K818" s="50">
        <f t="shared" si="189"/>
        <v>971.420254013717</v>
      </c>
      <c r="L818" s="50">
        <f t="shared" si="190"/>
        <v>1919256.3664196255</v>
      </c>
      <c r="M818" s="50"/>
      <c r="N818" s="50">
        <f t="shared" si="177"/>
        <v>1919256.3664196255</v>
      </c>
      <c r="O818" s="198"/>
      <c r="P818" s="62"/>
      <c r="Q818" s="198"/>
      <c r="R818" s="62"/>
      <c r="S818" s="33"/>
      <c r="T818" s="99"/>
      <c r="U818" s="99"/>
    </row>
    <row r="819" spans="1:21" s="31" customFormat="1" x14ac:dyDescent="0.25">
      <c r="A819" s="35"/>
      <c r="B819" s="51" t="s">
        <v>829</v>
      </c>
      <c r="C819" s="35">
        <v>4</v>
      </c>
      <c r="D819" s="55">
        <v>54.275099999999995</v>
      </c>
      <c r="E819" s="181">
        <v>3131</v>
      </c>
      <c r="F819" s="131">
        <v>2491051.5</v>
      </c>
      <c r="G819" s="41">
        <v>100</v>
      </c>
      <c r="H819" s="50">
        <f t="shared" si="188"/>
        <v>2491051.5</v>
      </c>
      <c r="I819" s="50">
        <f t="shared" si="187"/>
        <v>0</v>
      </c>
      <c r="J819" s="50">
        <f t="shared" si="184"/>
        <v>795.60891089108907</v>
      </c>
      <c r="K819" s="50">
        <f t="shared" si="189"/>
        <v>693.71134312262791</v>
      </c>
      <c r="L819" s="50">
        <f t="shared" si="190"/>
        <v>1655812.2180585552</v>
      </c>
      <c r="M819" s="50"/>
      <c r="N819" s="50">
        <f t="shared" si="177"/>
        <v>1655812.2180585552</v>
      </c>
      <c r="O819" s="198"/>
      <c r="P819" s="62"/>
      <c r="Q819" s="198"/>
      <c r="R819" s="62"/>
      <c r="S819" s="33"/>
      <c r="T819" s="99"/>
      <c r="U819" s="99"/>
    </row>
    <row r="820" spans="1:21" s="31" customFormat="1" x14ac:dyDescent="0.25">
      <c r="A820" s="35"/>
      <c r="B820" s="51" t="s">
        <v>564</v>
      </c>
      <c r="C820" s="35">
        <v>4</v>
      </c>
      <c r="D820" s="55">
        <v>29.217499999999998</v>
      </c>
      <c r="E820" s="181">
        <v>836</v>
      </c>
      <c r="F820" s="131">
        <v>444695.9</v>
      </c>
      <c r="G820" s="41">
        <v>100</v>
      </c>
      <c r="H820" s="50">
        <f t="shared" si="188"/>
        <v>444695.9</v>
      </c>
      <c r="I820" s="50">
        <f t="shared" si="187"/>
        <v>0</v>
      </c>
      <c r="J820" s="50">
        <f t="shared" si="184"/>
        <v>531.93289473684217</v>
      </c>
      <c r="K820" s="50">
        <f t="shared" si="189"/>
        <v>957.3873592768748</v>
      </c>
      <c r="L820" s="50">
        <f t="shared" si="190"/>
        <v>1382776.2432851852</v>
      </c>
      <c r="M820" s="50"/>
      <c r="N820" s="50">
        <f t="shared" si="177"/>
        <v>1382776.2432851852</v>
      </c>
      <c r="O820" s="198"/>
      <c r="P820" s="62"/>
      <c r="Q820" s="198"/>
      <c r="R820" s="62"/>
      <c r="S820" s="33"/>
      <c r="T820" s="99"/>
      <c r="U820" s="99"/>
    </row>
    <row r="821" spans="1:21" s="31" customFormat="1" x14ac:dyDescent="0.25">
      <c r="A821" s="35"/>
      <c r="B821" s="51" t="s">
        <v>565</v>
      </c>
      <c r="C821" s="35">
        <v>4</v>
      </c>
      <c r="D821" s="55">
        <v>30.398</v>
      </c>
      <c r="E821" s="181">
        <v>1203</v>
      </c>
      <c r="F821" s="131">
        <v>381122.1</v>
      </c>
      <c r="G821" s="41">
        <v>100</v>
      </c>
      <c r="H821" s="50">
        <f t="shared" si="188"/>
        <v>381122.1</v>
      </c>
      <c r="I821" s="50">
        <f t="shared" si="187"/>
        <v>0</v>
      </c>
      <c r="J821" s="50">
        <f t="shared" si="184"/>
        <v>316.80972568578551</v>
      </c>
      <c r="K821" s="50">
        <f t="shared" si="189"/>
        <v>1172.5105283279315</v>
      </c>
      <c r="L821" s="50">
        <f t="shared" si="190"/>
        <v>1699465.0531357944</v>
      </c>
      <c r="M821" s="50"/>
      <c r="N821" s="50">
        <f t="shared" si="177"/>
        <v>1699465.0531357944</v>
      </c>
      <c r="O821" s="198"/>
      <c r="P821" s="62"/>
      <c r="Q821" s="198"/>
      <c r="R821" s="62"/>
      <c r="S821" s="33"/>
      <c r="T821" s="99"/>
      <c r="U821" s="99"/>
    </row>
    <row r="822" spans="1:21" s="31" customFormat="1" x14ac:dyDescent="0.25">
      <c r="A822" s="35"/>
      <c r="B822" s="51" t="s">
        <v>566</v>
      </c>
      <c r="C822" s="35">
        <v>4</v>
      </c>
      <c r="D822" s="55">
        <v>20.7653</v>
      </c>
      <c r="E822" s="181">
        <v>664</v>
      </c>
      <c r="F822" s="131">
        <v>471467.2</v>
      </c>
      <c r="G822" s="41">
        <v>100</v>
      </c>
      <c r="H822" s="50">
        <f t="shared" si="188"/>
        <v>471467.2</v>
      </c>
      <c r="I822" s="50">
        <f t="shared" si="187"/>
        <v>0</v>
      </c>
      <c r="J822" s="50">
        <f t="shared" si="184"/>
        <v>710.04096385542175</v>
      </c>
      <c r="K822" s="50">
        <f t="shared" si="189"/>
        <v>779.27929015829523</v>
      </c>
      <c r="L822" s="50">
        <f t="shared" si="190"/>
        <v>1106630.7832104408</v>
      </c>
      <c r="M822" s="50"/>
      <c r="N822" s="50">
        <f t="shared" si="177"/>
        <v>1106630.7832104408</v>
      </c>
      <c r="O822" s="198"/>
      <c r="P822" s="62"/>
      <c r="Q822" s="198"/>
      <c r="R822" s="62"/>
      <c r="S822" s="33"/>
      <c r="T822" s="99"/>
      <c r="U822" s="99"/>
    </row>
    <row r="823" spans="1:21" s="31" customFormat="1" x14ac:dyDescent="0.25">
      <c r="A823" s="35"/>
      <c r="B823" s="51" t="s">
        <v>567</v>
      </c>
      <c r="C823" s="35">
        <v>4</v>
      </c>
      <c r="D823" s="55">
        <v>20.0947</v>
      </c>
      <c r="E823" s="181">
        <v>918</v>
      </c>
      <c r="F823" s="131">
        <v>410305</v>
      </c>
      <c r="G823" s="41">
        <v>100</v>
      </c>
      <c r="H823" s="50">
        <f t="shared" si="188"/>
        <v>410305</v>
      </c>
      <c r="I823" s="50">
        <f t="shared" si="187"/>
        <v>0</v>
      </c>
      <c r="J823" s="50">
        <f t="shared" si="184"/>
        <v>446.95533769063184</v>
      </c>
      <c r="K823" s="50">
        <f t="shared" si="189"/>
        <v>1042.3649163230853</v>
      </c>
      <c r="L823" s="50">
        <f t="shared" si="190"/>
        <v>1445777.750953018</v>
      </c>
      <c r="M823" s="50"/>
      <c r="N823" s="50">
        <f t="shared" si="177"/>
        <v>1445777.750953018</v>
      </c>
      <c r="O823" s="198"/>
      <c r="P823" s="62"/>
      <c r="Q823" s="198"/>
      <c r="R823" s="62"/>
      <c r="S823" s="33"/>
      <c r="T823" s="99"/>
      <c r="U823" s="99"/>
    </row>
    <row r="824" spans="1:21" s="31" customFormat="1" x14ac:dyDescent="0.25">
      <c r="A824" s="35"/>
      <c r="B824" s="51" t="s">
        <v>568</v>
      </c>
      <c r="C824" s="35">
        <v>4</v>
      </c>
      <c r="D824" s="55">
        <v>32.6556</v>
      </c>
      <c r="E824" s="181">
        <v>1202</v>
      </c>
      <c r="F824" s="131">
        <v>424069.1</v>
      </c>
      <c r="G824" s="41">
        <v>100</v>
      </c>
      <c r="H824" s="50">
        <f t="shared" si="188"/>
        <v>424069.1</v>
      </c>
      <c r="I824" s="50">
        <f t="shared" si="187"/>
        <v>0</v>
      </c>
      <c r="J824" s="50">
        <f t="shared" si="184"/>
        <v>352.8029118136439</v>
      </c>
      <c r="K824" s="50">
        <f t="shared" si="189"/>
        <v>1136.517342200073</v>
      </c>
      <c r="L824" s="50">
        <f t="shared" si="190"/>
        <v>1670809.8469251702</v>
      </c>
      <c r="M824" s="50"/>
      <c r="N824" s="50">
        <f t="shared" si="177"/>
        <v>1670809.8469251702</v>
      </c>
      <c r="O824" s="198"/>
      <c r="P824" s="62"/>
      <c r="Q824" s="198"/>
      <c r="R824" s="62"/>
      <c r="S824" s="33"/>
      <c r="T824" s="99"/>
      <c r="U824" s="99"/>
    </row>
    <row r="825" spans="1:21" s="31" customFormat="1" x14ac:dyDescent="0.25">
      <c r="A825" s="35"/>
      <c r="B825" s="51" t="s">
        <v>569</v>
      </c>
      <c r="C825" s="35">
        <v>4</v>
      </c>
      <c r="D825" s="55">
        <v>20.333000000000002</v>
      </c>
      <c r="E825" s="181">
        <v>1067</v>
      </c>
      <c r="F825" s="131">
        <v>267892.5</v>
      </c>
      <c r="G825" s="41">
        <v>100</v>
      </c>
      <c r="H825" s="50">
        <f t="shared" si="188"/>
        <v>267892.5</v>
      </c>
      <c r="I825" s="50">
        <f t="shared" si="187"/>
        <v>0</v>
      </c>
      <c r="J825" s="50">
        <f t="shared" si="184"/>
        <v>251.07075913776944</v>
      </c>
      <c r="K825" s="50">
        <f t="shared" si="189"/>
        <v>1238.2494948759474</v>
      </c>
      <c r="L825" s="50">
        <f t="shared" si="190"/>
        <v>1694508.8977276268</v>
      </c>
      <c r="M825" s="50"/>
      <c r="N825" s="50">
        <f t="shared" si="177"/>
        <v>1694508.8977276268</v>
      </c>
      <c r="O825" s="198"/>
      <c r="P825" s="62"/>
      <c r="Q825" s="198"/>
      <c r="R825" s="62"/>
      <c r="S825" s="33"/>
      <c r="T825" s="99"/>
      <c r="U825" s="99"/>
    </row>
    <row r="826" spans="1:21" s="31" customFormat="1" x14ac:dyDescent="0.25">
      <c r="A826" s="35"/>
      <c r="B826" s="51" t="s">
        <v>570</v>
      </c>
      <c r="C826" s="35">
        <v>4</v>
      </c>
      <c r="D826" s="55">
        <v>26.998699999999999</v>
      </c>
      <c r="E826" s="181">
        <v>745</v>
      </c>
      <c r="F826" s="131">
        <v>239825.6</v>
      </c>
      <c r="G826" s="41">
        <v>100</v>
      </c>
      <c r="H826" s="50">
        <f t="shared" si="188"/>
        <v>239825.6</v>
      </c>
      <c r="I826" s="50">
        <f t="shared" si="187"/>
        <v>0</v>
      </c>
      <c r="J826" s="50">
        <f t="shared" si="184"/>
        <v>321.91355704697986</v>
      </c>
      <c r="K826" s="50">
        <f t="shared" si="189"/>
        <v>1167.4066969667372</v>
      </c>
      <c r="L826" s="50">
        <f t="shared" si="190"/>
        <v>1588775.1535034545</v>
      </c>
      <c r="M826" s="50"/>
      <c r="N826" s="50">
        <f t="shared" si="177"/>
        <v>1588775.1535034545</v>
      </c>
      <c r="O826" s="198"/>
      <c r="P826" s="62"/>
      <c r="Q826" s="198"/>
      <c r="R826" s="62"/>
      <c r="S826" s="33"/>
      <c r="T826" s="99"/>
      <c r="U826" s="99"/>
    </row>
    <row r="827" spans="1:21" s="31" customFormat="1" x14ac:dyDescent="0.25">
      <c r="A827" s="35"/>
      <c r="B827" s="51" t="s">
        <v>571</v>
      </c>
      <c r="C827" s="35">
        <v>4</v>
      </c>
      <c r="D827" s="55">
        <v>43.112399999999994</v>
      </c>
      <c r="E827" s="181">
        <v>3077</v>
      </c>
      <c r="F827" s="131">
        <v>987702.9</v>
      </c>
      <c r="G827" s="41">
        <v>100</v>
      </c>
      <c r="H827" s="50">
        <f t="shared" si="188"/>
        <v>987702.9</v>
      </c>
      <c r="I827" s="50">
        <f t="shared" si="187"/>
        <v>0</v>
      </c>
      <c r="J827" s="50">
        <f t="shared" si="184"/>
        <v>320.99541761455964</v>
      </c>
      <c r="K827" s="50">
        <f t="shared" si="189"/>
        <v>1168.3248363991574</v>
      </c>
      <c r="L827" s="50">
        <f t="shared" si="190"/>
        <v>2118092.1379979583</v>
      </c>
      <c r="M827" s="50"/>
      <c r="N827" s="50">
        <f t="shared" si="177"/>
        <v>2118092.1379979583</v>
      </c>
      <c r="O827" s="198"/>
      <c r="P827" s="62"/>
      <c r="Q827" s="198"/>
      <c r="R827" s="62"/>
      <c r="S827" s="33"/>
      <c r="T827" s="99"/>
      <c r="U827" s="99"/>
    </row>
    <row r="828" spans="1:21" s="31" customFormat="1" x14ac:dyDescent="0.25">
      <c r="A828" s="35"/>
      <c r="B828" s="51" t="s">
        <v>572</v>
      </c>
      <c r="C828" s="35">
        <v>4</v>
      </c>
      <c r="D828" s="55">
        <v>13.8256</v>
      </c>
      <c r="E828" s="181">
        <v>496</v>
      </c>
      <c r="F828" s="131">
        <v>313815.5</v>
      </c>
      <c r="G828" s="41">
        <v>100</v>
      </c>
      <c r="H828" s="50">
        <f t="shared" si="188"/>
        <v>313815.5</v>
      </c>
      <c r="I828" s="50">
        <f t="shared" si="187"/>
        <v>0</v>
      </c>
      <c r="J828" s="50">
        <f t="shared" si="184"/>
        <v>632.69254032258061</v>
      </c>
      <c r="K828" s="50">
        <f t="shared" si="189"/>
        <v>856.62771369113636</v>
      </c>
      <c r="L828" s="50">
        <f t="shared" si="190"/>
        <v>1124896.8179731101</v>
      </c>
      <c r="M828" s="50"/>
      <c r="N828" s="50">
        <f t="shared" si="177"/>
        <v>1124896.8179731101</v>
      </c>
      <c r="O828" s="198"/>
      <c r="P828" s="62"/>
      <c r="Q828" s="198"/>
      <c r="R828" s="62"/>
      <c r="S828" s="33"/>
      <c r="T828" s="99"/>
      <c r="U828" s="99"/>
    </row>
    <row r="829" spans="1:21" s="31" customFormat="1" x14ac:dyDescent="0.25">
      <c r="A829" s="35"/>
      <c r="B829" s="51" t="s">
        <v>573</v>
      </c>
      <c r="C829" s="35">
        <v>4</v>
      </c>
      <c r="D829" s="55">
        <v>29.2425</v>
      </c>
      <c r="E829" s="181">
        <v>1597</v>
      </c>
      <c r="F829" s="131">
        <v>348424.5</v>
      </c>
      <c r="G829" s="41">
        <v>100</v>
      </c>
      <c r="H829" s="50">
        <f t="shared" si="188"/>
        <v>348424.5</v>
      </c>
      <c r="I829" s="50">
        <f t="shared" si="187"/>
        <v>0</v>
      </c>
      <c r="J829" s="50">
        <f t="shared" si="184"/>
        <v>218.17438948027552</v>
      </c>
      <c r="K829" s="50">
        <f t="shared" si="189"/>
        <v>1271.1458645334415</v>
      </c>
      <c r="L829" s="50">
        <f t="shared" si="190"/>
        <v>1878789.5600928324</v>
      </c>
      <c r="M829" s="50"/>
      <c r="N829" s="50">
        <f t="shared" si="177"/>
        <v>1878789.5600928324</v>
      </c>
      <c r="O829" s="198"/>
      <c r="P829" s="62"/>
      <c r="Q829" s="198"/>
      <c r="R829" s="62"/>
      <c r="S829" s="33"/>
      <c r="T829" s="99"/>
      <c r="U829" s="99"/>
    </row>
    <row r="830" spans="1:21" s="31" customFormat="1" x14ac:dyDescent="0.25">
      <c r="A830" s="35"/>
      <c r="B830" s="51" t="s">
        <v>574</v>
      </c>
      <c r="C830" s="35">
        <v>4</v>
      </c>
      <c r="D830" s="55">
        <v>34.03</v>
      </c>
      <c r="E830" s="181">
        <v>1645</v>
      </c>
      <c r="F830" s="131">
        <v>510399.1</v>
      </c>
      <c r="G830" s="41">
        <v>100</v>
      </c>
      <c r="H830" s="50">
        <f t="shared" si="188"/>
        <v>510399.1</v>
      </c>
      <c r="I830" s="50">
        <f t="shared" si="187"/>
        <v>0</v>
      </c>
      <c r="J830" s="50">
        <f t="shared" si="184"/>
        <v>310.27300911854104</v>
      </c>
      <c r="K830" s="50">
        <f t="shared" si="189"/>
        <v>1179.0472448951759</v>
      </c>
      <c r="L830" s="50">
        <f t="shared" si="190"/>
        <v>1809926.6692081892</v>
      </c>
      <c r="M830" s="50"/>
      <c r="N830" s="50">
        <f t="shared" si="177"/>
        <v>1809926.6692081892</v>
      </c>
      <c r="O830" s="198"/>
      <c r="P830" s="62"/>
      <c r="Q830" s="198"/>
      <c r="R830" s="62"/>
      <c r="S830" s="33"/>
      <c r="T830" s="99"/>
      <c r="U830" s="99"/>
    </row>
    <row r="831" spans="1:21" s="31" customFormat="1" x14ac:dyDescent="0.25">
      <c r="A831" s="35"/>
      <c r="B831" s="51" t="s">
        <v>830</v>
      </c>
      <c r="C831" s="35">
        <v>4</v>
      </c>
      <c r="D831" s="55">
        <v>19.790199999999999</v>
      </c>
      <c r="E831" s="181">
        <v>659</v>
      </c>
      <c r="F831" s="131">
        <v>450917.3</v>
      </c>
      <c r="G831" s="41">
        <v>100</v>
      </c>
      <c r="H831" s="50">
        <f t="shared" si="188"/>
        <v>450917.3</v>
      </c>
      <c r="I831" s="50">
        <f t="shared" si="187"/>
        <v>0</v>
      </c>
      <c r="J831" s="50">
        <f t="shared" si="184"/>
        <v>684.24476479514419</v>
      </c>
      <c r="K831" s="50">
        <f t="shared" si="189"/>
        <v>805.07548921857278</v>
      </c>
      <c r="L831" s="50">
        <f t="shared" si="190"/>
        <v>1129438.5257672558</v>
      </c>
      <c r="M831" s="50"/>
      <c r="N831" s="50">
        <f t="shared" si="177"/>
        <v>1129438.5257672558</v>
      </c>
      <c r="O831" s="198"/>
      <c r="P831" s="62"/>
      <c r="Q831" s="198"/>
      <c r="R831" s="62"/>
      <c r="S831" s="33"/>
      <c r="T831" s="99"/>
      <c r="U831" s="99"/>
    </row>
    <row r="832" spans="1:21" s="31" customFormat="1" x14ac:dyDescent="0.25">
      <c r="A832" s="35"/>
      <c r="B832" s="51" t="s">
        <v>575</v>
      </c>
      <c r="C832" s="35">
        <v>4</v>
      </c>
      <c r="D832" s="55">
        <v>35.491299999999995</v>
      </c>
      <c r="E832" s="181">
        <v>3246</v>
      </c>
      <c r="F832" s="131">
        <v>947462.6</v>
      </c>
      <c r="G832" s="41">
        <v>100</v>
      </c>
      <c r="H832" s="50">
        <f t="shared" si="188"/>
        <v>947462.6</v>
      </c>
      <c r="I832" s="50">
        <f t="shared" si="187"/>
        <v>0</v>
      </c>
      <c r="J832" s="50">
        <f t="shared" si="184"/>
        <v>291.88619839802834</v>
      </c>
      <c r="K832" s="50">
        <f t="shared" si="189"/>
        <v>1197.4340556156885</v>
      </c>
      <c r="L832" s="50">
        <f t="shared" si="190"/>
        <v>2143015.2200471228</v>
      </c>
      <c r="M832" s="50"/>
      <c r="N832" s="50">
        <f t="shared" si="177"/>
        <v>2143015.2200471228</v>
      </c>
      <c r="O832" s="198"/>
      <c r="P832" s="62"/>
      <c r="Q832" s="198"/>
      <c r="R832" s="62"/>
      <c r="S832" s="33"/>
      <c r="T832" s="99"/>
      <c r="U832" s="99"/>
    </row>
    <row r="833" spans="1:21" s="31" customFormat="1" x14ac:dyDescent="0.25">
      <c r="A833" s="35"/>
      <c r="B833" s="51" t="s">
        <v>576</v>
      </c>
      <c r="C833" s="35">
        <v>4</v>
      </c>
      <c r="D833" s="55">
        <v>14.1394</v>
      </c>
      <c r="E833" s="181">
        <v>651</v>
      </c>
      <c r="F833" s="131">
        <v>510668.5</v>
      </c>
      <c r="G833" s="41">
        <v>100</v>
      </c>
      <c r="H833" s="50">
        <f t="shared" si="188"/>
        <v>510668.5</v>
      </c>
      <c r="I833" s="50">
        <f t="shared" si="187"/>
        <v>0</v>
      </c>
      <c r="J833" s="50">
        <f t="shared" si="184"/>
        <v>784.43701996927803</v>
      </c>
      <c r="K833" s="50">
        <f t="shared" si="189"/>
        <v>704.88323404443895</v>
      </c>
      <c r="L833" s="50">
        <f t="shared" si="190"/>
        <v>986316.56215343578</v>
      </c>
      <c r="M833" s="50"/>
      <c r="N833" s="50">
        <f t="shared" si="177"/>
        <v>986316.56215343578</v>
      </c>
      <c r="O833" s="198"/>
      <c r="P833" s="62"/>
      <c r="Q833" s="198"/>
      <c r="R833" s="62"/>
      <c r="S833" s="33"/>
      <c r="T833" s="99"/>
      <c r="U833" s="99"/>
    </row>
    <row r="834" spans="1:21" s="31" customFormat="1" x14ac:dyDescent="0.25">
      <c r="A834" s="35"/>
      <c r="B834" s="51" t="s">
        <v>831</v>
      </c>
      <c r="C834" s="35">
        <v>4</v>
      </c>
      <c r="D834" s="55">
        <v>16.197300000000002</v>
      </c>
      <c r="E834" s="181">
        <v>773</v>
      </c>
      <c r="F834" s="131">
        <v>225061</v>
      </c>
      <c r="G834" s="41">
        <v>100</v>
      </c>
      <c r="H834" s="50">
        <f t="shared" si="188"/>
        <v>225061</v>
      </c>
      <c r="I834" s="50">
        <f t="shared" si="187"/>
        <v>0</v>
      </c>
      <c r="J834" s="50">
        <f t="shared" si="184"/>
        <v>291.15265200517462</v>
      </c>
      <c r="K834" s="50">
        <f t="shared" si="189"/>
        <v>1198.1676020085424</v>
      </c>
      <c r="L834" s="50">
        <f t="shared" si="190"/>
        <v>1572077.0036504185</v>
      </c>
      <c r="M834" s="50"/>
      <c r="N834" s="50">
        <f t="shared" ref="N834:N897" si="191">L834+M834</f>
        <v>1572077.0036504185</v>
      </c>
      <c r="O834" s="198"/>
      <c r="P834" s="62"/>
      <c r="Q834" s="198"/>
      <c r="R834" s="62"/>
      <c r="S834" s="33"/>
      <c r="T834" s="99"/>
      <c r="U834" s="99"/>
    </row>
    <row r="835" spans="1:21" s="31" customFormat="1" x14ac:dyDescent="0.25">
      <c r="A835" s="35"/>
      <c r="B835" s="51" t="s">
        <v>577</v>
      </c>
      <c r="C835" s="35">
        <v>4</v>
      </c>
      <c r="D835" s="55">
        <v>31.064299999999999</v>
      </c>
      <c r="E835" s="181">
        <v>3489</v>
      </c>
      <c r="F835" s="131">
        <v>2096267.9</v>
      </c>
      <c r="G835" s="41">
        <v>100</v>
      </c>
      <c r="H835" s="50">
        <f t="shared" si="188"/>
        <v>2096267.9</v>
      </c>
      <c r="I835" s="50">
        <f t="shared" si="187"/>
        <v>0</v>
      </c>
      <c r="J835" s="50">
        <f t="shared" si="184"/>
        <v>600.82198337632553</v>
      </c>
      <c r="K835" s="50">
        <f t="shared" si="189"/>
        <v>888.49827063739144</v>
      </c>
      <c r="L835" s="50">
        <f t="shared" si="190"/>
        <v>1820591.9983470365</v>
      </c>
      <c r="M835" s="50"/>
      <c r="N835" s="50">
        <f t="shared" si="191"/>
        <v>1820591.9983470365</v>
      </c>
      <c r="O835" s="198"/>
      <c r="P835" s="62"/>
      <c r="Q835" s="198"/>
      <c r="R835" s="62"/>
      <c r="S835" s="33"/>
      <c r="T835" s="99"/>
      <c r="U835" s="99"/>
    </row>
    <row r="836" spans="1:21" s="31" customFormat="1" x14ac:dyDescent="0.25">
      <c r="A836" s="35"/>
      <c r="B836" s="51" t="s">
        <v>578</v>
      </c>
      <c r="C836" s="35">
        <v>4</v>
      </c>
      <c r="D836" s="55">
        <v>30.640700000000002</v>
      </c>
      <c r="E836" s="181">
        <v>956</v>
      </c>
      <c r="F836" s="131">
        <v>504203.4</v>
      </c>
      <c r="G836" s="41">
        <v>100</v>
      </c>
      <c r="H836" s="50">
        <f t="shared" si="188"/>
        <v>504203.4</v>
      </c>
      <c r="I836" s="50">
        <f t="shared" si="187"/>
        <v>0</v>
      </c>
      <c r="J836" s="50">
        <f t="shared" si="184"/>
        <v>527.40941422594142</v>
      </c>
      <c r="K836" s="50">
        <f t="shared" si="189"/>
        <v>961.91083978777556</v>
      </c>
      <c r="L836" s="50">
        <f t="shared" si="190"/>
        <v>1418124.6558842352</v>
      </c>
      <c r="M836" s="50"/>
      <c r="N836" s="50">
        <f t="shared" si="191"/>
        <v>1418124.6558842352</v>
      </c>
      <c r="O836" s="198"/>
      <c r="P836" s="62"/>
      <c r="Q836" s="198"/>
      <c r="R836" s="62"/>
      <c r="S836" s="33"/>
      <c r="T836" s="99"/>
      <c r="U836" s="99"/>
    </row>
    <row r="837" spans="1:21" s="31" customFormat="1" x14ac:dyDescent="0.25">
      <c r="A837" s="35"/>
      <c r="B837" s="51" t="s">
        <v>579</v>
      </c>
      <c r="C837" s="35">
        <v>4</v>
      </c>
      <c r="D837" s="55">
        <v>22.068200000000001</v>
      </c>
      <c r="E837" s="181">
        <v>1384</v>
      </c>
      <c r="F837" s="131">
        <v>445850.4</v>
      </c>
      <c r="G837" s="41">
        <v>100</v>
      </c>
      <c r="H837" s="50">
        <f t="shared" si="188"/>
        <v>445850.4</v>
      </c>
      <c r="I837" s="50">
        <f t="shared" si="187"/>
        <v>0</v>
      </c>
      <c r="J837" s="50">
        <f t="shared" si="184"/>
        <v>322.14624277456647</v>
      </c>
      <c r="K837" s="50">
        <f t="shared" si="189"/>
        <v>1167.1740112391506</v>
      </c>
      <c r="L837" s="50">
        <f t="shared" si="190"/>
        <v>1684440.2343379955</v>
      </c>
      <c r="M837" s="50"/>
      <c r="N837" s="50">
        <f t="shared" si="191"/>
        <v>1684440.2343379955</v>
      </c>
      <c r="O837" s="198"/>
      <c r="P837" s="62"/>
      <c r="Q837" s="198"/>
      <c r="R837" s="62"/>
      <c r="S837" s="33"/>
      <c r="T837" s="99"/>
      <c r="U837" s="99"/>
    </row>
    <row r="838" spans="1:21" s="31" customFormat="1" x14ac:dyDescent="0.25">
      <c r="A838" s="35"/>
      <c r="B838" s="51" t="s">
        <v>832</v>
      </c>
      <c r="C838" s="35">
        <v>4</v>
      </c>
      <c r="D838" s="55">
        <v>28.941500000000001</v>
      </c>
      <c r="E838" s="181">
        <v>1164</v>
      </c>
      <c r="F838" s="131">
        <v>822521.4</v>
      </c>
      <c r="G838" s="41">
        <v>100</v>
      </c>
      <c r="H838" s="50">
        <f t="shared" si="188"/>
        <v>822521.4</v>
      </c>
      <c r="I838" s="50">
        <f t="shared" si="187"/>
        <v>0</v>
      </c>
      <c r="J838" s="50">
        <f t="shared" si="184"/>
        <v>706.63350515463924</v>
      </c>
      <c r="K838" s="50">
        <f t="shared" si="189"/>
        <v>782.68674885907774</v>
      </c>
      <c r="L838" s="50">
        <f t="shared" si="190"/>
        <v>1248381.3172550078</v>
      </c>
      <c r="M838" s="50"/>
      <c r="N838" s="50">
        <f t="shared" si="191"/>
        <v>1248381.3172550078</v>
      </c>
      <c r="O838" s="198"/>
      <c r="P838" s="62"/>
      <c r="Q838" s="198"/>
      <c r="R838" s="62"/>
      <c r="S838" s="33"/>
      <c r="T838" s="99"/>
      <c r="U838" s="99"/>
    </row>
    <row r="839" spans="1:21" s="31" customFormat="1" x14ac:dyDescent="0.25">
      <c r="A839" s="35"/>
      <c r="B839" s="51" t="s">
        <v>883</v>
      </c>
      <c r="C839" s="35">
        <v>3</v>
      </c>
      <c r="D839" s="55">
        <v>13.119700000000002</v>
      </c>
      <c r="E839" s="181">
        <v>34275</v>
      </c>
      <c r="F839" s="131">
        <v>73230556.799999997</v>
      </c>
      <c r="G839" s="41">
        <v>50</v>
      </c>
      <c r="H839" s="50">
        <f t="shared" si="188"/>
        <v>36615278.399999999</v>
      </c>
      <c r="I839" s="50">
        <f t="shared" si="187"/>
        <v>36615278.399999999</v>
      </c>
      <c r="J839" s="50">
        <f t="shared" si="184"/>
        <v>2136.5589146608313</v>
      </c>
      <c r="K839" s="50">
        <f t="shared" si="189"/>
        <v>-647.23866064711433</v>
      </c>
      <c r="L839" s="50">
        <f t="shared" si="190"/>
        <v>6595704.2201391039</v>
      </c>
      <c r="M839" s="50"/>
      <c r="N839" s="50">
        <f t="shared" si="191"/>
        <v>6595704.2201391039</v>
      </c>
      <c r="O839" s="198"/>
      <c r="P839" s="62"/>
      <c r="Q839" s="198"/>
      <c r="R839" s="62"/>
      <c r="S839" s="33"/>
      <c r="T839" s="99"/>
      <c r="U839" s="99"/>
    </row>
    <row r="840" spans="1:21" s="31" customFormat="1" x14ac:dyDescent="0.25">
      <c r="A840" s="35"/>
      <c r="B840" s="51" t="s">
        <v>833</v>
      </c>
      <c r="C840" s="35">
        <v>4</v>
      </c>
      <c r="D840" s="55">
        <v>19.7392</v>
      </c>
      <c r="E840" s="181">
        <v>1362</v>
      </c>
      <c r="F840" s="131">
        <v>860414.2</v>
      </c>
      <c r="G840" s="41">
        <v>100</v>
      </c>
      <c r="H840" s="50">
        <f t="shared" si="188"/>
        <v>860414.2</v>
      </c>
      <c r="I840" s="50">
        <f t="shared" si="187"/>
        <v>0</v>
      </c>
      <c r="J840" s="50">
        <f t="shared" si="184"/>
        <v>631.72848751835534</v>
      </c>
      <c r="K840" s="50">
        <f t="shared" si="189"/>
        <v>857.59176649536164</v>
      </c>
      <c r="L840" s="50">
        <f t="shared" si="190"/>
        <v>1321790.990937589</v>
      </c>
      <c r="M840" s="50"/>
      <c r="N840" s="50">
        <f t="shared" si="191"/>
        <v>1321790.990937589</v>
      </c>
      <c r="O840" s="198"/>
      <c r="P840" s="62"/>
      <c r="Q840" s="198"/>
      <c r="R840" s="62"/>
      <c r="S840" s="33"/>
      <c r="T840" s="99"/>
      <c r="U840" s="99"/>
    </row>
    <row r="841" spans="1:21" s="31" customFormat="1" x14ac:dyDescent="0.25">
      <c r="A841" s="35"/>
      <c r="B841" s="51" t="s">
        <v>580</v>
      </c>
      <c r="C841" s="35">
        <v>4</v>
      </c>
      <c r="D841" s="55">
        <v>15.2705</v>
      </c>
      <c r="E841" s="181">
        <v>943</v>
      </c>
      <c r="F841" s="131">
        <v>737409.9</v>
      </c>
      <c r="G841" s="41">
        <v>100</v>
      </c>
      <c r="H841" s="50">
        <f t="shared" si="188"/>
        <v>737409.9</v>
      </c>
      <c r="I841" s="50">
        <f t="shared" si="187"/>
        <v>0</v>
      </c>
      <c r="J841" s="50">
        <f t="shared" si="184"/>
        <v>781.98292682926831</v>
      </c>
      <c r="K841" s="50">
        <f t="shared" si="189"/>
        <v>707.33732718444867</v>
      </c>
      <c r="L841" s="50">
        <f t="shared" si="190"/>
        <v>1050578.7378959307</v>
      </c>
      <c r="M841" s="50"/>
      <c r="N841" s="50">
        <f t="shared" si="191"/>
        <v>1050578.7378959307</v>
      </c>
      <c r="O841" s="198"/>
      <c r="P841" s="62"/>
      <c r="Q841" s="198"/>
      <c r="R841" s="62"/>
      <c r="S841" s="33"/>
      <c r="T841" s="99"/>
      <c r="U841" s="99"/>
    </row>
    <row r="842" spans="1:21" s="31" customFormat="1" x14ac:dyDescent="0.25">
      <c r="A842" s="35"/>
      <c r="B842" s="51" t="s">
        <v>834</v>
      </c>
      <c r="C842" s="35">
        <v>4</v>
      </c>
      <c r="D842" s="55">
        <v>44.109200000000001</v>
      </c>
      <c r="E842" s="181">
        <v>1673</v>
      </c>
      <c r="F842" s="131">
        <v>634583.5</v>
      </c>
      <c r="G842" s="41">
        <v>100</v>
      </c>
      <c r="H842" s="50">
        <f t="shared" si="188"/>
        <v>634583.5</v>
      </c>
      <c r="I842" s="50">
        <f t="shared" si="187"/>
        <v>0</v>
      </c>
      <c r="J842" s="50">
        <f t="shared" si="184"/>
        <v>379.30872683801556</v>
      </c>
      <c r="K842" s="50">
        <f t="shared" si="189"/>
        <v>1110.0115271757013</v>
      </c>
      <c r="L842" s="50">
        <f t="shared" si="190"/>
        <v>1790702.4077160456</v>
      </c>
      <c r="M842" s="50"/>
      <c r="N842" s="50">
        <f t="shared" si="191"/>
        <v>1790702.4077160456</v>
      </c>
      <c r="O842" s="198"/>
      <c r="P842" s="62"/>
      <c r="Q842" s="198"/>
      <c r="R842" s="62"/>
      <c r="S842" s="33"/>
      <c r="T842" s="99"/>
      <c r="U842" s="99"/>
    </row>
    <row r="843" spans="1:21" s="31" customFormat="1" x14ac:dyDescent="0.25">
      <c r="A843" s="35"/>
      <c r="B843" s="51" t="s">
        <v>581</v>
      </c>
      <c r="C843" s="35">
        <v>4</v>
      </c>
      <c r="D843" s="55">
        <v>12.614799999999999</v>
      </c>
      <c r="E843" s="181">
        <v>887</v>
      </c>
      <c r="F843" s="131">
        <v>417257.6</v>
      </c>
      <c r="G843" s="41">
        <v>100</v>
      </c>
      <c r="H843" s="50">
        <f t="shared" si="188"/>
        <v>417257.6</v>
      </c>
      <c r="I843" s="50">
        <f t="shared" si="187"/>
        <v>0</v>
      </c>
      <c r="J843" s="50">
        <f t="shared" si="184"/>
        <v>470.41443066516342</v>
      </c>
      <c r="K843" s="50">
        <f t="shared" si="189"/>
        <v>1018.9058233485536</v>
      </c>
      <c r="L843" s="50">
        <f t="shared" si="190"/>
        <v>1374550.16471797</v>
      </c>
      <c r="M843" s="50"/>
      <c r="N843" s="50">
        <f t="shared" si="191"/>
        <v>1374550.16471797</v>
      </c>
      <c r="O843" s="198"/>
      <c r="P843" s="62"/>
      <c r="Q843" s="198"/>
      <c r="R843" s="62"/>
      <c r="S843" s="33"/>
      <c r="T843" s="99"/>
      <c r="U843" s="99"/>
    </row>
    <row r="844" spans="1:21" s="31" customFormat="1" x14ac:dyDescent="0.25">
      <c r="A844" s="35"/>
      <c r="B844" s="51" t="s">
        <v>582</v>
      </c>
      <c r="C844" s="35">
        <v>4</v>
      </c>
      <c r="D844" s="55">
        <v>34.076799999999999</v>
      </c>
      <c r="E844" s="181">
        <v>2386</v>
      </c>
      <c r="F844" s="131">
        <v>2571224.2999999998</v>
      </c>
      <c r="G844" s="41">
        <v>100</v>
      </c>
      <c r="H844" s="50">
        <f t="shared" si="188"/>
        <v>2571224.2999999998</v>
      </c>
      <c r="I844" s="50">
        <f t="shared" si="187"/>
        <v>0</v>
      </c>
      <c r="J844" s="50">
        <f t="shared" si="184"/>
        <v>1077.6296311818944</v>
      </c>
      <c r="K844" s="50">
        <f t="shared" si="189"/>
        <v>411.69062283182257</v>
      </c>
      <c r="L844" s="50">
        <f t="shared" si="190"/>
        <v>1092938.914794137</v>
      </c>
      <c r="M844" s="50"/>
      <c r="N844" s="50">
        <f t="shared" si="191"/>
        <v>1092938.914794137</v>
      </c>
      <c r="O844" s="198"/>
      <c r="P844" s="62"/>
      <c r="Q844" s="198"/>
      <c r="R844" s="62"/>
      <c r="S844" s="33"/>
      <c r="T844" s="99"/>
      <c r="U844" s="99"/>
    </row>
    <row r="845" spans="1:21" s="31" customFormat="1" x14ac:dyDescent="0.25">
      <c r="A845" s="35"/>
      <c r="B845" s="51" t="s">
        <v>583</v>
      </c>
      <c r="C845" s="35">
        <v>4</v>
      </c>
      <c r="D845" s="55">
        <v>44.233499999999999</v>
      </c>
      <c r="E845" s="181">
        <v>2184</v>
      </c>
      <c r="F845" s="131">
        <v>605618.69999999995</v>
      </c>
      <c r="G845" s="41">
        <v>100</v>
      </c>
      <c r="H845" s="50">
        <f t="shared" si="188"/>
        <v>605618.69999999995</v>
      </c>
      <c r="I845" s="50">
        <f t="shared" si="187"/>
        <v>0</v>
      </c>
      <c r="J845" s="50">
        <f t="shared" si="184"/>
        <v>277.29793956043954</v>
      </c>
      <c r="K845" s="50">
        <f t="shared" si="189"/>
        <v>1212.0223144532774</v>
      </c>
      <c r="L845" s="50">
        <f t="shared" si="190"/>
        <v>2002770.5854465014</v>
      </c>
      <c r="M845" s="50"/>
      <c r="N845" s="50">
        <f t="shared" si="191"/>
        <v>2002770.5854465014</v>
      </c>
      <c r="O845" s="198"/>
      <c r="P845" s="62"/>
      <c r="Q845" s="198"/>
      <c r="R845" s="62"/>
      <c r="S845" s="33"/>
      <c r="T845" s="99"/>
      <c r="U845" s="99"/>
    </row>
    <row r="846" spans="1:21" s="31" customFormat="1" x14ac:dyDescent="0.25">
      <c r="A846" s="35"/>
      <c r="B846" s="51" t="s">
        <v>584</v>
      </c>
      <c r="C846" s="35">
        <v>4</v>
      </c>
      <c r="D846" s="55">
        <v>59.642499999999998</v>
      </c>
      <c r="E846" s="181">
        <v>3095</v>
      </c>
      <c r="F846" s="131">
        <v>2203122.2000000002</v>
      </c>
      <c r="G846" s="41">
        <v>100</v>
      </c>
      <c r="H846" s="50">
        <f t="shared" si="188"/>
        <v>2203122.2000000002</v>
      </c>
      <c r="I846" s="50">
        <f t="shared" si="187"/>
        <v>0</v>
      </c>
      <c r="J846" s="50">
        <f t="shared" si="184"/>
        <v>711.83269789983854</v>
      </c>
      <c r="K846" s="50">
        <f t="shared" si="189"/>
        <v>777.48755611387844</v>
      </c>
      <c r="L846" s="50">
        <f t="shared" si="190"/>
        <v>1770711.7084147814</v>
      </c>
      <c r="M846" s="50"/>
      <c r="N846" s="50">
        <f t="shared" si="191"/>
        <v>1770711.7084147814</v>
      </c>
      <c r="O846" s="198"/>
      <c r="P846" s="62"/>
      <c r="Q846" s="198"/>
      <c r="R846" s="62"/>
      <c r="S846" s="33"/>
      <c r="T846" s="99"/>
      <c r="U846" s="99"/>
    </row>
    <row r="847" spans="1:21" s="31" customFormat="1" x14ac:dyDescent="0.25">
      <c r="A847" s="35"/>
      <c r="B847" s="51" t="s">
        <v>585</v>
      </c>
      <c r="C847" s="35">
        <v>4</v>
      </c>
      <c r="D847" s="55">
        <v>41.119700000000002</v>
      </c>
      <c r="E847" s="181">
        <v>1700</v>
      </c>
      <c r="F847" s="131">
        <v>1049596.3</v>
      </c>
      <c r="G847" s="41">
        <v>100</v>
      </c>
      <c r="H847" s="50">
        <f t="shared" si="188"/>
        <v>1049596.3</v>
      </c>
      <c r="I847" s="50">
        <f t="shared" si="187"/>
        <v>0</v>
      </c>
      <c r="J847" s="50">
        <f t="shared" si="184"/>
        <v>617.40958823529411</v>
      </c>
      <c r="K847" s="50">
        <f t="shared" si="189"/>
        <v>871.91066577842287</v>
      </c>
      <c r="L847" s="50">
        <f t="shared" si="190"/>
        <v>1513890.4263744685</v>
      </c>
      <c r="M847" s="50"/>
      <c r="N847" s="50">
        <f t="shared" si="191"/>
        <v>1513890.4263744685</v>
      </c>
      <c r="O847" s="198"/>
      <c r="P847" s="62"/>
      <c r="Q847" s="198"/>
      <c r="R847" s="62"/>
      <c r="S847" s="33"/>
      <c r="T847" s="99"/>
      <c r="U847" s="99"/>
    </row>
    <row r="848" spans="1:21" s="31" customFormat="1" x14ac:dyDescent="0.25">
      <c r="A848" s="35"/>
      <c r="B848" s="51" t="s">
        <v>586</v>
      </c>
      <c r="C848" s="35">
        <v>4</v>
      </c>
      <c r="D848" s="55">
        <v>15.3706</v>
      </c>
      <c r="E848" s="181">
        <v>1812</v>
      </c>
      <c r="F848" s="131">
        <v>1035780.9</v>
      </c>
      <c r="G848" s="41">
        <v>100</v>
      </c>
      <c r="H848" s="50">
        <f t="shared" si="188"/>
        <v>1035780.9</v>
      </c>
      <c r="I848" s="50">
        <f t="shared" si="187"/>
        <v>0</v>
      </c>
      <c r="J848" s="50">
        <f t="shared" si="184"/>
        <v>571.62301324503312</v>
      </c>
      <c r="K848" s="50">
        <f t="shared" si="189"/>
        <v>917.69724076868386</v>
      </c>
      <c r="L848" s="50">
        <f t="shared" si="190"/>
        <v>1451892.5362886409</v>
      </c>
      <c r="M848" s="50"/>
      <c r="N848" s="50">
        <f t="shared" si="191"/>
        <v>1451892.5362886409</v>
      </c>
      <c r="O848" s="198"/>
      <c r="P848" s="62"/>
      <c r="Q848" s="198"/>
      <c r="R848" s="62"/>
      <c r="S848" s="33"/>
      <c r="T848" s="99"/>
      <c r="U848" s="99"/>
    </row>
    <row r="849" spans="1:21" s="31" customFormat="1" x14ac:dyDescent="0.25">
      <c r="A849" s="35"/>
      <c r="B849" s="51" t="s">
        <v>835</v>
      </c>
      <c r="C849" s="35">
        <v>4</v>
      </c>
      <c r="D849" s="55">
        <v>18.966699999999999</v>
      </c>
      <c r="E849" s="181">
        <v>2007</v>
      </c>
      <c r="F849" s="131">
        <v>648514.4</v>
      </c>
      <c r="G849" s="41">
        <v>100</v>
      </c>
      <c r="H849" s="50">
        <f t="shared" si="188"/>
        <v>648514.4</v>
      </c>
      <c r="I849" s="50">
        <f t="shared" si="187"/>
        <v>0</v>
      </c>
      <c r="J849" s="50">
        <f t="shared" si="184"/>
        <v>323.12625809666167</v>
      </c>
      <c r="K849" s="50">
        <f t="shared" si="189"/>
        <v>1166.1939959170554</v>
      </c>
      <c r="L849" s="50">
        <f t="shared" si="190"/>
        <v>1785779.165957232</v>
      </c>
      <c r="M849" s="50"/>
      <c r="N849" s="50">
        <f t="shared" si="191"/>
        <v>1785779.165957232</v>
      </c>
      <c r="O849" s="198"/>
      <c r="P849" s="62"/>
      <c r="Q849" s="198"/>
      <c r="R849" s="62"/>
      <c r="S849" s="33"/>
      <c r="T849" s="99"/>
      <c r="U849" s="99"/>
    </row>
    <row r="850" spans="1:21" s="31" customFormat="1" x14ac:dyDescent="0.25">
      <c r="A850" s="35"/>
      <c r="B850" s="4"/>
      <c r="C850" s="4"/>
      <c r="D850" s="55">
        <v>0</v>
      </c>
      <c r="E850" s="183"/>
      <c r="F850" s="42"/>
      <c r="G850" s="41"/>
      <c r="H850" s="42"/>
      <c r="I850" s="32"/>
      <c r="J850" s="32"/>
      <c r="K850" s="50"/>
      <c r="L850" s="50"/>
      <c r="M850" s="50"/>
      <c r="N850" s="50"/>
      <c r="O850" s="198"/>
      <c r="P850" s="62"/>
      <c r="Q850" s="198"/>
      <c r="R850" s="62"/>
      <c r="S850" s="33"/>
      <c r="T850" s="99"/>
      <c r="U850" s="99"/>
    </row>
    <row r="851" spans="1:21" s="31" customFormat="1" x14ac:dyDescent="0.25">
      <c r="A851" s="30" t="s">
        <v>587</v>
      </c>
      <c r="B851" s="43" t="s">
        <v>2</v>
      </c>
      <c r="C851" s="44"/>
      <c r="D851" s="3">
        <v>729.1185999999999</v>
      </c>
      <c r="E851" s="184">
        <f>E852</f>
        <v>85789</v>
      </c>
      <c r="F851" s="37">
        <f t="shared" ref="F851" si="192">F853</f>
        <v>0</v>
      </c>
      <c r="G851" s="37"/>
      <c r="H851" s="37">
        <f>H853</f>
        <v>12177320.949999999</v>
      </c>
      <c r="I851" s="37">
        <f>I853</f>
        <v>-12177320.949999999</v>
      </c>
      <c r="J851" s="37"/>
      <c r="K851" s="50"/>
      <c r="L851" s="50"/>
      <c r="M851" s="46">
        <f>M853</f>
        <v>23173794.882623278</v>
      </c>
      <c r="N851" s="37">
        <f t="shared" si="191"/>
        <v>23173794.882623278</v>
      </c>
      <c r="O851" s="198"/>
      <c r="P851" s="198"/>
      <c r="Q851" s="198"/>
      <c r="R851" s="198"/>
      <c r="S851" s="33"/>
      <c r="T851" s="99"/>
      <c r="U851" s="99"/>
    </row>
    <row r="852" spans="1:21" s="31" customFormat="1" x14ac:dyDescent="0.25">
      <c r="A852" s="30" t="s">
        <v>587</v>
      </c>
      <c r="B852" s="43" t="s">
        <v>3</v>
      </c>
      <c r="C852" s="44"/>
      <c r="D852" s="3">
        <v>729.1185999999999</v>
      </c>
      <c r="E852" s="184">
        <f>SUM(E854:E880)</f>
        <v>85789</v>
      </c>
      <c r="F852" s="37">
        <f t="shared" ref="F852" si="193">SUM(F854:F880)</f>
        <v>88399258.700000003</v>
      </c>
      <c r="G852" s="37"/>
      <c r="H852" s="37">
        <f>SUM(H854:H880)</f>
        <v>64044616.800000004</v>
      </c>
      <c r="I852" s="37">
        <f>SUM(I854:I880)</f>
        <v>24354641.899999999</v>
      </c>
      <c r="J852" s="37"/>
      <c r="K852" s="50"/>
      <c r="L852" s="37">
        <f>SUM(L854:L880)</f>
        <v>47403378.938086458</v>
      </c>
      <c r="M852" s="50"/>
      <c r="N852" s="37">
        <f t="shared" si="191"/>
        <v>47403378.938086458</v>
      </c>
      <c r="O852" s="198"/>
      <c r="P852" s="198"/>
      <c r="Q852" s="198"/>
      <c r="R852" s="198"/>
      <c r="S852" s="33"/>
      <c r="T852" s="99"/>
      <c r="U852" s="99"/>
    </row>
    <row r="853" spans="1:21" s="31" customFormat="1" x14ac:dyDescent="0.25">
      <c r="A853" s="35"/>
      <c r="B853" s="51" t="s">
        <v>26</v>
      </c>
      <c r="C853" s="35">
        <v>2</v>
      </c>
      <c r="D853" s="55">
        <v>0</v>
      </c>
      <c r="E853" s="187"/>
      <c r="F853" s="50"/>
      <c r="G853" s="41">
        <v>25</v>
      </c>
      <c r="H853" s="50">
        <f>F874*G853/100</f>
        <v>12177320.949999999</v>
      </c>
      <c r="I853" s="50">
        <f t="shared" ref="I853:I880" si="194">F853-H853</f>
        <v>-12177320.949999999</v>
      </c>
      <c r="J853" s="50"/>
      <c r="K853" s="50"/>
      <c r="L853" s="50"/>
      <c r="M853" s="50">
        <f>($L$7*$L$8*E851/$L$10)+($L$7*$L$9*D851/$L$11)</f>
        <v>23173794.882623278</v>
      </c>
      <c r="N853" s="50">
        <f t="shared" si="191"/>
        <v>23173794.882623278</v>
      </c>
      <c r="O853" s="198"/>
      <c r="P853" s="62"/>
      <c r="Q853" s="198"/>
      <c r="R853" s="62"/>
      <c r="S853" s="33"/>
      <c r="T853" s="99"/>
      <c r="U853" s="99"/>
    </row>
    <row r="854" spans="1:21" s="31" customFormat="1" x14ac:dyDescent="0.25">
      <c r="A854" s="35"/>
      <c r="B854" s="51" t="s">
        <v>588</v>
      </c>
      <c r="C854" s="35">
        <v>4</v>
      </c>
      <c r="D854" s="55">
        <v>6.8285999999999998</v>
      </c>
      <c r="E854" s="181">
        <v>1811</v>
      </c>
      <c r="F854" s="132">
        <v>1209005.3999999999</v>
      </c>
      <c r="G854" s="41">
        <v>100</v>
      </c>
      <c r="H854" s="50">
        <f t="shared" ref="H854:H880" si="195">F854*G854/100</f>
        <v>1209005.3999999999</v>
      </c>
      <c r="I854" s="50">
        <f t="shared" si="194"/>
        <v>0</v>
      </c>
      <c r="J854" s="50">
        <f t="shared" ref="J854:J917" si="196">F854/E854</f>
        <v>667.58995030369954</v>
      </c>
      <c r="K854" s="50">
        <f t="shared" ref="K854:K880" si="197">$J$11*$J$19-J854</f>
        <v>821.73030371001744</v>
      </c>
      <c r="L854" s="50">
        <f t="shared" ref="L854:L880" si="198">IF(K854&gt;0,$J$7*$J$8*(K854/$K$19),0)+$J$7*$J$9*(E854/$E$19)+$J$7*$J$10*(D854/$D$19)</f>
        <v>1299723.0674824982</v>
      </c>
      <c r="M854" s="50"/>
      <c r="N854" s="50">
        <f t="shared" si="191"/>
        <v>1299723.0674824982</v>
      </c>
      <c r="O854" s="198"/>
      <c r="P854" s="62"/>
      <c r="Q854" s="198"/>
      <c r="R854" s="62"/>
      <c r="S854" s="33"/>
      <c r="T854" s="99"/>
      <c r="U854" s="99"/>
    </row>
    <row r="855" spans="1:21" s="31" customFormat="1" x14ac:dyDescent="0.25">
      <c r="A855" s="35"/>
      <c r="B855" s="51" t="s">
        <v>589</v>
      </c>
      <c r="C855" s="35">
        <v>4</v>
      </c>
      <c r="D855" s="55">
        <v>62.403199999999998</v>
      </c>
      <c r="E855" s="181">
        <v>2313</v>
      </c>
      <c r="F855" s="132">
        <v>1267820.2</v>
      </c>
      <c r="G855" s="41">
        <v>100</v>
      </c>
      <c r="H855" s="50">
        <f t="shared" si="195"/>
        <v>1267820.2</v>
      </c>
      <c r="I855" s="50">
        <f t="shared" si="194"/>
        <v>0</v>
      </c>
      <c r="J855" s="50">
        <f t="shared" si="196"/>
        <v>548.12805879809764</v>
      </c>
      <c r="K855" s="50">
        <f t="shared" si="197"/>
        <v>941.19219521561934</v>
      </c>
      <c r="L855" s="50">
        <f t="shared" si="198"/>
        <v>1819332.3088592708</v>
      </c>
      <c r="M855" s="50"/>
      <c r="N855" s="50">
        <f t="shared" si="191"/>
        <v>1819332.3088592708</v>
      </c>
      <c r="O855" s="198"/>
      <c r="P855" s="62"/>
      <c r="Q855" s="198"/>
      <c r="R855" s="62"/>
      <c r="S855" s="33"/>
      <c r="T855" s="99"/>
      <c r="U855" s="99"/>
    </row>
    <row r="856" spans="1:21" s="31" customFormat="1" x14ac:dyDescent="0.25">
      <c r="A856" s="35"/>
      <c r="B856" s="51" t="s">
        <v>590</v>
      </c>
      <c r="C856" s="35">
        <v>4</v>
      </c>
      <c r="D856" s="55">
        <v>7.9661999999999997</v>
      </c>
      <c r="E856" s="181">
        <v>975</v>
      </c>
      <c r="F856" s="132">
        <v>127455.5</v>
      </c>
      <c r="G856" s="41">
        <v>100</v>
      </c>
      <c r="H856" s="50">
        <f t="shared" si="195"/>
        <v>127455.5</v>
      </c>
      <c r="I856" s="50">
        <f t="shared" si="194"/>
        <v>0</v>
      </c>
      <c r="J856" s="50">
        <f t="shared" si="196"/>
        <v>130.72358974358974</v>
      </c>
      <c r="K856" s="50">
        <f t="shared" si="197"/>
        <v>1358.5966642701273</v>
      </c>
      <c r="L856" s="50">
        <f t="shared" si="198"/>
        <v>1746987.9504207596</v>
      </c>
      <c r="M856" s="50"/>
      <c r="N856" s="50">
        <f t="shared" si="191"/>
        <v>1746987.9504207596</v>
      </c>
      <c r="O856" s="198"/>
      <c r="P856" s="62"/>
      <c r="Q856" s="198"/>
      <c r="R856" s="62"/>
      <c r="S856" s="33"/>
      <c r="T856" s="99"/>
      <c r="U856" s="99"/>
    </row>
    <row r="857" spans="1:21" s="31" customFormat="1" x14ac:dyDescent="0.25">
      <c r="A857" s="35"/>
      <c r="B857" s="51" t="s">
        <v>591</v>
      </c>
      <c r="C857" s="35">
        <v>4</v>
      </c>
      <c r="D857" s="55">
        <v>47.315699999999993</v>
      </c>
      <c r="E857" s="181">
        <v>2246</v>
      </c>
      <c r="F857" s="132">
        <v>879001.5</v>
      </c>
      <c r="G857" s="41">
        <v>100</v>
      </c>
      <c r="H857" s="50">
        <f t="shared" si="195"/>
        <v>879001.5</v>
      </c>
      <c r="I857" s="50">
        <f t="shared" si="194"/>
        <v>0</v>
      </c>
      <c r="J857" s="50">
        <f t="shared" si="196"/>
        <v>391.36308993766698</v>
      </c>
      <c r="K857" s="50">
        <f t="shared" si="197"/>
        <v>1097.95716407605</v>
      </c>
      <c r="L857" s="50">
        <f t="shared" si="198"/>
        <v>1903092.2091080311</v>
      </c>
      <c r="M857" s="50"/>
      <c r="N857" s="50">
        <f t="shared" si="191"/>
        <v>1903092.2091080311</v>
      </c>
      <c r="O857" s="198"/>
      <c r="P857" s="62"/>
      <c r="Q857" s="198"/>
      <c r="R857" s="62"/>
      <c r="S857" s="33"/>
      <c r="T857" s="99"/>
      <c r="U857" s="99"/>
    </row>
    <row r="858" spans="1:21" s="31" customFormat="1" x14ac:dyDescent="0.25">
      <c r="A858" s="35"/>
      <c r="B858" s="51" t="s">
        <v>836</v>
      </c>
      <c r="C858" s="35">
        <v>4</v>
      </c>
      <c r="D858" s="55">
        <v>29.9498</v>
      </c>
      <c r="E858" s="181">
        <v>6427</v>
      </c>
      <c r="F858" s="132">
        <v>8998810.3000000007</v>
      </c>
      <c r="G858" s="41">
        <v>100</v>
      </c>
      <c r="H858" s="50">
        <f t="shared" si="195"/>
        <v>8998810.3000000007</v>
      </c>
      <c r="I858" s="50">
        <f t="shared" si="194"/>
        <v>0</v>
      </c>
      <c r="J858" s="50">
        <f t="shared" si="196"/>
        <v>1400.1571962035166</v>
      </c>
      <c r="K858" s="50">
        <f t="shared" si="197"/>
        <v>89.163057810200371</v>
      </c>
      <c r="L858" s="50">
        <f t="shared" si="198"/>
        <v>1480151.1349390682</v>
      </c>
      <c r="M858" s="50"/>
      <c r="N858" s="50">
        <f t="shared" si="191"/>
        <v>1480151.1349390682</v>
      </c>
      <c r="O858" s="198"/>
      <c r="P858" s="62"/>
      <c r="Q858" s="198"/>
      <c r="R858" s="62"/>
      <c r="S858" s="33"/>
      <c r="T858" s="99"/>
      <c r="U858" s="99"/>
    </row>
    <row r="859" spans="1:21" s="31" customFormat="1" x14ac:dyDescent="0.25">
      <c r="A859" s="35"/>
      <c r="B859" s="51" t="s">
        <v>592</v>
      </c>
      <c r="C859" s="35">
        <v>4</v>
      </c>
      <c r="D859" s="55">
        <v>18.782299999999999</v>
      </c>
      <c r="E859" s="181">
        <v>1038</v>
      </c>
      <c r="F859" s="132">
        <v>526921.1</v>
      </c>
      <c r="G859" s="41">
        <v>100</v>
      </c>
      <c r="H859" s="50">
        <f t="shared" si="195"/>
        <v>526921.1</v>
      </c>
      <c r="I859" s="50">
        <f t="shared" si="194"/>
        <v>0</v>
      </c>
      <c r="J859" s="50">
        <f t="shared" si="196"/>
        <v>507.63111753371868</v>
      </c>
      <c r="K859" s="50">
        <f t="shared" si="197"/>
        <v>981.6891364799983</v>
      </c>
      <c r="L859" s="50">
        <f t="shared" si="198"/>
        <v>1393902.1791133548</v>
      </c>
      <c r="M859" s="50"/>
      <c r="N859" s="50">
        <f t="shared" si="191"/>
        <v>1393902.1791133548</v>
      </c>
      <c r="O859" s="198"/>
      <c r="P859" s="62"/>
      <c r="Q859" s="198"/>
      <c r="R859" s="62"/>
      <c r="S859" s="33"/>
      <c r="T859" s="99"/>
      <c r="U859" s="99"/>
    </row>
    <row r="860" spans="1:21" s="31" customFormat="1" x14ac:dyDescent="0.25">
      <c r="A860" s="35"/>
      <c r="B860" s="51" t="s">
        <v>593</v>
      </c>
      <c r="C860" s="35">
        <v>4</v>
      </c>
      <c r="D860" s="55">
        <v>19.1768</v>
      </c>
      <c r="E860" s="181">
        <v>2770</v>
      </c>
      <c r="F860" s="132">
        <v>700017.4</v>
      </c>
      <c r="G860" s="41">
        <v>100</v>
      </c>
      <c r="H860" s="50">
        <f t="shared" si="195"/>
        <v>700017.4</v>
      </c>
      <c r="I860" s="50">
        <f t="shared" si="194"/>
        <v>0</v>
      </c>
      <c r="J860" s="50">
        <f t="shared" si="196"/>
        <v>252.71386281588448</v>
      </c>
      <c r="K860" s="50">
        <f t="shared" si="197"/>
        <v>1236.6063911978324</v>
      </c>
      <c r="L860" s="50">
        <f t="shared" si="198"/>
        <v>2010940.1136396136</v>
      </c>
      <c r="M860" s="50"/>
      <c r="N860" s="50">
        <f t="shared" si="191"/>
        <v>2010940.1136396136</v>
      </c>
      <c r="O860" s="198"/>
      <c r="P860" s="62"/>
      <c r="Q860" s="198"/>
      <c r="R860" s="62"/>
      <c r="S860" s="33"/>
      <c r="T860" s="99"/>
      <c r="U860" s="99"/>
    </row>
    <row r="861" spans="1:21" s="31" customFormat="1" x14ac:dyDescent="0.25">
      <c r="A861" s="35"/>
      <c r="B861" s="51" t="s">
        <v>594</v>
      </c>
      <c r="C861" s="35">
        <v>4</v>
      </c>
      <c r="D861" s="55">
        <v>12.482899999999999</v>
      </c>
      <c r="E861" s="181">
        <v>1221</v>
      </c>
      <c r="F861" s="132">
        <v>225946.1</v>
      </c>
      <c r="G861" s="41">
        <v>100</v>
      </c>
      <c r="H861" s="50">
        <f t="shared" si="195"/>
        <v>225946.1</v>
      </c>
      <c r="I861" s="50">
        <f t="shared" si="194"/>
        <v>0</v>
      </c>
      <c r="J861" s="50">
        <f t="shared" si="196"/>
        <v>185.05004095004097</v>
      </c>
      <c r="K861" s="50">
        <f t="shared" si="197"/>
        <v>1304.270213063676</v>
      </c>
      <c r="L861" s="50">
        <f t="shared" si="198"/>
        <v>1756667.1141351033</v>
      </c>
      <c r="M861" s="50"/>
      <c r="N861" s="50">
        <f t="shared" si="191"/>
        <v>1756667.1141351033</v>
      </c>
      <c r="O861" s="198"/>
      <c r="P861" s="62"/>
      <c r="Q861" s="198"/>
      <c r="R861" s="62"/>
      <c r="S861" s="33"/>
      <c r="T861" s="99"/>
      <c r="U861" s="99"/>
    </row>
    <row r="862" spans="1:21" s="31" customFormat="1" x14ac:dyDescent="0.25">
      <c r="A862" s="35"/>
      <c r="B862" s="51" t="s">
        <v>595</v>
      </c>
      <c r="C862" s="35">
        <v>4</v>
      </c>
      <c r="D862" s="55">
        <v>7.8385999999999996</v>
      </c>
      <c r="E862" s="181">
        <v>699</v>
      </c>
      <c r="F862" s="132">
        <v>544956.80000000005</v>
      </c>
      <c r="G862" s="41">
        <v>100</v>
      </c>
      <c r="H862" s="50">
        <f t="shared" si="195"/>
        <v>544956.80000000005</v>
      </c>
      <c r="I862" s="50">
        <f t="shared" si="194"/>
        <v>0</v>
      </c>
      <c r="J862" s="50">
        <f t="shared" si="196"/>
        <v>779.62346208869826</v>
      </c>
      <c r="K862" s="50">
        <f t="shared" si="197"/>
        <v>709.69679192501872</v>
      </c>
      <c r="L862" s="50">
        <f t="shared" si="198"/>
        <v>967919.29263167887</v>
      </c>
      <c r="M862" s="50"/>
      <c r="N862" s="50">
        <f t="shared" si="191"/>
        <v>967919.29263167887</v>
      </c>
      <c r="O862" s="198"/>
      <c r="P862" s="62"/>
      <c r="Q862" s="198"/>
      <c r="R862" s="62"/>
      <c r="S862" s="33"/>
      <c r="T862" s="99"/>
      <c r="U862" s="99"/>
    </row>
    <row r="863" spans="1:21" s="31" customFormat="1" x14ac:dyDescent="0.25">
      <c r="A863" s="35"/>
      <c r="B863" s="51" t="s">
        <v>596</v>
      </c>
      <c r="C863" s="35">
        <v>4</v>
      </c>
      <c r="D863" s="55">
        <v>92.682900000000004</v>
      </c>
      <c r="E863" s="181">
        <v>6249</v>
      </c>
      <c r="F863" s="132">
        <v>3340395.5</v>
      </c>
      <c r="G863" s="41">
        <v>100</v>
      </c>
      <c r="H863" s="50">
        <f t="shared" si="195"/>
        <v>3340395.5</v>
      </c>
      <c r="I863" s="50">
        <f t="shared" si="194"/>
        <v>0</v>
      </c>
      <c r="J863" s="50">
        <f t="shared" si="196"/>
        <v>534.54880780924952</v>
      </c>
      <c r="K863" s="50">
        <f t="shared" si="197"/>
        <v>954.77144620446745</v>
      </c>
      <c r="L863" s="50">
        <f t="shared" si="198"/>
        <v>2742288.1564987097</v>
      </c>
      <c r="M863" s="50"/>
      <c r="N863" s="50">
        <f t="shared" si="191"/>
        <v>2742288.1564987097</v>
      </c>
      <c r="O863" s="198"/>
      <c r="P863" s="62"/>
      <c r="Q863" s="198"/>
      <c r="R863" s="62"/>
      <c r="S863" s="33"/>
      <c r="T863" s="99"/>
      <c r="U863" s="99"/>
    </row>
    <row r="864" spans="1:21" s="31" customFormat="1" x14ac:dyDescent="0.25">
      <c r="A864" s="35"/>
      <c r="B864" s="51" t="s">
        <v>597</v>
      </c>
      <c r="C864" s="35">
        <v>4</v>
      </c>
      <c r="D864" s="55">
        <v>22.4682</v>
      </c>
      <c r="E864" s="181">
        <v>2933</v>
      </c>
      <c r="F864" s="132">
        <v>787424.9</v>
      </c>
      <c r="G864" s="41">
        <v>100</v>
      </c>
      <c r="H864" s="50">
        <f t="shared" si="195"/>
        <v>787424.9</v>
      </c>
      <c r="I864" s="50">
        <f t="shared" si="194"/>
        <v>0</v>
      </c>
      <c r="J864" s="50">
        <f t="shared" si="196"/>
        <v>268.47081486532562</v>
      </c>
      <c r="K864" s="50">
        <f t="shared" si="197"/>
        <v>1220.8494391483914</v>
      </c>
      <c r="L864" s="50">
        <f t="shared" si="198"/>
        <v>2041553.650774918</v>
      </c>
      <c r="M864" s="50"/>
      <c r="N864" s="50">
        <f t="shared" si="191"/>
        <v>2041553.650774918</v>
      </c>
      <c r="O864" s="198"/>
      <c r="P864" s="62"/>
      <c r="Q864" s="198"/>
      <c r="R864" s="62"/>
      <c r="S864" s="33"/>
      <c r="T864" s="99"/>
      <c r="U864" s="99"/>
    </row>
    <row r="865" spans="1:21" s="31" customFormat="1" x14ac:dyDescent="0.25">
      <c r="A865" s="35"/>
      <c r="B865" s="51" t="s">
        <v>598</v>
      </c>
      <c r="C865" s="35">
        <v>4</v>
      </c>
      <c r="D865" s="55">
        <v>20.2746</v>
      </c>
      <c r="E865" s="181">
        <v>2310</v>
      </c>
      <c r="F865" s="132">
        <v>659892.5</v>
      </c>
      <c r="G865" s="41">
        <v>100</v>
      </c>
      <c r="H865" s="50">
        <f t="shared" si="195"/>
        <v>659892.5</v>
      </c>
      <c r="I865" s="50">
        <f t="shared" si="194"/>
        <v>0</v>
      </c>
      <c r="J865" s="50">
        <f t="shared" si="196"/>
        <v>285.6677489177489</v>
      </c>
      <c r="K865" s="50">
        <f t="shared" si="197"/>
        <v>1203.6525050959681</v>
      </c>
      <c r="L865" s="50">
        <f t="shared" si="198"/>
        <v>1892214.9237038798</v>
      </c>
      <c r="M865" s="50"/>
      <c r="N865" s="50">
        <f t="shared" si="191"/>
        <v>1892214.9237038798</v>
      </c>
      <c r="O865" s="198"/>
      <c r="P865" s="62"/>
      <c r="Q865" s="198"/>
      <c r="R865" s="62"/>
      <c r="S865" s="33"/>
      <c r="T865" s="99"/>
      <c r="U865" s="99"/>
    </row>
    <row r="866" spans="1:21" s="31" customFormat="1" x14ac:dyDescent="0.25">
      <c r="A866" s="35"/>
      <c r="B866" s="51" t="s">
        <v>599</v>
      </c>
      <c r="C866" s="35">
        <v>4</v>
      </c>
      <c r="D866" s="55">
        <v>10.432699999999999</v>
      </c>
      <c r="E866" s="181">
        <v>1320</v>
      </c>
      <c r="F866" s="132">
        <v>1179822.6000000001</v>
      </c>
      <c r="G866" s="41">
        <v>100</v>
      </c>
      <c r="H866" s="50">
        <f t="shared" si="195"/>
        <v>1179822.6000000001</v>
      </c>
      <c r="I866" s="50">
        <f t="shared" si="194"/>
        <v>0</v>
      </c>
      <c r="J866" s="50">
        <f t="shared" si="196"/>
        <v>893.80500000000006</v>
      </c>
      <c r="K866" s="50">
        <f t="shared" si="197"/>
        <v>595.51525401371691</v>
      </c>
      <c r="L866" s="50">
        <f t="shared" si="198"/>
        <v>972013.38923027203</v>
      </c>
      <c r="M866" s="50"/>
      <c r="N866" s="50">
        <f t="shared" si="191"/>
        <v>972013.38923027203</v>
      </c>
      <c r="O866" s="198"/>
      <c r="P866" s="62"/>
      <c r="Q866" s="198"/>
      <c r="R866" s="62"/>
      <c r="S866" s="33"/>
      <c r="T866" s="99"/>
      <c r="U866" s="99"/>
    </row>
    <row r="867" spans="1:21" s="31" customFormat="1" x14ac:dyDescent="0.25">
      <c r="A867" s="35"/>
      <c r="B867" s="51" t="s">
        <v>390</v>
      </c>
      <c r="C867" s="35">
        <v>4</v>
      </c>
      <c r="D867" s="55">
        <v>14.2333</v>
      </c>
      <c r="E867" s="181">
        <v>791</v>
      </c>
      <c r="F867" s="132">
        <v>925886.5</v>
      </c>
      <c r="G867" s="41">
        <v>100</v>
      </c>
      <c r="H867" s="50">
        <f t="shared" si="195"/>
        <v>925886.5</v>
      </c>
      <c r="I867" s="50">
        <f t="shared" si="194"/>
        <v>0</v>
      </c>
      <c r="J867" s="50">
        <f t="shared" si="196"/>
        <v>1170.5265486725664</v>
      </c>
      <c r="K867" s="50">
        <f t="shared" si="197"/>
        <v>318.7937053411506</v>
      </c>
      <c r="L867" s="50">
        <f t="shared" si="198"/>
        <v>581598.71554641321</v>
      </c>
      <c r="M867" s="50"/>
      <c r="N867" s="50">
        <f t="shared" si="191"/>
        <v>581598.71554641321</v>
      </c>
      <c r="O867" s="198"/>
      <c r="P867" s="62"/>
      <c r="Q867" s="198"/>
      <c r="R867" s="62"/>
      <c r="S867" s="33"/>
      <c r="T867" s="99"/>
      <c r="U867" s="99"/>
    </row>
    <row r="868" spans="1:21" s="31" customFormat="1" x14ac:dyDescent="0.25">
      <c r="A868" s="35"/>
      <c r="B868" s="51" t="s">
        <v>600</v>
      </c>
      <c r="C868" s="35">
        <v>4</v>
      </c>
      <c r="D868" s="55">
        <v>18.4329</v>
      </c>
      <c r="E868" s="181">
        <v>3021</v>
      </c>
      <c r="F868" s="132">
        <v>2134212.1</v>
      </c>
      <c r="G868" s="41">
        <v>100</v>
      </c>
      <c r="H868" s="50">
        <f t="shared" si="195"/>
        <v>2134212.1</v>
      </c>
      <c r="I868" s="50">
        <f t="shared" si="194"/>
        <v>0</v>
      </c>
      <c r="J868" s="50">
        <f t="shared" si="196"/>
        <v>706.45882158225754</v>
      </c>
      <c r="K868" s="50">
        <f t="shared" si="197"/>
        <v>782.86143243145943</v>
      </c>
      <c r="L868" s="50">
        <f t="shared" si="198"/>
        <v>1547305.3766746733</v>
      </c>
      <c r="M868" s="50"/>
      <c r="N868" s="50">
        <f t="shared" si="191"/>
        <v>1547305.3766746733</v>
      </c>
      <c r="O868" s="198"/>
      <c r="P868" s="62"/>
      <c r="Q868" s="198"/>
      <c r="R868" s="62"/>
      <c r="S868" s="33"/>
      <c r="T868" s="99"/>
      <c r="U868" s="99"/>
    </row>
    <row r="869" spans="1:21" s="31" customFormat="1" x14ac:dyDescent="0.25">
      <c r="A869" s="35"/>
      <c r="B869" s="51" t="s">
        <v>140</v>
      </c>
      <c r="C869" s="35">
        <v>4</v>
      </c>
      <c r="D869" s="55">
        <v>42.294499999999999</v>
      </c>
      <c r="E869" s="181">
        <v>3126</v>
      </c>
      <c r="F869" s="132">
        <v>1516984.4</v>
      </c>
      <c r="G869" s="41">
        <v>100</v>
      </c>
      <c r="H869" s="50">
        <f t="shared" si="195"/>
        <v>1516984.4</v>
      </c>
      <c r="I869" s="50">
        <f t="shared" si="194"/>
        <v>0</v>
      </c>
      <c r="J869" s="50">
        <f t="shared" si="196"/>
        <v>485.27971849008316</v>
      </c>
      <c r="K869" s="50">
        <f t="shared" si="197"/>
        <v>1004.0405355236338</v>
      </c>
      <c r="L869" s="50">
        <f t="shared" si="198"/>
        <v>1939385.8169397281</v>
      </c>
      <c r="M869" s="50"/>
      <c r="N869" s="50">
        <f t="shared" si="191"/>
        <v>1939385.8169397281</v>
      </c>
      <c r="O869" s="198"/>
      <c r="P869" s="62"/>
      <c r="Q869" s="198"/>
      <c r="R869" s="62"/>
      <c r="S869" s="33"/>
      <c r="T869" s="99"/>
      <c r="U869" s="99"/>
    </row>
    <row r="870" spans="1:21" s="31" customFormat="1" x14ac:dyDescent="0.25">
      <c r="A870" s="35"/>
      <c r="B870" s="51" t="s">
        <v>532</v>
      </c>
      <c r="C870" s="35">
        <v>4</v>
      </c>
      <c r="D870" s="55">
        <v>26.699400000000001</v>
      </c>
      <c r="E870" s="181">
        <v>2419</v>
      </c>
      <c r="F870" s="132">
        <v>1067619.2</v>
      </c>
      <c r="G870" s="41">
        <v>100</v>
      </c>
      <c r="H870" s="50">
        <f t="shared" si="195"/>
        <v>1067619.2</v>
      </c>
      <c r="I870" s="50">
        <f t="shared" si="194"/>
        <v>0</v>
      </c>
      <c r="J870" s="50">
        <f t="shared" si="196"/>
        <v>441.34733360892932</v>
      </c>
      <c r="K870" s="50">
        <f t="shared" si="197"/>
        <v>1047.9729204047876</v>
      </c>
      <c r="L870" s="50">
        <f t="shared" si="198"/>
        <v>1772403.6923133456</v>
      </c>
      <c r="M870" s="50"/>
      <c r="N870" s="50">
        <f t="shared" si="191"/>
        <v>1772403.6923133456</v>
      </c>
      <c r="O870" s="198"/>
      <c r="P870" s="62"/>
      <c r="Q870" s="198"/>
      <c r="R870" s="62"/>
      <c r="S870" s="33"/>
      <c r="T870" s="99"/>
      <c r="U870" s="99"/>
    </row>
    <row r="871" spans="1:21" s="31" customFormat="1" x14ac:dyDescent="0.25">
      <c r="A871" s="35"/>
      <c r="B871" s="51" t="s">
        <v>837</v>
      </c>
      <c r="C871" s="35">
        <v>4</v>
      </c>
      <c r="D871" s="55">
        <v>8.2538999999999998</v>
      </c>
      <c r="E871" s="181">
        <v>1286</v>
      </c>
      <c r="F871" s="132">
        <v>1279698.6000000001</v>
      </c>
      <c r="G871" s="41">
        <v>100</v>
      </c>
      <c r="H871" s="50">
        <f t="shared" si="195"/>
        <v>1279698.6000000001</v>
      </c>
      <c r="I871" s="50">
        <f t="shared" si="194"/>
        <v>0</v>
      </c>
      <c r="J871" s="50">
        <f t="shared" si="196"/>
        <v>995.1</v>
      </c>
      <c r="K871" s="50">
        <f t="shared" si="197"/>
        <v>494.22025401371695</v>
      </c>
      <c r="L871" s="50">
        <f t="shared" si="198"/>
        <v>840848.24785052193</v>
      </c>
      <c r="M871" s="50"/>
      <c r="N871" s="50">
        <f t="shared" si="191"/>
        <v>840848.24785052193</v>
      </c>
      <c r="O871" s="198"/>
      <c r="P871" s="62"/>
      <c r="Q871" s="198"/>
      <c r="R871" s="62"/>
      <c r="S871" s="33"/>
      <c r="T871" s="99"/>
      <c r="U871" s="99"/>
    </row>
    <row r="872" spans="1:21" s="31" customFormat="1" x14ac:dyDescent="0.25">
      <c r="A872" s="35"/>
      <c r="B872" s="51" t="s">
        <v>42</v>
      </c>
      <c r="C872" s="35">
        <v>4</v>
      </c>
      <c r="D872" s="55">
        <v>11.6883</v>
      </c>
      <c r="E872" s="181">
        <v>1628</v>
      </c>
      <c r="F872" s="132">
        <v>611109</v>
      </c>
      <c r="G872" s="41">
        <v>100</v>
      </c>
      <c r="H872" s="50">
        <f t="shared" si="195"/>
        <v>611109</v>
      </c>
      <c r="I872" s="50">
        <f t="shared" si="194"/>
        <v>0</v>
      </c>
      <c r="J872" s="50">
        <f t="shared" si="196"/>
        <v>375.37407862407861</v>
      </c>
      <c r="K872" s="50">
        <f t="shared" si="197"/>
        <v>1113.9461753896385</v>
      </c>
      <c r="L872" s="50">
        <f t="shared" si="198"/>
        <v>1617130.8418855139</v>
      </c>
      <c r="M872" s="50"/>
      <c r="N872" s="50">
        <f t="shared" si="191"/>
        <v>1617130.8418855139</v>
      </c>
      <c r="O872" s="198"/>
      <c r="P872" s="62"/>
      <c r="Q872" s="198"/>
      <c r="R872" s="62"/>
      <c r="S872" s="33"/>
      <c r="T872" s="99"/>
      <c r="U872" s="99"/>
    </row>
    <row r="873" spans="1:21" s="31" customFormat="1" x14ac:dyDescent="0.25">
      <c r="A873" s="35"/>
      <c r="B873" s="51" t="s">
        <v>601</v>
      </c>
      <c r="C873" s="35">
        <v>4</v>
      </c>
      <c r="D873" s="55">
        <v>63.86</v>
      </c>
      <c r="E873" s="181">
        <v>3678</v>
      </c>
      <c r="F873" s="132">
        <v>1474704.4</v>
      </c>
      <c r="G873" s="41">
        <v>100</v>
      </c>
      <c r="H873" s="50">
        <f t="shared" si="195"/>
        <v>1474704.4</v>
      </c>
      <c r="I873" s="50">
        <f t="shared" si="194"/>
        <v>0</v>
      </c>
      <c r="J873" s="50">
        <f t="shared" si="196"/>
        <v>400.95280043501901</v>
      </c>
      <c r="K873" s="50">
        <f t="shared" si="197"/>
        <v>1088.3674535786979</v>
      </c>
      <c r="L873" s="50">
        <f t="shared" si="198"/>
        <v>2251514.0291515719</v>
      </c>
      <c r="M873" s="50"/>
      <c r="N873" s="50">
        <f t="shared" si="191"/>
        <v>2251514.0291515719</v>
      </c>
      <c r="O873" s="198"/>
      <c r="P873" s="62"/>
      <c r="Q873" s="198"/>
      <c r="R873" s="62"/>
      <c r="S873" s="33"/>
      <c r="T873" s="99"/>
      <c r="U873" s="99"/>
    </row>
    <row r="874" spans="1:21" s="31" customFormat="1" x14ac:dyDescent="0.25">
      <c r="A874" s="35"/>
      <c r="B874" s="51" t="s">
        <v>884</v>
      </c>
      <c r="C874" s="35">
        <v>3</v>
      </c>
      <c r="D874" s="55">
        <v>60.826599999999999</v>
      </c>
      <c r="E874" s="181">
        <v>19738</v>
      </c>
      <c r="F874" s="132">
        <v>48709283.799999997</v>
      </c>
      <c r="G874" s="41">
        <v>50</v>
      </c>
      <c r="H874" s="50">
        <f t="shared" si="195"/>
        <v>24354641.899999999</v>
      </c>
      <c r="I874" s="50">
        <f t="shared" si="194"/>
        <v>24354641.899999999</v>
      </c>
      <c r="J874" s="50">
        <f t="shared" si="196"/>
        <v>2467.7922687202349</v>
      </c>
      <c r="K874" s="50">
        <f t="shared" si="197"/>
        <v>-978.47201470651794</v>
      </c>
      <c r="L874" s="50">
        <f t="shared" si="198"/>
        <v>4076628.2089828555</v>
      </c>
      <c r="M874" s="50"/>
      <c r="N874" s="50">
        <f t="shared" si="191"/>
        <v>4076628.2089828555</v>
      </c>
      <c r="O874" s="198"/>
      <c r="P874" s="62"/>
      <c r="Q874" s="198"/>
      <c r="R874" s="62"/>
      <c r="S874" s="33"/>
      <c r="T874" s="99"/>
      <c r="U874" s="99"/>
    </row>
    <row r="875" spans="1:21" s="31" customFormat="1" x14ac:dyDescent="0.25">
      <c r="A875" s="35"/>
      <c r="B875" s="51" t="s">
        <v>838</v>
      </c>
      <c r="C875" s="35">
        <v>4</v>
      </c>
      <c r="D875" s="55">
        <v>27.288999999999998</v>
      </c>
      <c r="E875" s="181">
        <v>5882</v>
      </c>
      <c r="F875" s="132">
        <v>3327785.9</v>
      </c>
      <c r="G875" s="41">
        <v>100</v>
      </c>
      <c r="H875" s="50">
        <f t="shared" si="195"/>
        <v>3327785.9</v>
      </c>
      <c r="I875" s="50">
        <f t="shared" si="194"/>
        <v>0</v>
      </c>
      <c r="J875" s="50">
        <f t="shared" si="196"/>
        <v>565.75754845290714</v>
      </c>
      <c r="K875" s="50">
        <f t="shared" si="197"/>
        <v>923.56270556080983</v>
      </c>
      <c r="L875" s="50">
        <f t="shared" si="198"/>
        <v>2295798.1591355745</v>
      </c>
      <c r="M875" s="50"/>
      <c r="N875" s="50">
        <f t="shared" si="191"/>
        <v>2295798.1591355745</v>
      </c>
      <c r="O875" s="198"/>
      <c r="P875" s="62"/>
      <c r="Q875" s="198"/>
      <c r="R875" s="62"/>
      <c r="S875" s="33"/>
      <c r="T875" s="99"/>
      <c r="U875" s="99"/>
    </row>
    <row r="876" spans="1:21" s="31" customFormat="1" x14ac:dyDescent="0.25">
      <c r="A876" s="35"/>
      <c r="B876" s="51" t="s">
        <v>100</v>
      </c>
      <c r="C876" s="35">
        <v>4</v>
      </c>
      <c r="D876" s="55">
        <v>14.374500000000001</v>
      </c>
      <c r="E876" s="181">
        <v>1420</v>
      </c>
      <c r="F876" s="132">
        <v>426326.7</v>
      </c>
      <c r="G876" s="41">
        <v>100</v>
      </c>
      <c r="H876" s="50">
        <f t="shared" si="195"/>
        <v>426326.7</v>
      </c>
      <c r="I876" s="50">
        <f t="shared" si="194"/>
        <v>0</v>
      </c>
      <c r="J876" s="50">
        <f t="shared" si="196"/>
        <v>300.23007042253522</v>
      </c>
      <c r="K876" s="50">
        <f t="shared" si="197"/>
        <v>1189.0901835911818</v>
      </c>
      <c r="L876" s="50">
        <f t="shared" si="198"/>
        <v>1675610.1977470166</v>
      </c>
      <c r="M876" s="50"/>
      <c r="N876" s="50">
        <f t="shared" si="191"/>
        <v>1675610.1977470166</v>
      </c>
      <c r="O876" s="198"/>
      <c r="P876" s="62"/>
      <c r="Q876" s="198"/>
      <c r="R876" s="62"/>
      <c r="S876" s="33"/>
      <c r="T876" s="99"/>
      <c r="U876" s="99"/>
    </row>
    <row r="877" spans="1:21" s="31" customFormat="1" x14ac:dyDescent="0.25">
      <c r="A877" s="35"/>
      <c r="B877" s="51" t="s">
        <v>602</v>
      </c>
      <c r="C877" s="35">
        <v>4</v>
      </c>
      <c r="D877" s="55">
        <v>10.2719</v>
      </c>
      <c r="E877" s="181">
        <v>1177</v>
      </c>
      <c r="F877" s="132">
        <v>431765.7</v>
      </c>
      <c r="G877" s="41">
        <v>100</v>
      </c>
      <c r="H877" s="50">
        <f t="shared" si="195"/>
        <v>431765.7</v>
      </c>
      <c r="I877" s="50">
        <f t="shared" si="194"/>
        <v>0</v>
      </c>
      <c r="J877" s="50">
        <f t="shared" si="196"/>
        <v>366.8357689039932</v>
      </c>
      <c r="K877" s="50">
        <f t="shared" si="197"/>
        <v>1122.4844851097237</v>
      </c>
      <c r="L877" s="50">
        <f t="shared" si="198"/>
        <v>1533394.614082179</v>
      </c>
      <c r="M877" s="50"/>
      <c r="N877" s="50">
        <f t="shared" si="191"/>
        <v>1533394.614082179</v>
      </c>
      <c r="O877" s="198"/>
      <c r="P877" s="62"/>
      <c r="Q877" s="198"/>
      <c r="R877" s="62"/>
      <c r="S877" s="33"/>
      <c r="T877" s="99"/>
      <c r="U877" s="99"/>
    </row>
    <row r="878" spans="1:21" s="31" customFormat="1" x14ac:dyDescent="0.25">
      <c r="A878" s="35"/>
      <c r="B878" s="51" t="s">
        <v>603</v>
      </c>
      <c r="C878" s="35">
        <v>4</v>
      </c>
      <c r="D878" s="55">
        <v>15.514700000000001</v>
      </c>
      <c r="E878" s="181">
        <v>1501</v>
      </c>
      <c r="F878" s="132">
        <v>499200.6</v>
      </c>
      <c r="G878" s="41">
        <v>100</v>
      </c>
      <c r="H878" s="50">
        <f t="shared" si="195"/>
        <v>499200.6</v>
      </c>
      <c r="I878" s="50">
        <f t="shared" si="194"/>
        <v>0</v>
      </c>
      <c r="J878" s="50">
        <f t="shared" si="196"/>
        <v>332.5786808794137</v>
      </c>
      <c r="K878" s="50">
        <f t="shared" si="197"/>
        <v>1156.7415731343033</v>
      </c>
      <c r="L878" s="50">
        <f t="shared" si="198"/>
        <v>1660808.8154535193</v>
      </c>
      <c r="M878" s="50"/>
      <c r="N878" s="50">
        <f t="shared" si="191"/>
        <v>1660808.8154535193</v>
      </c>
      <c r="O878" s="198"/>
      <c r="P878" s="62"/>
      <c r="Q878" s="198"/>
      <c r="R878" s="62"/>
      <c r="S878" s="33"/>
      <c r="T878" s="99"/>
      <c r="U878" s="99"/>
    </row>
    <row r="879" spans="1:21" s="31" customFormat="1" x14ac:dyDescent="0.25">
      <c r="A879" s="35"/>
      <c r="B879" s="51" t="s">
        <v>604</v>
      </c>
      <c r="C879" s="35">
        <v>4</v>
      </c>
      <c r="D879" s="55">
        <v>32.592500000000001</v>
      </c>
      <c r="E879" s="181">
        <v>4904</v>
      </c>
      <c r="F879" s="132">
        <v>3848896.1</v>
      </c>
      <c r="G879" s="41">
        <v>100</v>
      </c>
      <c r="H879" s="50">
        <f t="shared" si="195"/>
        <v>3848896.1</v>
      </c>
      <c r="I879" s="50">
        <f t="shared" si="194"/>
        <v>0</v>
      </c>
      <c r="J879" s="50">
        <f t="shared" si="196"/>
        <v>784.84830750407832</v>
      </c>
      <c r="K879" s="50">
        <f t="shared" si="197"/>
        <v>704.47194650963866</v>
      </c>
      <c r="L879" s="50">
        <f t="shared" si="198"/>
        <v>1892195.3556572692</v>
      </c>
      <c r="M879" s="50"/>
      <c r="N879" s="50">
        <f t="shared" si="191"/>
        <v>1892195.3556572692</v>
      </c>
      <c r="O879" s="198"/>
      <c r="P879" s="62"/>
      <c r="Q879" s="198"/>
      <c r="R879" s="62"/>
      <c r="S879" s="33"/>
      <c r="T879" s="99"/>
      <c r="U879" s="99"/>
    </row>
    <row r="880" spans="1:21" s="31" customFormat="1" x14ac:dyDescent="0.25">
      <c r="A880" s="35"/>
      <c r="B880" s="51" t="s">
        <v>605</v>
      </c>
      <c r="C880" s="35">
        <v>4</v>
      </c>
      <c r="D880" s="55">
        <v>24.1846</v>
      </c>
      <c r="E880" s="181">
        <v>2906</v>
      </c>
      <c r="F880" s="132">
        <v>1698315.9</v>
      </c>
      <c r="G880" s="41">
        <v>100</v>
      </c>
      <c r="H880" s="50">
        <f t="shared" si="195"/>
        <v>1698315.9</v>
      </c>
      <c r="I880" s="50">
        <f t="shared" si="194"/>
        <v>0</v>
      </c>
      <c r="J880" s="50">
        <f t="shared" si="196"/>
        <v>584.41703372333097</v>
      </c>
      <c r="K880" s="50">
        <f t="shared" si="197"/>
        <v>904.903220290386</v>
      </c>
      <c r="L880" s="50">
        <f t="shared" si="198"/>
        <v>1691971.3761291159</v>
      </c>
      <c r="M880" s="50"/>
      <c r="N880" s="50">
        <f t="shared" si="191"/>
        <v>1691971.3761291159</v>
      </c>
      <c r="O880" s="198"/>
      <c r="P880" s="62"/>
      <c r="Q880" s="198"/>
      <c r="R880" s="62"/>
      <c r="S880" s="33"/>
      <c r="T880" s="99"/>
      <c r="U880" s="99"/>
    </row>
    <row r="881" spans="1:21" s="31" customFormat="1" x14ac:dyDescent="0.25">
      <c r="A881" s="35"/>
      <c r="B881" s="4"/>
      <c r="C881" s="4"/>
      <c r="D881" s="55">
        <v>0</v>
      </c>
      <c r="E881" s="183"/>
      <c r="F881" s="42"/>
      <c r="G881" s="41"/>
      <c r="H881" s="42"/>
      <c r="I881" s="32"/>
      <c r="J881" s="32"/>
      <c r="K881" s="50"/>
      <c r="L881" s="50"/>
      <c r="M881" s="50"/>
      <c r="N881" s="50"/>
      <c r="O881" s="198"/>
      <c r="P881" s="62"/>
      <c r="Q881" s="198"/>
      <c r="R881" s="62"/>
      <c r="S881" s="33"/>
      <c r="T881" s="99"/>
      <c r="U881" s="99"/>
    </row>
    <row r="882" spans="1:21" s="31" customFormat="1" x14ac:dyDescent="0.25">
      <c r="A882" s="30" t="s">
        <v>606</v>
      </c>
      <c r="B882" s="43" t="s">
        <v>2</v>
      </c>
      <c r="C882" s="44"/>
      <c r="D882" s="3">
        <v>598.36670000000004</v>
      </c>
      <c r="E882" s="184">
        <f>E883</f>
        <v>36415</v>
      </c>
      <c r="F882" s="37">
        <f t="shared" ref="F882" si="199">F884</f>
        <v>0</v>
      </c>
      <c r="G882" s="37"/>
      <c r="H882" s="37">
        <f>H884</f>
        <v>4397220.1500000004</v>
      </c>
      <c r="I882" s="37">
        <f>I884</f>
        <v>-4397220.1500000004</v>
      </c>
      <c r="J882" s="37"/>
      <c r="K882" s="50"/>
      <c r="L882" s="50"/>
      <c r="M882" s="46">
        <f>M884</f>
        <v>12661450.668309506</v>
      </c>
      <c r="N882" s="37">
        <f t="shared" si="191"/>
        <v>12661450.668309506</v>
      </c>
      <c r="O882" s="198"/>
      <c r="P882" s="198"/>
      <c r="Q882" s="198"/>
      <c r="R882" s="198"/>
      <c r="S882" s="33"/>
      <c r="T882" s="99"/>
      <c r="U882" s="99"/>
    </row>
    <row r="883" spans="1:21" s="31" customFormat="1" x14ac:dyDescent="0.25">
      <c r="A883" s="30" t="s">
        <v>606</v>
      </c>
      <c r="B883" s="43" t="s">
        <v>3</v>
      </c>
      <c r="C883" s="44"/>
      <c r="D883" s="3">
        <v>598.36670000000004</v>
      </c>
      <c r="E883" s="184">
        <f>SUM(E885:E907)</f>
        <v>36415</v>
      </c>
      <c r="F883" s="37">
        <f t="shared" ref="F883" si="200">SUM(F885:F907)</f>
        <v>31980240.100000001</v>
      </c>
      <c r="G883" s="37"/>
      <c r="H883" s="37">
        <f>SUM(H885:H907)</f>
        <v>23185799.800000001</v>
      </c>
      <c r="I883" s="37">
        <f>SUM(I885:I907)</f>
        <v>8794440.3000000007</v>
      </c>
      <c r="J883" s="37"/>
      <c r="K883" s="50"/>
      <c r="L883" s="37">
        <f>SUM(L885:L907)</f>
        <v>34923630.453224123</v>
      </c>
      <c r="M883" s="50"/>
      <c r="N883" s="37">
        <f t="shared" si="191"/>
        <v>34923630.453224123</v>
      </c>
      <c r="O883" s="198"/>
      <c r="P883" s="198"/>
      <c r="Q883" s="198"/>
      <c r="R883" s="198"/>
      <c r="S883" s="33"/>
      <c r="T883" s="99"/>
      <c r="U883" s="99"/>
    </row>
    <row r="884" spans="1:21" s="31" customFormat="1" x14ac:dyDescent="0.25">
      <c r="A884" s="35"/>
      <c r="B884" s="51" t="s">
        <v>26</v>
      </c>
      <c r="C884" s="35">
        <v>2</v>
      </c>
      <c r="D884" s="55">
        <v>0</v>
      </c>
      <c r="E884" s="187"/>
      <c r="F884" s="50"/>
      <c r="G884" s="41">
        <v>25</v>
      </c>
      <c r="H884" s="50">
        <f>F906*G884/100</f>
        <v>4397220.1500000004</v>
      </c>
      <c r="I884" s="50">
        <f t="shared" ref="I884:I907" si="201">F884-H884</f>
        <v>-4397220.1500000004</v>
      </c>
      <c r="J884" s="50"/>
      <c r="K884" s="50"/>
      <c r="L884" s="50"/>
      <c r="M884" s="50">
        <f>($L$7*$L$8*E882/$L$10)+($L$7*$L$9*D882/$L$11)</f>
        <v>12661450.668309506</v>
      </c>
      <c r="N884" s="50">
        <f t="shared" si="191"/>
        <v>12661450.668309506</v>
      </c>
      <c r="O884" s="198"/>
      <c r="P884" s="62"/>
      <c r="Q884" s="198"/>
      <c r="R884" s="62"/>
      <c r="S884" s="33"/>
      <c r="T884" s="99"/>
      <c r="U884" s="99"/>
    </row>
    <row r="885" spans="1:21" s="31" customFormat="1" x14ac:dyDescent="0.25">
      <c r="A885" s="35"/>
      <c r="B885" s="51" t="s">
        <v>607</v>
      </c>
      <c r="C885" s="35">
        <v>4</v>
      </c>
      <c r="D885" s="55">
        <v>26.591699999999999</v>
      </c>
      <c r="E885" s="181">
        <v>1224</v>
      </c>
      <c r="F885" s="133">
        <v>864929.6</v>
      </c>
      <c r="G885" s="41">
        <v>100</v>
      </c>
      <c r="H885" s="50">
        <f t="shared" ref="H885:H907" si="202">F885*G885/100</f>
        <v>864929.6</v>
      </c>
      <c r="I885" s="50">
        <f t="shared" si="201"/>
        <v>0</v>
      </c>
      <c r="J885" s="50">
        <f t="shared" si="196"/>
        <v>706.6418300653595</v>
      </c>
      <c r="K885" s="50">
        <f t="shared" ref="K885:K907" si="203">$J$11*$J$19-J885</f>
        <v>782.67842394835748</v>
      </c>
      <c r="L885" s="50">
        <f t="shared" ref="L885:L907" si="204">IF(K885&gt;0,$J$7*$J$8*(K885/$K$19),0)+$J$7*$J$9*(E885/$E$19)+$J$7*$J$10*(D885/$D$19)</f>
        <v>1247520.0980234751</v>
      </c>
      <c r="M885" s="50"/>
      <c r="N885" s="50">
        <f t="shared" si="191"/>
        <v>1247520.0980234751</v>
      </c>
      <c r="O885" s="198"/>
      <c r="P885" s="62"/>
      <c r="Q885" s="198"/>
      <c r="R885" s="62"/>
      <c r="S885" s="33"/>
      <c r="T885" s="99"/>
      <c r="U885" s="99"/>
    </row>
    <row r="886" spans="1:21" s="31" customFormat="1" x14ac:dyDescent="0.25">
      <c r="A886" s="35"/>
      <c r="B886" s="51" t="s">
        <v>608</v>
      </c>
      <c r="C886" s="35">
        <v>4</v>
      </c>
      <c r="D886" s="55">
        <v>21.4466</v>
      </c>
      <c r="E886" s="181">
        <v>1198</v>
      </c>
      <c r="F886" s="133">
        <v>486219</v>
      </c>
      <c r="G886" s="41">
        <v>100</v>
      </c>
      <c r="H886" s="50">
        <f t="shared" si="202"/>
        <v>486219</v>
      </c>
      <c r="I886" s="50">
        <f t="shared" si="201"/>
        <v>0</v>
      </c>
      <c r="J886" s="50">
        <f t="shared" si="196"/>
        <v>405.85893155258765</v>
      </c>
      <c r="K886" s="50">
        <f t="shared" si="203"/>
        <v>1083.4613224611294</v>
      </c>
      <c r="L886" s="50">
        <f t="shared" si="204"/>
        <v>1552132.6677394584</v>
      </c>
      <c r="M886" s="50"/>
      <c r="N886" s="50">
        <f t="shared" si="191"/>
        <v>1552132.6677394584</v>
      </c>
      <c r="O886" s="198"/>
      <c r="P886" s="62"/>
      <c r="Q886" s="198"/>
      <c r="R886" s="62"/>
      <c r="S886" s="33"/>
      <c r="T886" s="99"/>
      <c r="U886" s="99"/>
    </row>
    <row r="887" spans="1:21" s="31" customFormat="1" x14ac:dyDescent="0.25">
      <c r="A887" s="35"/>
      <c r="B887" s="51" t="s">
        <v>839</v>
      </c>
      <c r="C887" s="35">
        <v>4</v>
      </c>
      <c r="D887" s="55">
        <v>20.6798</v>
      </c>
      <c r="E887" s="181">
        <v>1390</v>
      </c>
      <c r="F887" s="133">
        <v>1327558.5</v>
      </c>
      <c r="G887" s="41">
        <v>100</v>
      </c>
      <c r="H887" s="50">
        <f t="shared" si="202"/>
        <v>1327558.5</v>
      </c>
      <c r="I887" s="50">
        <f t="shared" si="201"/>
        <v>0</v>
      </c>
      <c r="J887" s="50">
        <f t="shared" si="196"/>
        <v>955.0780575539568</v>
      </c>
      <c r="K887" s="50">
        <f t="shared" si="203"/>
        <v>534.24219645976018</v>
      </c>
      <c r="L887" s="50">
        <f t="shared" si="204"/>
        <v>970347.78949793952</v>
      </c>
      <c r="M887" s="50"/>
      <c r="N887" s="50">
        <f t="shared" si="191"/>
        <v>970347.78949793952</v>
      </c>
      <c r="O887" s="198"/>
      <c r="P887" s="62"/>
      <c r="Q887" s="198"/>
      <c r="R887" s="62"/>
      <c r="S887" s="33"/>
      <c r="T887" s="99"/>
      <c r="U887" s="99"/>
    </row>
    <row r="888" spans="1:21" s="31" customFormat="1" x14ac:dyDescent="0.25">
      <c r="A888" s="35"/>
      <c r="B888" s="51" t="s">
        <v>840</v>
      </c>
      <c r="C888" s="35">
        <v>4</v>
      </c>
      <c r="D888" s="55">
        <v>48.986699999999999</v>
      </c>
      <c r="E888" s="181">
        <v>2397</v>
      </c>
      <c r="F888" s="133">
        <v>689716.8</v>
      </c>
      <c r="G888" s="41">
        <v>100</v>
      </c>
      <c r="H888" s="50">
        <f t="shared" si="202"/>
        <v>689716.8</v>
      </c>
      <c r="I888" s="50">
        <f t="shared" si="201"/>
        <v>0</v>
      </c>
      <c r="J888" s="50">
        <f t="shared" si="196"/>
        <v>287.74167709637049</v>
      </c>
      <c r="K888" s="50">
        <f t="shared" si="203"/>
        <v>1201.5785769173465</v>
      </c>
      <c r="L888" s="50">
        <f t="shared" si="204"/>
        <v>2056487.165349606</v>
      </c>
      <c r="M888" s="50"/>
      <c r="N888" s="50">
        <f t="shared" si="191"/>
        <v>2056487.165349606</v>
      </c>
      <c r="O888" s="198"/>
      <c r="P888" s="62"/>
      <c r="Q888" s="198"/>
      <c r="R888" s="62"/>
      <c r="S888" s="33"/>
      <c r="T888" s="99"/>
      <c r="U888" s="99"/>
    </row>
    <row r="889" spans="1:21" s="31" customFormat="1" x14ac:dyDescent="0.25">
      <c r="A889" s="35"/>
      <c r="B889" s="51" t="s">
        <v>609</v>
      </c>
      <c r="C889" s="35">
        <v>4</v>
      </c>
      <c r="D889" s="55">
        <v>62.897199999999998</v>
      </c>
      <c r="E889" s="181">
        <v>3103</v>
      </c>
      <c r="F889" s="133">
        <v>1976791.3</v>
      </c>
      <c r="G889" s="41">
        <v>100</v>
      </c>
      <c r="H889" s="50">
        <f t="shared" si="202"/>
        <v>1976791.3</v>
      </c>
      <c r="I889" s="50">
        <f t="shared" si="201"/>
        <v>0</v>
      </c>
      <c r="J889" s="50">
        <f t="shared" si="196"/>
        <v>637.05810505961972</v>
      </c>
      <c r="K889" s="50">
        <f t="shared" si="203"/>
        <v>852.26214895409726</v>
      </c>
      <c r="L889" s="50">
        <f t="shared" si="204"/>
        <v>1872882.241693893</v>
      </c>
      <c r="M889" s="50"/>
      <c r="N889" s="50">
        <f t="shared" si="191"/>
        <v>1872882.241693893</v>
      </c>
      <c r="O889" s="198"/>
      <c r="P889" s="62"/>
      <c r="Q889" s="198"/>
      <c r="R889" s="62"/>
      <c r="S889" s="33"/>
      <c r="T889" s="99"/>
      <c r="U889" s="99"/>
    </row>
    <row r="890" spans="1:21" s="31" customFormat="1" x14ac:dyDescent="0.25">
      <c r="A890" s="35"/>
      <c r="B890" s="51" t="s">
        <v>610</v>
      </c>
      <c r="C890" s="35">
        <v>4</v>
      </c>
      <c r="D890" s="55">
        <v>33.687600000000003</v>
      </c>
      <c r="E890" s="181">
        <v>2034</v>
      </c>
      <c r="F890" s="133">
        <v>539748.80000000005</v>
      </c>
      <c r="G890" s="41">
        <v>100</v>
      </c>
      <c r="H890" s="50">
        <f t="shared" si="202"/>
        <v>539748.80000000005</v>
      </c>
      <c r="I890" s="50">
        <f t="shared" si="201"/>
        <v>0</v>
      </c>
      <c r="J890" s="50">
        <f t="shared" si="196"/>
        <v>265.36322517207475</v>
      </c>
      <c r="K890" s="50">
        <f t="shared" si="203"/>
        <v>1223.9570288416421</v>
      </c>
      <c r="L890" s="50">
        <f t="shared" si="204"/>
        <v>1932451.5930760917</v>
      </c>
      <c r="M890" s="50"/>
      <c r="N890" s="50">
        <f t="shared" si="191"/>
        <v>1932451.5930760917</v>
      </c>
      <c r="O890" s="198"/>
      <c r="P890" s="62"/>
      <c r="Q890" s="198"/>
      <c r="R890" s="62"/>
      <c r="S890" s="33"/>
      <c r="T890" s="99"/>
      <c r="U890" s="99"/>
    </row>
    <row r="891" spans="1:21" s="31" customFormat="1" x14ac:dyDescent="0.25">
      <c r="A891" s="35"/>
      <c r="B891" s="51" t="s">
        <v>611</v>
      </c>
      <c r="C891" s="35">
        <v>4</v>
      </c>
      <c r="D891" s="55">
        <v>36.413200000000003</v>
      </c>
      <c r="E891" s="181">
        <v>1278</v>
      </c>
      <c r="F891" s="133">
        <v>428058.5</v>
      </c>
      <c r="G891" s="41">
        <v>100</v>
      </c>
      <c r="H891" s="50">
        <f t="shared" si="202"/>
        <v>428058.5</v>
      </c>
      <c r="I891" s="50">
        <f t="shared" si="201"/>
        <v>0</v>
      </c>
      <c r="J891" s="50">
        <f t="shared" si="196"/>
        <v>334.94405320813769</v>
      </c>
      <c r="K891" s="50">
        <f t="shared" si="203"/>
        <v>1154.3762008055792</v>
      </c>
      <c r="L891" s="50">
        <f t="shared" si="204"/>
        <v>1724893.2513764373</v>
      </c>
      <c r="M891" s="50"/>
      <c r="N891" s="50">
        <f t="shared" si="191"/>
        <v>1724893.2513764373</v>
      </c>
      <c r="O891" s="198"/>
      <c r="P891" s="62"/>
      <c r="Q891" s="198"/>
      <c r="R891" s="62"/>
      <c r="S891" s="33"/>
      <c r="T891" s="99"/>
      <c r="U891" s="99"/>
    </row>
    <row r="892" spans="1:21" s="31" customFormat="1" x14ac:dyDescent="0.25">
      <c r="A892" s="35"/>
      <c r="B892" s="51" t="s">
        <v>612</v>
      </c>
      <c r="C892" s="35">
        <v>4</v>
      </c>
      <c r="D892" s="55">
        <v>17.424600000000002</v>
      </c>
      <c r="E892" s="181">
        <v>685</v>
      </c>
      <c r="F892" s="133">
        <v>137653.4</v>
      </c>
      <c r="G892" s="41">
        <v>100</v>
      </c>
      <c r="H892" s="50">
        <f t="shared" si="202"/>
        <v>137653.4</v>
      </c>
      <c r="I892" s="50">
        <f t="shared" si="201"/>
        <v>0</v>
      </c>
      <c r="J892" s="50">
        <f t="shared" si="196"/>
        <v>200.95386861313867</v>
      </c>
      <c r="K892" s="50">
        <f t="shared" si="203"/>
        <v>1288.3663854005783</v>
      </c>
      <c r="L892" s="50">
        <f t="shared" si="204"/>
        <v>1662625.4677199302</v>
      </c>
      <c r="M892" s="50"/>
      <c r="N892" s="50">
        <f t="shared" si="191"/>
        <v>1662625.4677199302</v>
      </c>
      <c r="O892" s="198"/>
      <c r="P892" s="62"/>
      <c r="Q892" s="198"/>
      <c r="R892" s="62"/>
      <c r="S892" s="33"/>
      <c r="T892" s="99"/>
      <c r="U892" s="99"/>
    </row>
    <row r="893" spans="1:21" s="31" customFormat="1" x14ac:dyDescent="0.25">
      <c r="A893" s="35"/>
      <c r="B893" s="51" t="s">
        <v>613</v>
      </c>
      <c r="C893" s="35">
        <v>4</v>
      </c>
      <c r="D893" s="55">
        <v>18.459800000000001</v>
      </c>
      <c r="E893" s="181">
        <v>1282</v>
      </c>
      <c r="F893" s="133">
        <v>328182.40000000002</v>
      </c>
      <c r="G893" s="41">
        <v>100</v>
      </c>
      <c r="H893" s="50">
        <f t="shared" si="202"/>
        <v>328182.40000000002</v>
      </c>
      <c r="I893" s="50">
        <f t="shared" si="201"/>
        <v>0</v>
      </c>
      <c r="J893" s="50">
        <f t="shared" si="196"/>
        <v>255.99251170046804</v>
      </c>
      <c r="K893" s="50">
        <f t="shared" si="203"/>
        <v>1233.327742313249</v>
      </c>
      <c r="L893" s="50">
        <f t="shared" si="204"/>
        <v>1720159.335520348</v>
      </c>
      <c r="M893" s="50"/>
      <c r="N893" s="50">
        <f t="shared" si="191"/>
        <v>1720159.335520348</v>
      </c>
      <c r="O893" s="198"/>
      <c r="P893" s="62"/>
      <c r="Q893" s="198"/>
      <c r="R893" s="62"/>
      <c r="S893" s="33"/>
      <c r="T893" s="99"/>
      <c r="U893" s="99"/>
    </row>
    <row r="894" spans="1:21" s="31" customFormat="1" x14ac:dyDescent="0.25">
      <c r="A894" s="35"/>
      <c r="B894" s="51" t="s">
        <v>296</v>
      </c>
      <c r="C894" s="35">
        <v>4</v>
      </c>
      <c r="D894" s="55">
        <v>17.335699999999999</v>
      </c>
      <c r="E894" s="181">
        <v>822</v>
      </c>
      <c r="F894" s="133">
        <v>281554</v>
      </c>
      <c r="G894" s="41">
        <v>100</v>
      </c>
      <c r="H894" s="50">
        <f t="shared" si="202"/>
        <v>281554</v>
      </c>
      <c r="I894" s="50">
        <f t="shared" si="201"/>
        <v>0</v>
      </c>
      <c r="J894" s="50">
        <f t="shared" si="196"/>
        <v>342.52311435523114</v>
      </c>
      <c r="K894" s="50">
        <f t="shared" si="203"/>
        <v>1146.7971396584858</v>
      </c>
      <c r="L894" s="50">
        <f t="shared" si="204"/>
        <v>1529894.9715372846</v>
      </c>
      <c r="M894" s="50"/>
      <c r="N894" s="50">
        <f t="shared" si="191"/>
        <v>1529894.9715372846</v>
      </c>
      <c r="O894" s="198"/>
      <c r="P894" s="62"/>
      <c r="Q894" s="198"/>
      <c r="R894" s="62"/>
      <c r="S894" s="33"/>
      <c r="T894" s="99"/>
      <c r="U894" s="99"/>
    </row>
    <row r="895" spans="1:21" s="31" customFormat="1" x14ac:dyDescent="0.25">
      <c r="A895" s="35"/>
      <c r="B895" s="51" t="s">
        <v>614</v>
      </c>
      <c r="C895" s="35">
        <v>4</v>
      </c>
      <c r="D895" s="55">
        <v>9.4989999999999988</v>
      </c>
      <c r="E895" s="181">
        <v>551</v>
      </c>
      <c r="F895" s="133">
        <v>121965.2</v>
      </c>
      <c r="G895" s="41">
        <v>100</v>
      </c>
      <c r="H895" s="50">
        <f t="shared" si="202"/>
        <v>121965.2</v>
      </c>
      <c r="I895" s="50">
        <f t="shared" si="201"/>
        <v>0</v>
      </c>
      <c r="J895" s="50">
        <f t="shared" si="196"/>
        <v>221.3524500907441</v>
      </c>
      <c r="K895" s="50">
        <f t="shared" si="203"/>
        <v>1267.967803922973</v>
      </c>
      <c r="L895" s="50">
        <f t="shared" si="204"/>
        <v>1572877.6673177597</v>
      </c>
      <c r="M895" s="50"/>
      <c r="N895" s="50">
        <f t="shared" si="191"/>
        <v>1572877.6673177597</v>
      </c>
      <c r="O895" s="198"/>
      <c r="P895" s="62"/>
      <c r="Q895" s="198"/>
      <c r="R895" s="62"/>
      <c r="S895" s="33"/>
      <c r="T895" s="99"/>
      <c r="U895" s="99"/>
    </row>
    <row r="896" spans="1:21" s="31" customFormat="1" x14ac:dyDescent="0.25">
      <c r="A896" s="35"/>
      <c r="B896" s="51" t="s">
        <v>615</v>
      </c>
      <c r="C896" s="35">
        <v>4</v>
      </c>
      <c r="D896" s="55">
        <v>50.374799999999993</v>
      </c>
      <c r="E896" s="181">
        <v>2581</v>
      </c>
      <c r="F896" s="133">
        <v>1375572.4</v>
      </c>
      <c r="G896" s="41">
        <v>100</v>
      </c>
      <c r="H896" s="50">
        <f t="shared" si="202"/>
        <v>1375572.4</v>
      </c>
      <c r="I896" s="50">
        <f t="shared" si="201"/>
        <v>0</v>
      </c>
      <c r="J896" s="50">
        <f t="shared" si="196"/>
        <v>532.96102285935683</v>
      </c>
      <c r="K896" s="50">
        <f t="shared" si="203"/>
        <v>956.35923115436015</v>
      </c>
      <c r="L896" s="50">
        <f t="shared" si="204"/>
        <v>1824484.3985622718</v>
      </c>
      <c r="M896" s="50"/>
      <c r="N896" s="50">
        <f t="shared" si="191"/>
        <v>1824484.3985622718</v>
      </c>
      <c r="O896" s="198"/>
      <c r="P896" s="62"/>
      <c r="Q896" s="198"/>
      <c r="R896" s="62"/>
      <c r="S896" s="33"/>
      <c r="T896" s="99"/>
      <c r="U896" s="99"/>
    </row>
    <row r="897" spans="1:21" s="31" customFormat="1" x14ac:dyDescent="0.25">
      <c r="A897" s="35"/>
      <c r="B897" s="51" t="s">
        <v>574</v>
      </c>
      <c r="C897" s="35">
        <v>4</v>
      </c>
      <c r="D897" s="55">
        <v>12.6898</v>
      </c>
      <c r="E897" s="181">
        <v>731</v>
      </c>
      <c r="F897" s="133">
        <v>214491</v>
      </c>
      <c r="G897" s="41">
        <v>100</v>
      </c>
      <c r="H897" s="50">
        <f t="shared" si="202"/>
        <v>214491</v>
      </c>
      <c r="I897" s="50">
        <f t="shared" si="201"/>
        <v>0</v>
      </c>
      <c r="J897" s="50">
        <f t="shared" si="196"/>
        <v>293.42134062927499</v>
      </c>
      <c r="K897" s="50">
        <f t="shared" si="203"/>
        <v>1195.898913384442</v>
      </c>
      <c r="L897" s="50">
        <f t="shared" si="204"/>
        <v>1543213.9296167407</v>
      </c>
      <c r="M897" s="50"/>
      <c r="N897" s="50">
        <f t="shared" si="191"/>
        <v>1543213.9296167407</v>
      </c>
      <c r="O897" s="198"/>
      <c r="P897" s="62"/>
      <c r="Q897" s="198"/>
      <c r="R897" s="62"/>
      <c r="S897" s="33"/>
      <c r="T897" s="99"/>
      <c r="U897" s="99"/>
    </row>
    <row r="898" spans="1:21" s="31" customFormat="1" x14ac:dyDescent="0.25">
      <c r="A898" s="35"/>
      <c r="B898" s="51" t="s">
        <v>616</v>
      </c>
      <c r="C898" s="35">
        <v>4</v>
      </c>
      <c r="D898" s="55">
        <v>34.032299999999999</v>
      </c>
      <c r="E898" s="181">
        <v>1600</v>
      </c>
      <c r="F898" s="133">
        <v>803844.3</v>
      </c>
      <c r="G898" s="41">
        <v>100</v>
      </c>
      <c r="H898" s="50">
        <f t="shared" si="202"/>
        <v>803844.3</v>
      </c>
      <c r="I898" s="50">
        <f t="shared" si="201"/>
        <v>0</v>
      </c>
      <c r="J898" s="50">
        <f t="shared" si="196"/>
        <v>502.40268750000001</v>
      </c>
      <c r="K898" s="50">
        <f t="shared" si="203"/>
        <v>986.91756651371702</v>
      </c>
      <c r="L898" s="50">
        <f t="shared" si="204"/>
        <v>1586458.0346994295</v>
      </c>
      <c r="M898" s="50"/>
      <c r="N898" s="50">
        <f t="shared" ref="N898:N961" si="205">L898+M898</f>
        <v>1586458.0346994295</v>
      </c>
      <c r="O898" s="198"/>
      <c r="P898" s="62"/>
      <c r="Q898" s="198"/>
      <c r="R898" s="62"/>
      <c r="S898" s="33"/>
      <c r="T898" s="99"/>
      <c r="U898" s="99"/>
    </row>
    <row r="899" spans="1:21" s="31" customFormat="1" x14ac:dyDescent="0.25">
      <c r="A899" s="35"/>
      <c r="B899" s="51" t="s">
        <v>617</v>
      </c>
      <c r="C899" s="35">
        <v>4</v>
      </c>
      <c r="D899" s="55">
        <v>17.230599999999999</v>
      </c>
      <c r="E899" s="181">
        <v>799</v>
      </c>
      <c r="F899" s="133">
        <v>374464.6</v>
      </c>
      <c r="G899" s="41">
        <v>100</v>
      </c>
      <c r="H899" s="50">
        <f t="shared" si="202"/>
        <v>374464.6</v>
      </c>
      <c r="I899" s="50">
        <f t="shared" si="201"/>
        <v>0</v>
      </c>
      <c r="J899" s="50">
        <f t="shared" si="196"/>
        <v>468.66658322903629</v>
      </c>
      <c r="K899" s="50">
        <f t="shared" si="203"/>
        <v>1020.6536707846807</v>
      </c>
      <c r="L899" s="50">
        <f t="shared" si="204"/>
        <v>1383865.1219680635</v>
      </c>
      <c r="M899" s="50"/>
      <c r="N899" s="50">
        <f t="shared" si="205"/>
        <v>1383865.1219680635</v>
      </c>
      <c r="O899" s="198"/>
      <c r="P899" s="62"/>
      <c r="Q899" s="198"/>
      <c r="R899" s="62"/>
      <c r="S899" s="33"/>
      <c r="T899" s="99"/>
      <c r="U899" s="99"/>
    </row>
    <row r="900" spans="1:21" s="31" customFormat="1" x14ac:dyDescent="0.25">
      <c r="A900" s="35"/>
      <c r="B900" s="51" t="s">
        <v>618</v>
      </c>
      <c r="C900" s="35">
        <v>4</v>
      </c>
      <c r="D900" s="55">
        <v>31.044899999999998</v>
      </c>
      <c r="E900" s="181">
        <v>2480</v>
      </c>
      <c r="F900" s="133">
        <v>957070.5</v>
      </c>
      <c r="G900" s="41">
        <v>100</v>
      </c>
      <c r="H900" s="50">
        <f t="shared" si="202"/>
        <v>957070.5</v>
      </c>
      <c r="I900" s="50">
        <f t="shared" si="201"/>
        <v>0</v>
      </c>
      <c r="J900" s="50">
        <f t="shared" si="196"/>
        <v>385.91552419354838</v>
      </c>
      <c r="K900" s="50">
        <f t="shared" si="203"/>
        <v>1103.4047298201685</v>
      </c>
      <c r="L900" s="50">
        <f t="shared" si="204"/>
        <v>1868730.5163741689</v>
      </c>
      <c r="M900" s="50"/>
      <c r="N900" s="50">
        <f t="shared" si="205"/>
        <v>1868730.5163741689</v>
      </c>
      <c r="O900" s="198"/>
      <c r="P900" s="62"/>
      <c r="Q900" s="198"/>
      <c r="R900" s="62"/>
      <c r="S900" s="33"/>
      <c r="T900" s="99"/>
      <c r="U900" s="99"/>
    </row>
    <row r="901" spans="1:21" s="31" customFormat="1" x14ac:dyDescent="0.25">
      <c r="A901" s="35"/>
      <c r="B901" s="51" t="s">
        <v>619</v>
      </c>
      <c r="C901" s="35">
        <v>4</v>
      </c>
      <c r="D901" s="55">
        <v>11.1501</v>
      </c>
      <c r="E901" s="181">
        <v>672</v>
      </c>
      <c r="F901" s="133">
        <v>981276.3</v>
      </c>
      <c r="G901" s="41">
        <v>100</v>
      </c>
      <c r="H901" s="50">
        <f t="shared" si="202"/>
        <v>981276.3</v>
      </c>
      <c r="I901" s="50">
        <f t="shared" si="201"/>
        <v>0</v>
      </c>
      <c r="J901" s="50">
        <f t="shared" si="196"/>
        <v>1460.2325892857143</v>
      </c>
      <c r="K901" s="50">
        <f t="shared" si="203"/>
        <v>29.087664728002665</v>
      </c>
      <c r="L901" s="50">
        <f t="shared" si="204"/>
        <v>218769.49739691592</v>
      </c>
      <c r="M901" s="50"/>
      <c r="N901" s="50">
        <f t="shared" si="205"/>
        <v>218769.49739691592</v>
      </c>
      <c r="O901" s="198"/>
      <c r="P901" s="62"/>
      <c r="Q901" s="198"/>
      <c r="R901" s="62"/>
      <c r="S901" s="33"/>
      <c r="T901" s="99"/>
      <c r="U901" s="99"/>
    </row>
    <row r="902" spans="1:21" s="31" customFormat="1" x14ac:dyDescent="0.25">
      <c r="A902" s="35"/>
      <c r="B902" s="51" t="s">
        <v>620</v>
      </c>
      <c r="C902" s="35">
        <v>4</v>
      </c>
      <c r="D902" s="55">
        <v>10.266300000000001</v>
      </c>
      <c r="E902" s="181">
        <v>902</v>
      </c>
      <c r="F902" s="133">
        <v>325360.40000000002</v>
      </c>
      <c r="G902" s="41">
        <v>100</v>
      </c>
      <c r="H902" s="50">
        <f t="shared" si="202"/>
        <v>325360.40000000002</v>
      </c>
      <c r="I902" s="50">
        <f t="shared" si="201"/>
        <v>0</v>
      </c>
      <c r="J902" s="50">
        <f t="shared" si="196"/>
        <v>360.70997782705103</v>
      </c>
      <c r="K902" s="50">
        <f t="shared" si="203"/>
        <v>1128.6102761866659</v>
      </c>
      <c r="L902" s="50">
        <f t="shared" si="204"/>
        <v>1487847.9332051743</v>
      </c>
      <c r="M902" s="50"/>
      <c r="N902" s="50">
        <f t="shared" si="205"/>
        <v>1487847.9332051743</v>
      </c>
      <c r="O902" s="198"/>
      <c r="P902" s="62"/>
      <c r="Q902" s="198"/>
      <c r="R902" s="62"/>
      <c r="S902" s="33"/>
      <c r="T902" s="99"/>
      <c r="U902" s="99"/>
    </row>
    <row r="903" spans="1:21" s="31" customFormat="1" x14ac:dyDescent="0.25">
      <c r="A903" s="35"/>
      <c r="B903" s="51" t="s">
        <v>621</v>
      </c>
      <c r="C903" s="35">
        <v>4</v>
      </c>
      <c r="D903" s="55">
        <v>27.482099999999999</v>
      </c>
      <c r="E903" s="181">
        <v>1279</v>
      </c>
      <c r="F903" s="133">
        <v>428379.2</v>
      </c>
      <c r="G903" s="41">
        <v>100</v>
      </c>
      <c r="H903" s="50">
        <f t="shared" si="202"/>
        <v>428379.2</v>
      </c>
      <c r="I903" s="50">
        <f t="shared" si="201"/>
        <v>0</v>
      </c>
      <c r="J903" s="50">
        <f t="shared" si="196"/>
        <v>334.93291634089132</v>
      </c>
      <c r="K903" s="50">
        <f t="shared" si="203"/>
        <v>1154.3873376728257</v>
      </c>
      <c r="L903" s="50">
        <f t="shared" si="204"/>
        <v>1678430.0470007216</v>
      </c>
      <c r="M903" s="50"/>
      <c r="N903" s="50">
        <f t="shared" si="205"/>
        <v>1678430.0470007216</v>
      </c>
      <c r="O903" s="198"/>
      <c r="P903" s="62"/>
      <c r="Q903" s="198"/>
      <c r="R903" s="62"/>
      <c r="S903" s="33"/>
      <c r="T903" s="99"/>
      <c r="U903" s="99"/>
    </row>
    <row r="904" spans="1:21" s="31" customFormat="1" x14ac:dyDescent="0.25">
      <c r="A904" s="35"/>
      <c r="B904" s="51" t="s">
        <v>841</v>
      </c>
      <c r="C904" s="35">
        <v>4</v>
      </c>
      <c r="D904" s="55">
        <v>24.450700000000005</v>
      </c>
      <c r="E904" s="181">
        <v>1024</v>
      </c>
      <c r="F904" s="133">
        <v>731573.4</v>
      </c>
      <c r="G904" s="41">
        <v>100</v>
      </c>
      <c r="H904" s="50">
        <f t="shared" si="202"/>
        <v>731573.4</v>
      </c>
      <c r="I904" s="50">
        <f t="shared" si="201"/>
        <v>0</v>
      </c>
      <c r="J904" s="50">
        <f t="shared" si="196"/>
        <v>714.42714843750002</v>
      </c>
      <c r="K904" s="50">
        <f t="shared" si="203"/>
        <v>774.89310557621695</v>
      </c>
      <c r="L904" s="50">
        <f t="shared" si="204"/>
        <v>1189537.7054459595</v>
      </c>
      <c r="M904" s="50"/>
      <c r="N904" s="50">
        <f t="shared" si="205"/>
        <v>1189537.7054459595</v>
      </c>
      <c r="O904" s="198"/>
      <c r="P904" s="62"/>
      <c r="Q904" s="198"/>
      <c r="R904" s="62"/>
      <c r="S904" s="33"/>
      <c r="T904" s="99"/>
      <c r="U904" s="99"/>
    </row>
    <row r="905" spans="1:21" s="31" customFormat="1" x14ac:dyDescent="0.25">
      <c r="A905" s="35"/>
      <c r="B905" s="51" t="s">
        <v>622</v>
      </c>
      <c r="C905" s="35">
        <v>4</v>
      </c>
      <c r="D905" s="55">
        <v>14.500899999999998</v>
      </c>
      <c r="E905" s="181">
        <v>662</v>
      </c>
      <c r="F905" s="133">
        <v>357557.7</v>
      </c>
      <c r="G905" s="41">
        <v>100</v>
      </c>
      <c r="H905" s="50">
        <f t="shared" si="202"/>
        <v>357557.7</v>
      </c>
      <c r="I905" s="50">
        <f t="shared" si="201"/>
        <v>0</v>
      </c>
      <c r="J905" s="50">
        <f t="shared" si="196"/>
        <v>540.11737160120845</v>
      </c>
      <c r="K905" s="50">
        <f t="shared" si="203"/>
        <v>949.20288241250853</v>
      </c>
      <c r="L905" s="50">
        <f t="shared" si="204"/>
        <v>1263589.609559597</v>
      </c>
      <c r="M905" s="50"/>
      <c r="N905" s="50">
        <f t="shared" si="205"/>
        <v>1263589.609559597</v>
      </c>
      <c r="O905" s="198"/>
      <c r="P905" s="62"/>
      <c r="Q905" s="198"/>
      <c r="R905" s="62"/>
      <c r="S905" s="33"/>
      <c r="T905" s="99"/>
      <c r="U905" s="99"/>
    </row>
    <row r="906" spans="1:21" s="31" customFormat="1" x14ac:dyDescent="0.25">
      <c r="A906" s="35"/>
      <c r="B906" s="51" t="s">
        <v>606</v>
      </c>
      <c r="C906" s="35">
        <v>3</v>
      </c>
      <c r="D906" s="55">
        <v>19.206800000000001</v>
      </c>
      <c r="E906" s="181">
        <v>5728</v>
      </c>
      <c r="F906" s="133">
        <v>17588880.600000001</v>
      </c>
      <c r="G906" s="41">
        <v>50</v>
      </c>
      <c r="H906" s="50">
        <f t="shared" si="202"/>
        <v>8794440.3000000007</v>
      </c>
      <c r="I906" s="50">
        <f t="shared" si="201"/>
        <v>8794440.3000000007</v>
      </c>
      <c r="J906" s="50">
        <f t="shared" si="196"/>
        <v>3070.6844622905032</v>
      </c>
      <c r="K906" s="50">
        <f t="shared" si="203"/>
        <v>-1581.3642082767863</v>
      </c>
      <c r="L906" s="50">
        <f t="shared" si="204"/>
        <v>1191168.3282348125</v>
      </c>
      <c r="M906" s="50"/>
      <c r="N906" s="50">
        <f t="shared" si="205"/>
        <v>1191168.3282348125</v>
      </c>
      <c r="O906" s="198"/>
      <c r="P906" s="62"/>
      <c r="Q906" s="198"/>
      <c r="R906" s="62"/>
      <c r="S906" s="33"/>
      <c r="T906" s="99"/>
      <c r="U906" s="99"/>
    </row>
    <row r="907" spans="1:21" s="31" customFormat="1" x14ac:dyDescent="0.25">
      <c r="A907" s="35"/>
      <c r="B907" s="51" t="s">
        <v>842</v>
      </c>
      <c r="C907" s="35">
        <v>4</v>
      </c>
      <c r="D907" s="55">
        <v>32.515500000000003</v>
      </c>
      <c r="E907" s="181">
        <v>1993</v>
      </c>
      <c r="F907" s="133">
        <v>659392.19999999995</v>
      </c>
      <c r="G907" s="41">
        <v>100</v>
      </c>
      <c r="H907" s="50">
        <f t="shared" si="202"/>
        <v>659392.19999999995</v>
      </c>
      <c r="I907" s="50">
        <f t="shared" si="201"/>
        <v>0</v>
      </c>
      <c r="J907" s="50">
        <f t="shared" si="196"/>
        <v>330.85408931259406</v>
      </c>
      <c r="K907" s="50">
        <f t="shared" si="203"/>
        <v>1158.466164701123</v>
      </c>
      <c r="L907" s="50">
        <f t="shared" si="204"/>
        <v>1845263.0823080451</v>
      </c>
      <c r="M907" s="50"/>
      <c r="N907" s="50">
        <f t="shared" si="205"/>
        <v>1845263.0823080451</v>
      </c>
      <c r="O907" s="198"/>
      <c r="P907" s="62"/>
      <c r="Q907" s="198"/>
      <c r="R907" s="62"/>
      <c r="S907" s="33"/>
      <c r="T907" s="99"/>
      <c r="U907" s="99"/>
    </row>
    <row r="908" spans="1:21" s="31" customFormat="1" x14ac:dyDescent="0.25">
      <c r="A908" s="35"/>
      <c r="B908" s="4"/>
      <c r="C908" s="4"/>
      <c r="D908" s="55">
        <v>0</v>
      </c>
      <c r="E908" s="183"/>
      <c r="F908" s="42"/>
      <c r="G908" s="41"/>
      <c r="H908" s="42"/>
      <c r="I908" s="32"/>
      <c r="J908" s="32"/>
      <c r="K908" s="50"/>
      <c r="L908" s="50"/>
      <c r="M908" s="50"/>
      <c r="N908" s="50"/>
      <c r="O908" s="198"/>
      <c r="P908" s="62"/>
      <c r="Q908" s="198"/>
      <c r="R908" s="62"/>
      <c r="S908" s="33"/>
      <c r="T908" s="99"/>
      <c r="U908" s="99"/>
    </row>
    <row r="909" spans="1:21" s="31" customFormat="1" x14ac:dyDescent="0.25">
      <c r="A909" s="30" t="s">
        <v>623</v>
      </c>
      <c r="B909" s="43" t="s">
        <v>2</v>
      </c>
      <c r="C909" s="44"/>
      <c r="D909" s="3">
        <v>998.38089999999977</v>
      </c>
      <c r="E909" s="184">
        <f>E910</f>
        <v>62566</v>
      </c>
      <c r="F909" s="37">
        <f t="shared" ref="F909" si="206">F911</f>
        <v>0</v>
      </c>
      <c r="G909" s="37"/>
      <c r="H909" s="37">
        <f>H911</f>
        <v>7906844.3250000002</v>
      </c>
      <c r="I909" s="37">
        <f>I911</f>
        <v>-7906844.3250000002</v>
      </c>
      <c r="J909" s="37"/>
      <c r="K909" s="50"/>
      <c r="L909" s="50"/>
      <c r="M909" s="46">
        <f>M911</f>
        <v>21463735.972675744</v>
      </c>
      <c r="N909" s="37">
        <f t="shared" si="205"/>
        <v>21463735.972675744</v>
      </c>
      <c r="O909" s="198"/>
      <c r="P909" s="198"/>
      <c r="Q909" s="198"/>
      <c r="R909" s="198"/>
      <c r="S909" s="33"/>
      <c r="T909" s="99"/>
      <c r="U909" s="99"/>
    </row>
    <row r="910" spans="1:21" s="31" customFormat="1" x14ac:dyDescent="0.25">
      <c r="A910" s="30" t="s">
        <v>623</v>
      </c>
      <c r="B910" s="43" t="s">
        <v>3</v>
      </c>
      <c r="C910" s="44"/>
      <c r="D910" s="3">
        <v>998.38089999999977</v>
      </c>
      <c r="E910" s="184">
        <f>SUM(E912:E934)</f>
        <v>62566</v>
      </c>
      <c r="F910" s="37">
        <f t="shared" ref="F910" si="207">SUM(F912:F934)</f>
        <v>68431298.900000006</v>
      </c>
      <c r="G910" s="37"/>
      <c r="H910" s="37">
        <f>SUM(H912:H934)</f>
        <v>52617610.25</v>
      </c>
      <c r="I910" s="37">
        <f>SUM(I912:I934)</f>
        <v>15813688.65</v>
      </c>
      <c r="J910" s="37"/>
      <c r="K910" s="50"/>
      <c r="L910" s="37">
        <f>SUM(L912:L934)</f>
        <v>37044472.082471214</v>
      </c>
      <c r="M910" s="50"/>
      <c r="N910" s="37">
        <f t="shared" si="205"/>
        <v>37044472.082471214</v>
      </c>
      <c r="O910" s="198"/>
      <c r="P910" s="198"/>
      <c r="Q910" s="198"/>
      <c r="R910" s="198"/>
      <c r="S910" s="33"/>
      <c r="T910" s="99"/>
      <c r="U910" s="99"/>
    </row>
    <row r="911" spans="1:21" s="31" customFormat="1" x14ac:dyDescent="0.25">
      <c r="A911" s="35"/>
      <c r="B911" s="51" t="s">
        <v>26</v>
      </c>
      <c r="C911" s="35">
        <v>2</v>
      </c>
      <c r="D911" s="55">
        <v>0</v>
      </c>
      <c r="E911" s="187"/>
      <c r="F911" s="50"/>
      <c r="G911" s="41">
        <v>25</v>
      </c>
      <c r="H911" s="50">
        <f>F930*G911/100</f>
        <v>7906844.3250000002</v>
      </c>
      <c r="I911" s="50">
        <f t="shared" ref="I911:I934" si="208">F911-H911</f>
        <v>-7906844.3250000002</v>
      </c>
      <c r="J911" s="50"/>
      <c r="K911" s="50"/>
      <c r="L911" s="50"/>
      <c r="M911" s="50">
        <f>($L$7*$L$8*E909/$L$10)+($L$7*$L$9*D909/$L$11)</f>
        <v>21463735.972675744</v>
      </c>
      <c r="N911" s="50">
        <f t="shared" si="205"/>
        <v>21463735.972675744</v>
      </c>
      <c r="O911" s="198"/>
      <c r="P911" s="62"/>
      <c r="Q911" s="198"/>
      <c r="R911" s="62"/>
      <c r="S911" s="33"/>
      <c r="T911" s="99"/>
      <c r="U911" s="99"/>
    </row>
    <row r="912" spans="1:21" s="31" customFormat="1" x14ac:dyDescent="0.25">
      <c r="A912" s="35"/>
      <c r="B912" s="51" t="s">
        <v>624</v>
      </c>
      <c r="C912" s="35">
        <v>4</v>
      </c>
      <c r="D912" s="55">
        <v>17.226600000000001</v>
      </c>
      <c r="E912" s="181">
        <v>413</v>
      </c>
      <c r="F912" s="134">
        <v>334673.2</v>
      </c>
      <c r="G912" s="41">
        <v>100</v>
      </c>
      <c r="H912" s="50">
        <f t="shared" ref="H912:H934" si="209">F912*G912/100</f>
        <v>334673.2</v>
      </c>
      <c r="I912" s="50">
        <f t="shared" si="208"/>
        <v>0</v>
      </c>
      <c r="J912" s="50">
        <f t="shared" si="196"/>
        <v>810.34673123486687</v>
      </c>
      <c r="K912" s="50">
        <f t="shared" ref="K912:K934" si="210">$J$11*$J$19-J912</f>
        <v>678.97352277885011</v>
      </c>
      <c r="L912" s="50">
        <f t="shared" ref="L912:L934" si="211">IF(K912&gt;0,$J$7*$J$8*(K912/$K$19),0)+$J$7*$J$9*(E912/$E$19)+$J$7*$J$10*(D912/$D$19)</f>
        <v>928142.17814488988</v>
      </c>
      <c r="M912" s="50"/>
      <c r="N912" s="50">
        <f t="shared" si="205"/>
        <v>928142.17814488988</v>
      </c>
      <c r="O912" s="198"/>
      <c r="P912" s="62"/>
      <c r="Q912" s="198"/>
      <c r="R912" s="62"/>
      <c r="S912" s="33"/>
      <c r="T912" s="99"/>
      <c r="U912" s="99"/>
    </row>
    <row r="913" spans="1:21" s="31" customFormat="1" x14ac:dyDescent="0.25">
      <c r="A913" s="35"/>
      <c r="B913" s="51" t="s">
        <v>105</v>
      </c>
      <c r="C913" s="35">
        <v>4</v>
      </c>
      <c r="D913" s="55">
        <v>25.498499999999996</v>
      </c>
      <c r="E913" s="181">
        <v>2482</v>
      </c>
      <c r="F913" s="134">
        <v>836375.2</v>
      </c>
      <c r="G913" s="41">
        <v>100</v>
      </c>
      <c r="H913" s="50">
        <f t="shared" si="209"/>
        <v>836375.2</v>
      </c>
      <c r="I913" s="50">
        <f t="shared" si="208"/>
        <v>0</v>
      </c>
      <c r="J913" s="50">
        <f t="shared" si="196"/>
        <v>336.97630942788072</v>
      </c>
      <c r="K913" s="50">
        <f t="shared" si="210"/>
        <v>1152.3439445858362</v>
      </c>
      <c r="L913" s="50">
        <f t="shared" si="211"/>
        <v>1894872.8518411694</v>
      </c>
      <c r="M913" s="50"/>
      <c r="N913" s="50">
        <f t="shared" si="205"/>
        <v>1894872.8518411694</v>
      </c>
      <c r="O913" s="198"/>
      <c r="P913" s="62"/>
      <c r="Q913" s="198"/>
      <c r="R913" s="62"/>
      <c r="S913" s="33"/>
      <c r="T913" s="99"/>
      <c r="U913" s="99"/>
    </row>
    <row r="914" spans="1:21" s="31" customFormat="1" x14ac:dyDescent="0.25">
      <c r="A914" s="35"/>
      <c r="B914" s="51" t="s">
        <v>625</v>
      </c>
      <c r="C914" s="35">
        <v>4</v>
      </c>
      <c r="D914" s="55">
        <v>35.809699999999999</v>
      </c>
      <c r="E914" s="181">
        <v>880</v>
      </c>
      <c r="F914" s="134">
        <v>422786.3</v>
      </c>
      <c r="G914" s="41">
        <v>100</v>
      </c>
      <c r="H914" s="50">
        <f t="shared" si="209"/>
        <v>422786.3</v>
      </c>
      <c r="I914" s="50">
        <f t="shared" si="208"/>
        <v>0</v>
      </c>
      <c r="J914" s="50">
        <f t="shared" si="196"/>
        <v>480.43897727272724</v>
      </c>
      <c r="K914" s="50">
        <f t="shared" si="210"/>
        <v>1008.8812767409897</v>
      </c>
      <c r="L914" s="50">
        <f t="shared" si="211"/>
        <v>1483200.1400717241</v>
      </c>
      <c r="M914" s="50"/>
      <c r="N914" s="50">
        <f t="shared" si="205"/>
        <v>1483200.1400717241</v>
      </c>
      <c r="O914" s="198"/>
      <c r="P914" s="62"/>
      <c r="Q914" s="198"/>
      <c r="R914" s="62"/>
      <c r="S914" s="33"/>
      <c r="T914" s="99"/>
      <c r="U914" s="99"/>
    </row>
    <row r="915" spans="1:21" s="31" customFormat="1" x14ac:dyDescent="0.25">
      <c r="A915" s="35"/>
      <c r="B915" s="51" t="s">
        <v>843</v>
      </c>
      <c r="C915" s="35">
        <v>4</v>
      </c>
      <c r="D915" s="55">
        <v>39.009399999999999</v>
      </c>
      <c r="E915" s="181">
        <v>2545</v>
      </c>
      <c r="F915" s="134">
        <v>1117865</v>
      </c>
      <c r="G915" s="41">
        <v>100</v>
      </c>
      <c r="H915" s="50">
        <f t="shared" si="209"/>
        <v>1117865</v>
      </c>
      <c r="I915" s="50">
        <f t="shared" si="208"/>
        <v>0</v>
      </c>
      <c r="J915" s="50">
        <f t="shared" si="196"/>
        <v>439.23968565815323</v>
      </c>
      <c r="K915" s="50">
        <f t="shared" si="210"/>
        <v>1050.0805683555636</v>
      </c>
      <c r="L915" s="50">
        <f t="shared" si="211"/>
        <v>1863077.2980542453</v>
      </c>
      <c r="M915" s="50"/>
      <c r="N915" s="50">
        <f t="shared" si="205"/>
        <v>1863077.2980542453</v>
      </c>
      <c r="O915" s="198"/>
      <c r="P915" s="62"/>
      <c r="Q915" s="198"/>
      <c r="R915" s="62"/>
      <c r="S915" s="33"/>
      <c r="T915" s="99"/>
      <c r="U915" s="99"/>
    </row>
    <row r="916" spans="1:21" s="31" customFormat="1" x14ac:dyDescent="0.25">
      <c r="A916" s="35"/>
      <c r="B916" s="51" t="s">
        <v>626</v>
      </c>
      <c r="C916" s="35">
        <v>4</v>
      </c>
      <c r="D916" s="55">
        <v>53.113700000000001</v>
      </c>
      <c r="E916" s="181">
        <v>3176</v>
      </c>
      <c r="F916" s="134">
        <v>1014589.7</v>
      </c>
      <c r="G916" s="41">
        <v>100</v>
      </c>
      <c r="H916" s="50">
        <f t="shared" si="209"/>
        <v>1014589.7</v>
      </c>
      <c r="I916" s="50">
        <f t="shared" si="208"/>
        <v>0</v>
      </c>
      <c r="J916" s="50">
        <f t="shared" si="196"/>
        <v>319.4551952141058</v>
      </c>
      <c r="K916" s="50">
        <f t="shared" si="210"/>
        <v>1169.8650587996112</v>
      </c>
      <c r="L916" s="50">
        <f t="shared" si="211"/>
        <v>2190926.0560528124</v>
      </c>
      <c r="M916" s="50"/>
      <c r="N916" s="50">
        <f t="shared" si="205"/>
        <v>2190926.0560528124</v>
      </c>
      <c r="O916" s="198"/>
      <c r="P916" s="62"/>
      <c r="Q916" s="198"/>
      <c r="R916" s="62"/>
      <c r="S916" s="33"/>
      <c r="T916" s="99"/>
      <c r="U916" s="99"/>
    </row>
    <row r="917" spans="1:21" s="31" customFormat="1" x14ac:dyDescent="0.25">
      <c r="A917" s="35"/>
      <c r="B917" s="51" t="s">
        <v>627</v>
      </c>
      <c r="C917" s="35">
        <v>4</v>
      </c>
      <c r="D917" s="55">
        <v>54.958999999999996</v>
      </c>
      <c r="E917" s="181">
        <v>2525</v>
      </c>
      <c r="F917" s="134">
        <v>1445790.9</v>
      </c>
      <c r="G917" s="41">
        <v>100</v>
      </c>
      <c r="H917" s="50">
        <f t="shared" si="209"/>
        <v>1445790.9</v>
      </c>
      <c r="I917" s="50">
        <f t="shared" si="208"/>
        <v>0</v>
      </c>
      <c r="J917" s="50">
        <f t="shared" si="196"/>
        <v>572.59045544554453</v>
      </c>
      <c r="K917" s="50">
        <f t="shared" si="210"/>
        <v>916.72979856817244</v>
      </c>
      <c r="L917" s="50">
        <f t="shared" si="211"/>
        <v>1793444.6432011893</v>
      </c>
      <c r="M917" s="50"/>
      <c r="N917" s="50">
        <f t="shared" si="205"/>
        <v>1793444.6432011893</v>
      </c>
      <c r="O917" s="198"/>
      <c r="P917" s="62"/>
      <c r="Q917" s="198"/>
      <c r="R917" s="62"/>
      <c r="S917" s="33"/>
      <c r="T917" s="99"/>
      <c r="U917" s="99"/>
    </row>
    <row r="918" spans="1:21" s="31" customFormat="1" x14ac:dyDescent="0.25">
      <c r="A918" s="35"/>
      <c r="B918" s="51" t="s">
        <v>171</v>
      </c>
      <c r="C918" s="35">
        <v>4</v>
      </c>
      <c r="D918" s="55">
        <v>50.674500000000002</v>
      </c>
      <c r="E918" s="181">
        <v>2230</v>
      </c>
      <c r="F918" s="134">
        <v>1669351.1</v>
      </c>
      <c r="G918" s="41">
        <v>100</v>
      </c>
      <c r="H918" s="50">
        <f t="shared" si="209"/>
        <v>1669351.1</v>
      </c>
      <c r="I918" s="50">
        <f t="shared" si="208"/>
        <v>0</v>
      </c>
      <c r="J918" s="50">
        <f t="shared" ref="J918:J981" si="212">F918/E918</f>
        <v>748.58793721973097</v>
      </c>
      <c r="K918" s="50">
        <f t="shared" si="210"/>
        <v>740.732316793986</v>
      </c>
      <c r="L918" s="50">
        <f t="shared" si="211"/>
        <v>1518013.2964412482</v>
      </c>
      <c r="M918" s="50"/>
      <c r="N918" s="50">
        <f t="shared" si="205"/>
        <v>1518013.2964412482</v>
      </c>
      <c r="O918" s="198"/>
      <c r="P918" s="62"/>
      <c r="Q918" s="198"/>
      <c r="R918" s="62"/>
      <c r="S918" s="33"/>
      <c r="T918" s="99"/>
      <c r="U918" s="99"/>
    </row>
    <row r="919" spans="1:21" s="31" customFormat="1" x14ac:dyDescent="0.25">
      <c r="A919" s="35"/>
      <c r="B919" s="51" t="s">
        <v>628</v>
      </c>
      <c r="C919" s="35">
        <v>4</v>
      </c>
      <c r="D919" s="55">
        <v>47.912499999999994</v>
      </c>
      <c r="E919" s="181">
        <v>2534</v>
      </c>
      <c r="F919" s="134">
        <v>1627776.7</v>
      </c>
      <c r="G919" s="41">
        <v>100</v>
      </c>
      <c r="H919" s="50">
        <f t="shared" si="209"/>
        <v>1627776.7</v>
      </c>
      <c r="I919" s="50">
        <f t="shared" si="208"/>
        <v>0</v>
      </c>
      <c r="J919" s="50">
        <f t="shared" si="212"/>
        <v>642.37438831886345</v>
      </c>
      <c r="K919" s="50">
        <f t="shared" si="210"/>
        <v>846.94586569485352</v>
      </c>
      <c r="L919" s="50">
        <f t="shared" si="211"/>
        <v>1680281.2975239418</v>
      </c>
      <c r="M919" s="50"/>
      <c r="N919" s="50">
        <f t="shared" si="205"/>
        <v>1680281.2975239418</v>
      </c>
      <c r="O919" s="198"/>
      <c r="P919" s="62"/>
      <c r="Q919" s="198"/>
      <c r="R919" s="62"/>
      <c r="S919" s="33"/>
      <c r="T919" s="99"/>
      <c r="U919" s="99"/>
    </row>
    <row r="920" spans="1:21" s="31" customFormat="1" x14ac:dyDescent="0.25">
      <c r="A920" s="35"/>
      <c r="B920" s="51" t="s">
        <v>629</v>
      </c>
      <c r="C920" s="35">
        <v>4</v>
      </c>
      <c r="D920" s="55">
        <v>55.839199999999998</v>
      </c>
      <c r="E920" s="181">
        <v>3790</v>
      </c>
      <c r="F920" s="134">
        <v>2160675.5</v>
      </c>
      <c r="G920" s="41">
        <v>100</v>
      </c>
      <c r="H920" s="50">
        <f t="shared" si="209"/>
        <v>2160675.5</v>
      </c>
      <c r="I920" s="50">
        <f t="shared" si="208"/>
        <v>0</v>
      </c>
      <c r="J920" s="50">
        <f t="shared" si="212"/>
        <v>570.09907651715037</v>
      </c>
      <c r="K920" s="50">
        <f t="shared" si="210"/>
        <v>919.22117749656661</v>
      </c>
      <c r="L920" s="50">
        <f t="shared" si="211"/>
        <v>2041730.5859034732</v>
      </c>
      <c r="M920" s="50"/>
      <c r="N920" s="50">
        <f t="shared" si="205"/>
        <v>2041730.5859034732</v>
      </c>
      <c r="O920" s="198"/>
      <c r="P920" s="62"/>
      <c r="Q920" s="198"/>
      <c r="R920" s="62"/>
      <c r="S920" s="33"/>
      <c r="T920" s="99"/>
      <c r="U920" s="99"/>
    </row>
    <row r="921" spans="1:21" s="31" customFormat="1" x14ac:dyDescent="0.25">
      <c r="A921" s="35"/>
      <c r="B921" s="51" t="s">
        <v>630</v>
      </c>
      <c r="C921" s="35">
        <v>4</v>
      </c>
      <c r="D921" s="55">
        <v>30.313600000000001</v>
      </c>
      <c r="E921" s="181">
        <v>2834</v>
      </c>
      <c r="F921" s="134">
        <v>950566.9</v>
      </c>
      <c r="G921" s="41">
        <v>100</v>
      </c>
      <c r="H921" s="50">
        <f t="shared" si="209"/>
        <v>950566.9</v>
      </c>
      <c r="I921" s="50">
        <f t="shared" si="208"/>
        <v>0</v>
      </c>
      <c r="J921" s="50">
        <f t="shared" si="212"/>
        <v>335.41527875793929</v>
      </c>
      <c r="K921" s="50">
        <f t="shared" si="210"/>
        <v>1153.9049752557776</v>
      </c>
      <c r="L921" s="50">
        <f t="shared" si="211"/>
        <v>1988811.5122483796</v>
      </c>
      <c r="M921" s="50"/>
      <c r="N921" s="50">
        <f t="shared" si="205"/>
        <v>1988811.5122483796</v>
      </c>
      <c r="O921" s="198"/>
      <c r="P921" s="62"/>
      <c r="Q921" s="198"/>
      <c r="R921" s="62"/>
      <c r="S921" s="33"/>
      <c r="T921" s="99"/>
      <c r="U921" s="99"/>
    </row>
    <row r="922" spans="1:21" s="31" customFormat="1" x14ac:dyDescent="0.25">
      <c r="A922" s="35"/>
      <c r="B922" s="51" t="s">
        <v>631</v>
      </c>
      <c r="C922" s="35">
        <v>4</v>
      </c>
      <c r="D922" s="55">
        <v>12.9727</v>
      </c>
      <c r="E922" s="181">
        <v>526</v>
      </c>
      <c r="F922" s="134">
        <v>384816.5</v>
      </c>
      <c r="G922" s="41">
        <v>100</v>
      </c>
      <c r="H922" s="50">
        <f t="shared" si="209"/>
        <v>384816.5</v>
      </c>
      <c r="I922" s="50">
        <f t="shared" si="208"/>
        <v>0</v>
      </c>
      <c r="J922" s="50">
        <f t="shared" si="212"/>
        <v>731.5903041825095</v>
      </c>
      <c r="K922" s="50">
        <f t="shared" si="210"/>
        <v>757.72994983120748</v>
      </c>
      <c r="L922" s="50">
        <f t="shared" si="211"/>
        <v>1015528.9771684571</v>
      </c>
      <c r="M922" s="50"/>
      <c r="N922" s="50">
        <f t="shared" si="205"/>
        <v>1015528.9771684571</v>
      </c>
      <c r="O922" s="198"/>
      <c r="P922" s="62"/>
      <c r="Q922" s="198"/>
      <c r="R922" s="62"/>
      <c r="S922" s="33"/>
      <c r="T922" s="99"/>
      <c r="U922" s="99"/>
    </row>
    <row r="923" spans="1:21" s="31" customFormat="1" x14ac:dyDescent="0.25">
      <c r="A923" s="35"/>
      <c r="B923" s="51" t="s">
        <v>632</v>
      </c>
      <c r="C923" s="35">
        <v>4</v>
      </c>
      <c r="D923" s="55">
        <v>53.3904</v>
      </c>
      <c r="E923" s="181">
        <v>4703</v>
      </c>
      <c r="F923" s="134">
        <v>3354929.2</v>
      </c>
      <c r="G923" s="41">
        <v>100</v>
      </c>
      <c r="H923" s="50">
        <f t="shared" si="209"/>
        <v>3354929.2</v>
      </c>
      <c r="I923" s="50">
        <f t="shared" si="208"/>
        <v>0</v>
      </c>
      <c r="J923" s="50">
        <f t="shared" si="212"/>
        <v>713.35938762492026</v>
      </c>
      <c r="K923" s="50">
        <f t="shared" si="210"/>
        <v>775.96086638879672</v>
      </c>
      <c r="L923" s="50">
        <f t="shared" si="211"/>
        <v>2042555.1328958976</v>
      </c>
      <c r="M923" s="50"/>
      <c r="N923" s="50">
        <f t="shared" si="205"/>
        <v>2042555.1328958976</v>
      </c>
      <c r="O923" s="198"/>
      <c r="P923" s="62"/>
      <c r="Q923" s="198"/>
      <c r="R923" s="62"/>
      <c r="S923" s="33"/>
      <c r="T923" s="99"/>
      <c r="U923" s="99"/>
    </row>
    <row r="924" spans="1:21" s="31" customFormat="1" x14ac:dyDescent="0.25">
      <c r="A924" s="35"/>
      <c r="B924" s="51" t="s">
        <v>244</v>
      </c>
      <c r="C924" s="35">
        <v>4</v>
      </c>
      <c r="D924" s="55">
        <v>38.387099999999997</v>
      </c>
      <c r="E924" s="181">
        <v>1671</v>
      </c>
      <c r="F924" s="134">
        <v>3977352.1</v>
      </c>
      <c r="G924" s="41">
        <v>100</v>
      </c>
      <c r="H924" s="50">
        <f t="shared" si="209"/>
        <v>3977352.1</v>
      </c>
      <c r="I924" s="50">
        <f t="shared" si="208"/>
        <v>0</v>
      </c>
      <c r="J924" s="50">
        <f t="shared" si="212"/>
        <v>2380.2226810293237</v>
      </c>
      <c r="K924" s="50">
        <f t="shared" si="210"/>
        <v>-890.90242701560669</v>
      </c>
      <c r="L924" s="50">
        <f t="shared" si="211"/>
        <v>518793.84310511959</v>
      </c>
      <c r="M924" s="50"/>
      <c r="N924" s="50">
        <f t="shared" si="205"/>
        <v>518793.84310511959</v>
      </c>
      <c r="O924" s="198"/>
      <c r="P924" s="62"/>
      <c r="Q924" s="198"/>
      <c r="R924" s="62"/>
      <c r="S924" s="33"/>
      <c r="T924" s="99"/>
      <c r="U924" s="99"/>
    </row>
    <row r="925" spans="1:21" s="31" customFormat="1" x14ac:dyDescent="0.25">
      <c r="A925" s="35"/>
      <c r="B925" s="51" t="s">
        <v>633</v>
      </c>
      <c r="C925" s="35">
        <v>4</v>
      </c>
      <c r="D925" s="55">
        <v>37.928000000000004</v>
      </c>
      <c r="E925" s="181">
        <v>2399</v>
      </c>
      <c r="F925" s="134">
        <v>1748561.8</v>
      </c>
      <c r="G925" s="41">
        <v>100</v>
      </c>
      <c r="H925" s="50">
        <f t="shared" si="209"/>
        <v>1748561.8</v>
      </c>
      <c r="I925" s="50">
        <f t="shared" si="208"/>
        <v>0</v>
      </c>
      <c r="J925" s="50">
        <f t="shared" si="212"/>
        <v>728.87111296373496</v>
      </c>
      <c r="K925" s="50">
        <f t="shared" si="210"/>
        <v>760.44914104998202</v>
      </c>
      <c r="L925" s="50">
        <f t="shared" si="211"/>
        <v>1505649.4525534129</v>
      </c>
      <c r="M925" s="50"/>
      <c r="N925" s="50">
        <f t="shared" si="205"/>
        <v>1505649.4525534129</v>
      </c>
      <c r="O925" s="198"/>
      <c r="P925" s="62"/>
      <c r="Q925" s="198"/>
      <c r="R925" s="62"/>
      <c r="S925" s="33"/>
      <c r="T925" s="99"/>
      <c r="U925" s="99"/>
    </row>
    <row r="926" spans="1:21" s="31" customFormat="1" x14ac:dyDescent="0.25">
      <c r="A926" s="35"/>
      <c r="B926" s="51" t="s">
        <v>634</v>
      </c>
      <c r="C926" s="35">
        <v>4</v>
      </c>
      <c r="D926" s="55">
        <v>42.626199999999997</v>
      </c>
      <c r="E926" s="181">
        <v>2398</v>
      </c>
      <c r="F926" s="134">
        <v>4442508.2</v>
      </c>
      <c r="G926" s="41">
        <v>100</v>
      </c>
      <c r="H926" s="50">
        <f t="shared" si="209"/>
        <v>4442508.2</v>
      </c>
      <c r="I926" s="50">
        <f t="shared" si="208"/>
        <v>0</v>
      </c>
      <c r="J926" s="50">
        <f t="shared" si="212"/>
        <v>1852.5889074228523</v>
      </c>
      <c r="K926" s="50">
        <f t="shared" si="210"/>
        <v>-363.26865340913537</v>
      </c>
      <c r="L926" s="50">
        <f t="shared" si="211"/>
        <v>679389.7492073623</v>
      </c>
      <c r="M926" s="50"/>
      <c r="N926" s="50">
        <f t="shared" si="205"/>
        <v>679389.7492073623</v>
      </c>
      <c r="O926" s="198"/>
      <c r="P926" s="62"/>
      <c r="Q926" s="198"/>
      <c r="R926" s="62"/>
      <c r="S926" s="33"/>
      <c r="T926" s="99"/>
      <c r="U926" s="99"/>
    </row>
    <row r="927" spans="1:21" s="31" customFormat="1" x14ac:dyDescent="0.25">
      <c r="A927" s="35"/>
      <c r="B927" s="51" t="s">
        <v>844</v>
      </c>
      <c r="C927" s="35">
        <v>4</v>
      </c>
      <c r="D927" s="55">
        <v>47.831499999999998</v>
      </c>
      <c r="E927" s="181">
        <v>3145</v>
      </c>
      <c r="F927" s="134">
        <v>1883790.8</v>
      </c>
      <c r="G927" s="41">
        <v>100</v>
      </c>
      <c r="H927" s="50">
        <f t="shared" si="209"/>
        <v>1883790.8</v>
      </c>
      <c r="I927" s="50">
        <f t="shared" si="208"/>
        <v>0</v>
      </c>
      <c r="J927" s="50">
        <f t="shared" si="212"/>
        <v>598.979586645469</v>
      </c>
      <c r="K927" s="50">
        <f t="shared" si="210"/>
        <v>890.34066736824798</v>
      </c>
      <c r="L927" s="50">
        <f t="shared" si="211"/>
        <v>1844753.9718987467</v>
      </c>
      <c r="M927" s="50"/>
      <c r="N927" s="50">
        <f t="shared" si="205"/>
        <v>1844753.9718987467</v>
      </c>
      <c r="O927" s="198"/>
      <c r="P927" s="62"/>
      <c r="Q927" s="198"/>
      <c r="R927" s="62"/>
      <c r="S927" s="33"/>
      <c r="T927" s="99"/>
      <c r="U927" s="99"/>
    </row>
    <row r="928" spans="1:21" s="31" customFormat="1" x14ac:dyDescent="0.25">
      <c r="A928" s="35"/>
      <c r="B928" s="51" t="s">
        <v>635</v>
      </c>
      <c r="C928" s="35">
        <v>4</v>
      </c>
      <c r="D928" s="55">
        <v>31.9847</v>
      </c>
      <c r="E928" s="181">
        <v>666</v>
      </c>
      <c r="F928" s="134">
        <v>869765.6</v>
      </c>
      <c r="G928" s="41">
        <v>100</v>
      </c>
      <c r="H928" s="50">
        <f t="shared" si="209"/>
        <v>869765.6</v>
      </c>
      <c r="I928" s="50">
        <f t="shared" si="208"/>
        <v>0</v>
      </c>
      <c r="J928" s="50">
        <f t="shared" si="212"/>
        <v>1305.9543543543543</v>
      </c>
      <c r="K928" s="50">
        <f t="shared" si="210"/>
        <v>183.36589965936264</v>
      </c>
      <c r="L928" s="50">
        <f t="shared" si="211"/>
        <v>499061.71880261431</v>
      </c>
      <c r="M928" s="50"/>
      <c r="N928" s="50">
        <f t="shared" si="205"/>
        <v>499061.71880261431</v>
      </c>
      <c r="O928" s="198"/>
      <c r="P928" s="62"/>
      <c r="Q928" s="198"/>
      <c r="R928" s="62"/>
      <c r="S928" s="33"/>
      <c r="T928" s="99"/>
      <c r="U928" s="99"/>
    </row>
    <row r="929" spans="1:21" s="31" customFormat="1" x14ac:dyDescent="0.25">
      <c r="A929" s="35"/>
      <c r="B929" s="51" t="s">
        <v>636</v>
      </c>
      <c r="C929" s="35">
        <v>4</v>
      </c>
      <c r="D929" s="55">
        <v>42.980699999999999</v>
      </c>
      <c r="E929" s="181">
        <v>3477</v>
      </c>
      <c r="F929" s="134">
        <v>1486916.4</v>
      </c>
      <c r="G929" s="41">
        <v>100</v>
      </c>
      <c r="H929" s="50">
        <f t="shared" si="209"/>
        <v>1486916.4</v>
      </c>
      <c r="I929" s="50">
        <f t="shared" si="208"/>
        <v>0</v>
      </c>
      <c r="J929" s="50">
        <f t="shared" si="212"/>
        <v>427.6434857635893</v>
      </c>
      <c r="K929" s="50">
        <f t="shared" si="210"/>
        <v>1061.6767682501277</v>
      </c>
      <c r="L929" s="50">
        <f t="shared" si="211"/>
        <v>2074284.2437220605</v>
      </c>
      <c r="M929" s="50"/>
      <c r="N929" s="50">
        <f t="shared" si="205"/>
        <v>2074284.2437220605</v>
      </c>
      <c r="O929" s="198"/>
      <c r="P929" s="62"/>
      <c r="Q929" s="198"/>
      <c r="R929" s="62"/>
      <c r="S929" s="33"/>
      <c r="T929" s="99"/>
      <c r="U929" s="99"/>
    </row>
    <row r="930" spans="1:21" s="31" customFormat="1" x14ac:dyDescent="0.25">
      <c r="A930" s="35"/>
      <c r="B930" s="51" t="s">
        <v>623</v>
      </c>
      <c r="C930" s="35">
        <v>3</v>
      </c>
      <c r="D930" s="55">
        <v>22.766300000000001</v>
      </c>
      <c r="E930" s="181">
        <v>7095</v>
      </c>
      <c r="F930" s="134">
        <v>31627377.300000001</v>
      </c>
      <c r="G930" s="41">
        <v>50</v>
      </c>
      <c r="H930" s="50">
        <f t="shared" si="209"/>
        <v>15813688.65</v>
      </c>
      <c r="I930" s="50">
        <f t="shared" si="208"/>
        <v>15813688.65</v>
      </c>
      <c r="J930" s="50">
        <f t="shared" si="212"/>
        <v>4457.6994080338263</v>
      </c>
      <c r="K930" s="50">
        <f t="shared" si="210"/>
        <v>-2968.3791540201091</v>
      </c>
      <c r="L930" s="50">
        <f t="shared" si="211"/>
        <v>1470091.5015607025</v>
      </c>
      <c r="M930" s="50"/>
      <c r="N930" s="50">
        <f t="shared" si="205"/>
        <v>1470091.5015607025</v>
      </c>
      <c r="O930" s="198"/>
      <c r="P930" s="62"/>
      <c r="Q930" s="198"/>
      <c r="R930" s="62"/>
      <c r="S930" s="33"/>
      <c r="T930" s="99"/>
      <c r="U930" s="99"/>
    </row>
    <row r="931" spans="1:21" s="31" customFormat="1" x14ac:dyDescent="0.25">
      <c r="A931" s="35"/>
      <c r="B931" s="51" t="s">
        <v>344</v>
      </c>
      <c r="C931" s="35">
        <v>4</v>
      </c>
      <c r="D931" s="55">
        <v>24.2531</v>
      </c>
      <c r="E931" s="181">
        <v>1073</v>
      </c>
      <c r="F931" s="134">
        <v>491965.8</v>
      </c>
      <c r="G931" s="41">
        <v>100</v>
      </c>
      <c r="H931" s="50">
        <f t="shared" si="209"/>
        <v>491965.8</v>
      </c>
      <c r="I931" s="50">
        <f t="shared" si="208"/>
        <v>0</v>
      </c>
      <c r="J931" s="50">
        <f t="shared" si="212"/>
        <v>458.4956197576887</v>
      </c>
      <c r="K931" s="50">
        <f t="shared" si="210"/>
        <v>1030.8246342560283</v>
      </c>
      <c r="L931" s="50">
        <f t="shared" si="211"/>
        <v>1484114.6450711752</v>
      </c>
      <c r="M931" s="50"/>
      <c r="N931" s="50">
        <f t="shared" si="205"/>
        <v>1484114.6450711752</v>
      </c>
      <c r="O931" s="198"/>
      <c r="P931" s="62"/>
      <c r="Q931" s="198"/>
      <c r="R931" s="62"/>
      <c r="S931" s="33"/>
      <c r="T931" s="99"/>
      <c r="U931" s="99"/>
    </row>
    <row r="932" spans="1:21" s="31" customFormat="1" x14ac:dyDescent="0.25">
      <c r="A932" s="35"/>
      <c r="B932" s="51" t="s">
        <v>637</v>
      </c>
      <c r="C932" s="35">
        <v>4</v>
      </c>
      <c r="D932" s="55">
        <v>111.4866</v>
      </c>
      <c r="E932" s="181">
        <v>6687</v>
      </c>
      <c r="F932" s="134">
        <v>3261710.7</v>
      </c>
      <c r="G932" s="41">
        <v>100</v>
      </c>
      <c r="H932" s="50">
        <f t="shared" si="209"/>
        <v>3261710.7</v>
      </c>
      <c r="I932" s="50">
        <f t="shared" si="208"/>
        <v>0</v>
      </c>
      <c r="J932" s="50">
        <f t="shared" si="212"/>
        <v>487.76890982503369</v>
      </c>
      <c r="K932" s="50">
        <f t="shared" si="210"/>
        <v>1001.5513441886833</v>
      </c>
      <c r="L932" s="50">
        <f t="shared" si="211"/>
        <v>2976276.9725547358</v>
      </c>
      <c r="M932" s="50"/>
      <c r="N932" s="50">
        <f t="shared" si="205"/>
        <v>2976276.9725547358</v>
      </c>
      <c r="O932" s="198"/>
      <c r="P932" s="62"/>
      <c r="Q932" s="198"/>
      <c r="R932" s="62"/>
      <c r="S932" s="33"/>
      <c r="T932" s="99"/>
      <c r="U932" s="99"/>
    </row>
    <row r="933" spans="1:21" s="31" customFormat="1" x14ac:dyDescent="0.25">
      <c r="A933" s="35"/>
      <c r="B933" s="51" t="s">
        <v>638</v>
      </c>
      <c r="C933" s="35">
        <v>4</v>
      </c>
      <c r="D933" s="55">
        <v>30.6875</v>
      </c>
      <c r="E933" s="181">
        <v>1833</v>
      </c>
      <c r="F933" s="134">
        <v>1248437.6000000001</v>
      </c>
      <c r="G933" s="41">
        <v>100</v>
      </c>
      <c r="H933" s="50">
        <f t="shared" si="209"/>
        <v>1248437.6000000001</v>
      </c>
      <c r="I933" s="50">
        <f t="shared" si="208"/>
        <v>0</v>
      </c>
      <c r="J933" s="50">
        <f t="shared" si="212"/>
        <v>681.08979814511736</v>
      </c>
      <c r="K933" s="50">
        <f t="shared" si="210"/>
        <v>808.23045586859962</v>
      </c>
      <c r="L933" s="50">
        <f t="shared" si="211"/>
        <v>1413477.7548202632</v>
      </c>
      <c r="M933" s="50"/>
      <c r="N933" s="50">
        <f t="shared" si="205"/>
        <v>1413477.7548202632</v>
      </c>
      <c r="O933" s="198"/>
      <c r="P933" s="62"/>
      <c r="Q933" s="198"/>
      <c r="R933" s="62"/>
      <c r="S933" s="33"/>
      <c r="T933" s="99"/>
      <c r="U933" s="99"/>
    </row>
    <row r="934" spans="1:21" s="31" customFormat="1" x14ac:dyDescent="0.25">
      <c r="A934" s="35"/>
      <c r="B934" s="51" t="s">
        <v>639</v>
      </c>
      <c r="C934" s="35">
        <v>4</v>
      </c>
      <c r="D934" s="55">
        <v>90.729400000000012</v>
      </c>
      <c r="E934" s="181">
        <v>3484</v>
      </c>
      <c r="F934" s="134">
        <v>2072716.4</v>
      </c>
      <c r="G934" s="41">
        <v>100</v>
      </c>
      <c r="H934" s="50">
        <f t="shared" si="209"/>
        <v>2072716.4</v>
      </c>
      <c r="I934" s="50">
        <f t="shared" si="208"/>
        <v>0</v>
      </c>
      <c r="J934" s="50">
        <f t="shared" si="212"/>
        <v>594.92433983926514</v>
      </c>
      <c r="K934" s="50">
        <f t="shared" si="210"/>
        <v>894.39591417445183</v>
      </c>
      <c r="L934" s="50">
        <f t="shared" si="211"/>
        <v>2137994.2596275974</v>
      </c>
      <c r="M934" s="50"/>
      <c r="N934" s="50">
        <f t="shared" si="205"/>
        <v>2137994.2596275974</v>
      </c>
      <c r="O934" s="198"/>
      <c r="P934" s="62"/>
      <c r="Q934" s="198"/>
      <c r="R934" s="62"/>
      <c r="S934" s="33"/>
      <c r="T934" s="99"/>
      <c r="U934" s="99"/>
    </row>
    <row r="935" spans="1:21" s="31" customFormat="1" x14ac:dyDescent="0.25">
      <c r="A935" s="35"/>
      <c r="B935" s="4"/>
      <c r="C935" s="4"/>
      <c r="D935" s="55">
        <v>0</v>
      </c>
      <c r="E935" s="183"/>
      <c r="F935" s="42"/>
      <c r="G935" s="41"/>
      <c r="H935" s="42"/>
      <c r="I935" s="32"/>
      <c r="J935" s="32"/>
      <c r="K935" s="50"/>
      <c r="L935" s="50"/>
      <c r="M935" s="50"/>
      <c r="N935" s="50"/>
      <c r="O935" s="198"/>
      <c r="P935" s="62"/>
      <c r="Q935" s="198"/>
      <c r="R935" s="62"/>
      <c r="S935" s="33"/>
      <c r="T935" s="99"/>
      <c r="U935" s="99"/>
    </row>
    <row r="936" spans="1:21" s="31" customFormat="1" x14ac:dyDescent="0.25">
      <c r="A936" s="30" t="s">
        <v>166</v>
      </c>
      <c r="B936" s="43" t="s">
        <v>2</v>
      </c>
      <c r="C936" s="44"/>
      <c r="D936" s="3">
        <v>673.69040000000018</v>
      </c>
      <c r="E936" s="184">
        <f>E937</f>
        <v>37517</v>
      </c>
      <c r="F936" s="37">
        <f t="shared" ref="F936" si="213">F938</f>
        <v>0</v>
      </c>
      <c r="G936" s="37"/>
      <c r="H936" s="37">
        <f>H938</f>
        <v>8528690.0250000004</v>
      </c>
      <c r="I936" s="37">
        <f>I938</f>
        <v>-8528690.0250000004</v>
      </c>
      <c r="J936" s="37"/>
      <c r="K936" s="50"/>
      <c r="L936" s="50"/>
      <c r="M936" s="46">
        <f>M938</f>
        <v>13604109.525648896</v>
      </c>
      <c r="N936" s="37">
        <f t="shared" si="205"/>
        <v>13604109.525648896</v>
      </c>
      <c r="O936" s="198"/>
      <c r="P936" s="198"/>
      <c r="Q936" s="198"/>
      <c r="R936" s="198"/>
      <c r="S936" s="33"/>
      <c r="T936" s="99"/>
      <c r="U936" s="99"/>
    </row>
    <row r="937" spans="1:21" s="31" customFormat="1" x14ac:dyDescent="0.25">
      <c r="A937" s="30" t="s">
        <v>166</v>
      </c>
      <c r="B937" s="43" t="s">
        <v>3</v>
      </c>
      <c r="C937" s="44"/>
      <c r="D937" s="3">
        <v>673.69040000000018</v>
      </c>
      <c r="E937" s="184">
        <f>SUM(E939:E953)</f>
        <v>37517</v>
      </c>
      <c r="F937" s="37">
        <f t="shared" ref="F937" si="214">SUM(F939:F953)</f>
        <v>52208498.100000001</v>
      </c>
      <c r="G937" s="37"/>
      <c r="H937" s="37">
        <f>SUM(H939:H953)</f>
        <v>35151118.050000004</v>
      </c>
      <c r="I937" s="37">
        <f>SUM(I939:I953)</f>
        <v>17057380.050000001</v>
      </c>
      <c r="J937" s="37"/>
      <c r="K937" s="50"/>
      <c r="L937" s="37">
        <f>SUM(L939:L953)</f>
        <v>23302207.043468926</v>
      </c>
      <c r="M937" s="50"/>
      <c r="N937" s="37">
        <f t="shared" si="205"/>
        <v>23302207.043468926</v>
      </c>
      <c r="O937" s="198"/>
      <c r="P937" s="198"/>
      <c r="Q937" s="198"/>
      <c r="R937" s="198"/>
      <c r="S937" s="33"/>
      <c r="T937" s="99"/>
      <c r="U937" s="99"/>
    </row>
    <row r="938" spans="1:21" s="31" customFormat="1" x14ac:dyDescent="0.25">
      <c r="A938" s="35"/>
      <c r="B938" s="51" t="s">
        <v>26</v>
      </c>
      <c r="C938" s="35">
        <v>2</v>
      </c>
      <c r="D938" s="55">
        <v>0</v>
      </c>
      <c r="E938" s="187"/>
      <c r="F938" s="50"/>
      <c r="G938" s="41">
        <v>25</v>
      </c>
      <c r="H938" s="50">
        <f>F950*G938/100</f>
        <v>8528690.0250000004</v>
      </c>
      <c r="I938" s="50">
        <f t="shared" ref="I938:I953" si="215">F938-H938</f>
        <v>-8528690.0250000004</v>
      </c>
      <c r="J938" s="50"/>
      <c r="K938" s="50"/>
      <c r="L938" s="50"/>
      <c r="M938" s="50">
        <f>($L$7*$L$8*E936/$L$10)+($L$7*$L$9*D936/$L$11)</f>
        <v>13604109.525648896</v>
      </c>
      <c r="N938" s="50">
        <f t="shared" si="205"/>
        <v>13604109.525648896</v>
      </c>
      <c r="O938" s="198"/>
      <c r="P938" s="62"/>
      <c r="Q938" s="198"/>
      <c r="R938" s="62"/>
      <c r="S938" s="33"/>
      <c r="T938" s="99"/>
      <c r="U938" s="99"/>
    </row>
    <row r="939" spans="1:21" s="31" customFormat="1" x14ac:dyDescent="0.25">
      <c r="A939" s="35"/>
      <c r="B939" s="51" t="s">
        <v>640</v>
      </c>
      <c r="C939" s="35">
        <v>4</v>
      </c>
      <c r="D939" s="55">
        <v>35.155100000000004</v>
      </c>
      <c r="E939" s="181">
        <v>1464</v>
      </c>
      <c r="F939" s="135">
        <v>919677.9</v>
      </c>
      <c r="G939" s="41">
        <v>100</v>
      </c>
      <c r="H939" s="50">
        <f t="shared" ref="H939:H953" si="216">F939*G939/100</f>
        <v>919677.9</v>
      </c>
      <c r="I939" s="50">
        <f t="shared" si="215"/>
        <v>0</v>
      </c>
      <c r="J939" s="50">
        <f t="shared" si="212"/>
        <v>628.19528688524588</v>
      </c>
      <c r="K939" s="50">
        <f t="shared" ref="K939:K953" si="217">$J$11*$J$19-J939</f>
        <v>861.1249671284711</v>
      </c>
      <c r="L939" s="50">
        <f t="shared" ref="L939:L953" si="218">IF(K939&gt;0,$J$7*$J$8*(K939/$K$19),0)+$J$7*$J$9*(E939/$E$19)+$J$7*$J$10*(D939/$D$19)</f>
        <v>1425717.4564692364</v>
      </c>
      <c r="M939" s="50"/>
      <c r="N939" s="50">
        <f t="shared" si="205"/>
        <v>1425717.4564692364</v>
      </c>
      <c r="O939" s="198"/>
      <c r="P939" s="62"/>
      <c r="Q939" s="198"/>
      <c r="R939" s="62"/>
      <c r="S939" s="33"/>
      <c r="T939" s="99"/>
      <c r="U939" s="99"/>
    </row>
    <row r="940" spans="1:21" s="31" customFormat="1" x14ac:dyDescent="0.25">
      <c r="A940" s="35"/>
      <c r="B940" s="51" t="s">
        <v>641</v>
      </c>
      <c r="C940" s="35">
        <v>4</v>
      </c>
      <c r="D940" s="55">
        <v>65.399599999999992</v>
      </c>
      <c r="E940" s="181">
        <v>1998</v>
      </c>
      <c r="F940" s="135">
        <v>1811058.1</v>
      </c>
      <c r="G940" s="41">
        <v>100</v>
      </c>
      <c r="H940" s="50">
        <f t="shared" si="216"/>
        <v>1811058.1</v>
      </c>
      <c r="I940" s="50">
        <f t="shared" si="215"/>
        <v>0</v>
      </c>
      <c r="J940" s="50">
        <f t="shared" si="212"/>
        <v>906.43548548548551</v>
      </c>
      <c r="K940" s="50">
        <f t="shared" si="217"/>
        <v>582.88476852823146</v>
      </c>
      <c r="L940" s="50">
        <f t="shared" si="218"/>
        <v>1374208.8674172489</v>
      </c>
      <c r="M940" s="50"/>
      <c r="N940" s="50">
        <f t="shared" si="205"/>
        <v>1374208.8674172489</v>
      </c>
      <c r="O940" s="198"/>
      <c r="P940" s="62"/>
      <c r="Q940" s="198"/>
      <c r="R940" s="62"/>
      <c r="S940" s="33"/>
      <c r="T940" s="99"/>
      <c r="U940" s="99"/>
    </row>
    <row r="941" spans="1:21" s="31" customFormat="1" x14ac:dyDescent="0.25">
      <c r="A941" s="35"/>
      <c r="B941" s="51" t="s">
        <v>642</v>
      </c>
      <c r="C941" s="35">
        <v>4</v>
      </c>
      <c r="D941" s="55">
        <v>20.309100000000001</v>
      </c>
      <c r="E941" s="181">
        <v>720</v>
      </c>
      <c r="F941" s="135">
        <v>564698.5</v>
      </c>
      <c r="G941" s="41">
        <v>100</v>
      </c>
      <c r="H941" s="50">
        <f t="shared" si="216"/>
        <v>564698.5</v>
      </c>
      <c r="I941" s="50">
        <f t="shared" si="215"/>
        <v>0</v>
      </c>
      <c r="J941" s="50">
        <f t="shared" si="212"/>
        <v>784.30347222222224</v>
      </c>
      <c r="K941" s="50">
        <f t="shared" si="217"/>
        <v>705.01678179149474</v>
      </c>
      <c r="L941" s="50">
        <f t="shared" si="218"/>
        <v>1031843.3868085614</v>
      </c>
      <c r="M941" s="50"/>
      <c r="N941" s="50">
        <f t="shared" si="205"/>
        <v>1031843.3868085614</v>
      </c>
      <c r="O941" s="198"/>
      <c r="P941" s="62"/>
      <c r="Q941" s="198"/>
      <c r="R941" s="62"/>
      <c r="S941" s="33"/>
      <c r="T941" s="99"/>
      <c r="U941" s="99"/>
    </row>
    <row r="942" spans="1:21" s="31" customFormat="1" x14ac:dyDescent="0.25">
      <c r="A942" s="35"/>
      <c r="B942" s="51" t="s">
        <v>643</v>
      </c>
      <c r="C942" s="35">
        <v>4</v>
      </c>
      <c r="D942" s="55">
        <v>22.101399999999998</v>
      </c>
      <c r="E942" s="181">
        <v>922</v>
      </c>
      <c r="F942" s="135">
        <v>502356.2</v>
      </c>
      <c r="G942" s="41">
        <v>100</v>
      </c>
      <c r="H942" s="50">
        <f t="shared" si="216"/>
        <v>502356.2</v>
      </c>
      <c r="I942" s="50">
        <f t="shared" si="215"/>
        <v>0</v>
      </c>
      <c r="J942" s="50">
        <f t="shared" si="212"/>
        <v>544.85488069414316</v>
      </c>
      <c r="K942" s="50">
        <f t="shared" si="217"/>
        <v>944.46537331957381</v>
      </c>
      <c r="L942" s="50">
        <f t="shared" si="218"/>
        <v>1347516.9506854916</v>
      </c>
      <c r="M942" s="50"/>
      <c r="N942" s="50">
        <f t="shared" si="205"/>
        <v>1347516.9506854916</v>
      </c>
      <c r="O942" s="198"/>
      <c r="P942" s="62"/>
      <c r="Q942" s="198"/>
      <c r="R942" s="62"/>
      <c r="S942" s="33"/>
      <c r="T942" s="99"/>
      <c r="U942" s="99"/>
    </row>
    <row r="943" spans="1:21" s="31" customFormat="1" x14ac:dyDescent="0.25">
      <c r="A943" s="35"/>
      <c r="B943" s="51" t="s">
        <v>845</v>
      </c>
      <c r="C943" s="35">
        <v>4</v>
      </c>
      <c r="D943" s="55">
        <v>31.037700000000001</v>
      </c>
      <c r="E943" s="181">
        <v>818</v>
      </c>
      <c r="F943" s="135">
        <v>386676.5</v>
      </c>
      <c r="G943" s="41">
        <v>100</v>
      </c>
      <c r="H943" s="50">
        <f t="shared" si="216"/>
        <v>386676.5</v>
      </c>
      <c r="I943" s="50">
        <f t="shared" si="215"/>
        <v>0</v>
      </c>
      <c r="J943" s="50">
        <f t="shared" si="212"/>
        <v>472.70965770171148</v>
      </c>
      <c r="K943" s="50">
        <f t="shared" si="217"/>
        <v>1016.6105963120056</v>
      </c>
      <c r="L943" s="50">
        <f t="shared" si="218"/>
        <v>1455104.7051484638</v>
      </c>
      <c r="M943" s="50"/>
      <c r="N943" s="50">
        <f t="shared" si="205"/>
        <v>1455104.7051484638</v>
      </c>
      <c r="O943" s="198"/>
      <c r="P943" s="62"/>
      <c r="Q943" s="198"/>
      <c r="R943" s="62"/>
      <c r="S943" s="33"/>
      <c r="T943" s="99"/>
      <c r="U943" s="99"/>
    </row>
    <row r="944" spans="1:21" s="31" customFormat="1" x14ac:dyDescent="0.25">
      <c r="A944" s="35"/>
      <c r="B944" s="51" t="s">
        <v>644</v>
      </c>
      <c r="C944" s="35">
        <v>4</v>
      </c>
      <c r="D944" s="55">
        <v>41.298199999999994</v>
      </c>
      <c r="E944" s="181">
        <v>1670</v>
      </c>
      <c r="F944" s="135">
        <v>993090.5</v>
      </c>
      <c r="G944" s="41">
        <v>100</v>
      </c>
      <c r="H944" s="50">
        <f t="shared" si="216"/>
        <v>993090.5</v>
      </c>
      <c r="I944" s="50">
        <f t="shared" si="215"/>
        <v>0</v>
      </c>
      <c r="J944" s="50">
        <f t="shared" si="212"/>
        <v>594.66497005988026</v>
      </c>
      <c r="K944" s="50">
        <f t="shared" si="217"/>
        <v>894.65528395383672</v>
      </c>
      <c r="L944" s="50">
        <f t="shared" si="218"/>
        <v>1534551.5850836355</v>
      </c>
      <c r="M944" s="50"/>
      <c r="N944" s="50">
        <f t="shared" si="205"/>
        <v>1534551.5850836355</v>
      </c>
      <c r="O944" s="198"/>
      <c r="P944" s="62"/>
      <c r="Q944" s="198"/>
      <c r="R944" s="62"/>
      <c r="S944" s="33"/>
      <c r="T944" s="99"/>
      <c r="U944" s="99"/>
    </row>
    <row r="945" spans="1:21" s="31" customFormat="1" x14ac:dyDescent="0.25">
      <c r="A945" s="35"/>
      <c r="B945" s="51" t="s">
        <v>846</v>
      </c>
      <c r="C945" s="35">
        <v>4</v>
      </c>
      <c r="D945" s="55">
        <v>13.3012</v>
      </c>
      <c r="E945" s="181">
        <v>874</v>
      </c>
      <c r="F945" s="135">
        <v>485346.7</v>
      </c>
      <c r="G945" s="41">
        <v>100</v>
      </c>
      <c r="H945" s="50">
        <f t="shared" si="216"/>
        <v>485346.7</v>
      </c>
      <c r="I945" s="50">
        <f t="shared" si="215"/>
        <v>0</v>
      </c>
      <c r="J945" s="50">
        <f t="shared" si="212"/>
        <v>555.31659038901603</v>
      </c>
      <c r="K945" s="50">
        <f t="shared" si="217"/>
        <v>934.00366362470095</v>
      </c>
      <c r="L945" s="50">
        <f t="shared" si="218"/>
        <v>1280691.7662834069</v>
      </c>
      <c r="M945" s="50"/>
      <c r="N945" s="50">
        <f t="shared" si="205"/>
        <v>1280691.7662834069</v>
      </c>
      <c r="O945" s="198"/>
      <c r="P945" s="62"/>
      <c r="Q945" s="198"/>
      <c r="R945" s="62"/>
      <c r="S945" s="33"/>
      <c r="T945" s="99"/>
      <c r="U945" s="99"/>
    </row>
    <row r="946" spans="1:21" s="31" customFormat="1" x14ac:dyDescent="0.25">
      <c r="A946" s="35"/>
      <c r="B946" s="51" t="s">
        <v>645</v>
      </c>
      <c r="C946" s="35">
        <v>4</v>
      </c>
      <c r="D946" s="55">
        <v>56.828500000000005</v>
      </c>
      <c r="E946" s="181">
        <v>2670</v>
      </c>
      <c r="F946" s="135">
        <v>1782260</v>
      </c>
      <c r="G946" s="41">
        <v>100</v>
      </c>
      <c r="H946" s="50">
        <f t="shared" si="216"/>
        <v>1782260</v>
      </c>
      <c r="I946" s="50">
        <f t="shared" si="215"/>
        <v>0</v>
      </c>
      <c r="J946" s="50">
        <f t="shared" si="212"/>
        <v>667.51310861423224</v>
      </c>
      <c r="K946" s="50">
        <f t="shared" si="217"/>
        <v>821.80714539948474</v>
      </c>
      <c r="L946" s="50">
        <f t="shared" si="218"/>
        <v>1724648.1292408647</v>
      </c>
      <c r="M946" s="50"/>
      <c r="N946" s="50">
        <f t="shared" si="205"/>
        <v>1724648.1292408647</v>
      </c>
      <c r="O946" s="198"/>
      <c r="P946" s="62"/>
      <c r="Q946" s="198"/>
      <c r="R946" s="62"/>
      <c r="S946" s="33"/>
      <c r="T946" s="99"/>
      <c r="U946" s="99"/>
    </row>
    <row r="947" spans="1:21" s="31" customFormat="1" x14ac:dyDescent="0.25">
      <c r="A947" s="35"/>
      <c r="B947" s="51" t="s">
        <v>646</v>
      </c>
      <c r="C947" s="35">
        <v>4</v>
      </c>
      <c r="D947" s="55">
        <v>28.1523</v>
      </c>
      <c r="E947" s="181">
        <v>804</v>
      </c>
      <c r="F947" s="135">
        <v>397272.1</v>
      </c>
      <c r="G947" s="41">
        <v>100</v>
      </c>
      <c r="H947" s="50">
        <f t="shared" si="216"/>
        <v>397272.1</v>
      </c>
      <c r="I947" s="50">
        <f t="shared" si="215"/>
        <v>0</v>
      </c>
      <c r="J947" s="50">
        <f t="shared" si="212"/>
        <v>494.11952736318403</v>
      </c>
      <c r="K947" s="50">
        <f t="shared" si="217"/>
        <v>995.20072665053294</v>
      </c>
      <c r="L947" s="50">
        <f t="shared" si="218"/>
        <v>1413413.5441582799</v>
      </c>
      <c r="M947" s="50"/>
      <c r="N947" s="50">
        <f t="shared" si="205"/>
        <v>1413413.5441582799</v>
      </c>
      <c r="O947" s="198"/>
      <c r="P947" s="62"/>
      <c r="Q947" s="198"/>
      <c r="R947" s="62"/>
      <c r="S947" s="33"/>
      <c r="T947" s="99"/>
      <c r="U947" s="99"/>
    </row>
    <row r="948" spans="1:21" s="31" customFormat="1" x14ac:dyDescent="0.25">
      <c r="A948" s="35"/>
      <c r="B948" s="51" t="s">
        <v>647</v>
      </c>
      <c r="C948" s="35">
        <v>4</v>
      </c>
      <c r="D948" s="55">
        <v>25.659999999999997</v>
      </c>
      <c r="E948" s="181">
        <v>1370</v>
      </c>
      <c r="F948" s="135">
        <v>627438.6</v>
      </c>
      <c r="G948" s="41">
        <v>100</v>
      </c>
      <c r="H948" s="50">
        <f t="shared" si="216"/>
        <v>627438.6</v>
      </c>
      <c r="I948" s="50">
        <f t="shared" si="215"/>
        <v>0</v>
      </c>
      <c r="J948" s="50">
        <f t="shared" si="212"/>
        <v>457.98437956204378</v>
      </c>
      <c r="K948" s="50">
        <f t="shared" si="217"/>
        <v>1031.3358744516731</v>
      </c>
      <c r="L948" s="50">
        <f t="shared" si="218"/>
        <v>1548596.8606546952</v>
      </c>
      <c r="M948" s="50"/>
      <c r="N948" s="50">
        <f t="shared" si="205"/>
        <v>1548596.8606546952</v>
      </c>
      <c r="O948" s="198"/>
      <c r="P948" s="62"/>
      <c r="Q948" s="198"/>
      <c r="R948" s="62"/>
      <c r="S948" s="33"/>
      <c r="T948" s="99"/>
      <c r="U948" s="99"/>
    </row>
    <row r="949" spans="1:21" s="31" customFormat="1" x14ac:dyDescent="0.25">
      <c r="A949" s="35"/>
      <c r="B949" s="51" t="s">
        <v>620</v>
      </c>
      <c r="C949" s="35">
        <v>4</v>
      </c>
      <c r="D949" s="55">
        <v>21.178100000000001</v>
      </c>
      <c r="E949" s="181">
        <v>279</v>
      </c>
      <c r="F949" s="135">
        <v>162526.20000000001</v>
      </c>
      <c r="G949" s="41">
        <v>100</v>
      </c>
      <c r="H949" s="50">
        <f t="shared" si="216"/>
        <v>162526.20000000001</v>
      </c>
      <c r="I949" s="50">
        <f t="shared" si="215"/>
        <v>0</v>
      </c>
      <c r="J949" s="50">
        <f t="shared" si="212"/>
        <v>582.53118279569901</v>
      </c>
      <c r="K949" s="50">
        <f t="shared" si="217"/>
        <v>906.78907121801797</v>
      </c>
      <c r="L949" s="50">
        <f t="shared" si="218"/>
        <v>1178099.3318869933</v>
      </c>
      <c r="M949" s="50"/>
      <c r="N949" s="50">
        <f t="shared" si="205"/>
        <v>1178099.3318869933</v>
      </c>
      <c r="O949" s="198"/>
      <c r="P949" s="62"/>
      <c r="Q949" s="198"/>
      <c r="R949" s="62"/>
      <c r="S949" s="33"/>
      <c r="T949" s="99"/>
      <c r="U949" s="99"/>
    </row>
    <row r="950" spans="1:21" s="31" customFormat="1" x14ac:dyDescent="0.25">
      <c r="A950" s="35"/>
      <c r="B950" s="51" t="s">
        <v>166</v>
      </c>
      <c r="C950" s="35">
        <v>3</v>
      </c>
      <c r="D950" s="55">
        <v>112.4183</v>
      </c>
      <c r="E950" s="181">
        <v>12863</v>
      </c>
      <c r="F950" s="135">
        <v>34114760.100000001</v>
      </c>
      <c r="G950" s="41">
        <v>50</v>
      </c>
      <c r="H950" s="50">
        <f t="shared" si="216"/>
        <v>17057380.050000001</v>
      </c>
      <c r="I950" s="50">
        <f t="shared" si="215"/>
        <v>17057380.050000001</v>
      </c>
      <c r="J950" s="50">
        <f t="shared" si="212"/>
        <v>2652.1620228562547</v>
      </c>
      <c r="K950" s="50">
        <f t="shared" si="217"/>
        <v>-1162.8417688425377</v>
      </c>
      <c r="L950" s="50">
        <f t="shared" si="218"/>
        <v>3036962.0600623027</v>
      </c>
      <c r="M950" s="50"/>
      <c r="N950" s="50">
        <f t="shared" si="205"/>
        <v>3036962.0600623027</v>
      </c>
      <c r="O950" s="198"/>
      <c r="P950" s="62"/>
      <c r="Q950" s="198"/>
      <c r="R950" s="62"/>
      <c r="S950" s="33"/>
      <c r="T950" s="99"/>
      <c r="U950" s="99"/>
    </row>
    <row r="951" spans="1:21" s="31" customFormat="1" x14ac:dyDescent="0.25">
      <c r="A951" s="35"/>
      <c r="B951" s="51" t="s">
        <v>648</v>
      </c>
      <c r="C951" s="35">
        <v>4</v>
      </c>
      <c r="D951" s="55">
        <v>81.494199999999992</v>
      </c>
      <c r="E951" s="181">
        <v>5182</v>
      </c>
      <c r="F951" s="135">
        <v>4087823.8</v>
      </c>
      <c r="G951" s="41">
        <v>100</v>
      </c>
      <c r="H951" s="50">
        <f t="shared" si="216"/>
        <v>4087823.8</v>
      </c>
      <c r="I951" s="50">
        <f t="shared" si="215"/>
        <v>0</v>
      </c>
      <c r="J951" s="50">
        <f t="shared" si="212"/>
        <v>788.8505982246237</v>
      </c>
      <c r="K951" s="50">
        <f t="shared" si="217"/>
        <v>700.46965578909328</v>
      </c>
      <c r="L951" s="50">
        <f t="shared" si="218"/>
        <v>2196176.7708649039</v>
      </c>
      <c r="M951" s="50"/>
      <c r="N951" s="50">
        <f t="shared" si="205"/>
        <v>2196176.7708649039</v>
      </c>
      <c r="O951" s="198"/>
      <c r="P951" s="62"/>
      <c r="Q951" s="198"/>
      <c r="R951" s="62"/>
      <c r="S951" s="33"/>
      <c r="T951" s="99"/>
      <c r="U951" s="99"/>
    </row>
    <row r="952" spans="1:21" s="31" customFormat="1" x14ac:dyDescent="0.25">
      <c r="A952" s="35"/>
      <c r="B952" s="51" t="s">
        <v>191</v>
      </c>
      <c r="C952" s="35">
        <v>4</v>
      </c>
      <c r="D952" s="55">
        <v>86.251200000000011</v>
      </c>
      <c r="E952" s="181">
        <v>4275</v>
      </c>
      <c r="F952" s="135">
        <v>3264802.2</v>
      </c>
      <c r="G952" s="41">
        <v>100</v>
      </c>
      <c r="H952" s="50">
        <f t="shared" si="216"/>
        <v>3264802.2</v>
      </c>
      <c r="I952" s="50">
        <f t="shared" si="215"/>
        <v>0</v>
      </c>
      <c r="J952" s="50">
        <f t="shared" si="212"/>
        <v>763.69642105263165</v>
      </c>
      <c r="K952" s="50">
        <f t="shared" si="217"/>
        <v>725.62383296108533</v>
      </c>
      <c r="L952" s="50">
        <f t="shared" si="218"/>
        <v>2076445.1190153144</v>
      </c>
      <c r="M952" s="50"/>
      <c r="N952" s="50">
        <f t="shared" si="205"/>
        <v>2076445.1190153144</v>
      </c>
      <c r="O952" s="198"/>
      <c r="P952" s="62"/>
      <c r="Q952" s="198"/>
      <c r="R952" s="62"/>
      <c r="S952" s="33"/>
      <c r="T952" s="99"/>
      <c r="U952" s="99"/>
    </row>
    <row r="953" spans="1:21" s="31" customFormat="1" x14ac:dyDescent="0.25">
      <c r="A953" s="35"/>
      <c r="B953" s="51" t="s">
        <v>649</v>
      </c>
      <c r="C953" s="35">
        <v>4</v>
      </c>
      <c r="D953" s="55">
        <v>33.105499999999999</v>
      </c>
      <c r="E953" s="181">
        <v>1608</v>
      </c>
      <c r="F953" s="135">
        <v>2108710.7000000002</v>
      </c>
      <c r="G953" s="41">
        <v>100</v>
      </c>
      <c r="H953" s="50">
        <f t="shared" si="216"/>
        <v>2108710.7000000002</v>
      </c>
      <c r="I953" s="50">
        <f t="shared" si="215"/>
        <v>0</v>
      </c>
      <c r="J953" s="50">
        <f t="shared" si="212"/>
        <v>1311.3872512437813</v>
      </c>
      <c r="K953" s="50">
        <f t="shared" si="217"/>
        <v>177.93300276993568</v>
      </c>
      <c r="L953" s="50">
        <f t="shared" si="218"/>
        <v>678230.50968952687</v>
      </c>
      <c r="M953" s="50"/>
      <c r="N953" s="50">
        <f t="shared" si="205"/>
        <v>678230.50968952687</v>
      </c>
      <c r="O953" s="198"/>
      <c r="P953" s="62"/>
      <c r="Q953" s="198"/>
      <c r="R953" s="62"/>
      <c r="S953" s="33"/>
      <c r="T953" s="99"/>
      <c r="U953" s="99"/>
    </row>
    <row r="954" spans="1:21" s="31" customFormat="1" x14ac:dyDescent="0.25">
      <c r="A954" s="35"/>
      <c r="B954" s="4"/>
      <c r="C954" s="4"/>
      <c r="D954" s="55">
        <v>0</v>
      </c>
      <c r="E954" s="183"/>
      <c r="F954" s="42"/>
      <c r="G954" s="41"/>
      <c r="H954" s="42"/>
      <c r="I954" s="32"/>
      <c r="J954" s="32"/>
      <c r="K954" s="50"/>
      <c r="L954" s="50"/>
      <c r="M954" s="50"/>
      <c r="N954" s="50"/>
      <c r="O954" s="198"/>
      <c r="P954" s="62"/>
      <c r="Q954" s="198"/>
      <c r="R954" s="62"/>
      <c r="S954" s="33"/>
      <c r="T954" s="99"/>
      <c r="U954" s="99"/>
    </row>
    <row r="955" spans="1:21" s="31" customFormat="1" x14ac:dyDescent="0.25">
      <c r="A955" s="30" t="s">
        <v>650</v>
      </c>
      <c r="B955" s="43" t="s">
        <v>2</v>
      </c>
      <c r="C955" s="44"/>
      <c r="D955" s="3">
        <v>848.61710000000016</v>
      </c>
      <c r="E955" s="184">
        <f>E956</f>
        <v>62452</v>
      </c>
      <c r="F955" s="37">
        <f t="shared" ref="F955" si="219">F957</f>
        <v>0</v>
      </c>
      <c r="G955" s="37"/>
      <c r="H955" s="37">
        <f>H957</f>
        <v>5021150.3499999996</v>
      </c>
      <c r="I955" s="37">
        <f>I957</f>
        <v>-5021150.3499999996</v>
      </c>
      <c r="J955" s="37"/>
      <c r="K955" s="50"/>
      <c r="L955" s="50"/>
      <c r="M955" s="46">
        <f>M957</f>
        <v>19977923.626244597</v>
      </c>
      <c r="N955" s="37">
        <f t="shared" si="205"/>
        <v>19977923.626244597</v>
      </c>
      <c r="O955" s="198"/>
      <c r="P955" s="198"/>
      <c r="Q955" s="198"/>
      <c r="R955" s="198"/>
      <c r="S955" s="33"/>
      <c r="T955" s="99"/>
      <c r="U955" s="99"/>
    </row>
    <row r="956" spans="1:21" s="31" customFormat="1" x14ac:dyDescent="0.25">
      <c r="A956" s="30" t="s">
        <v>650</v>
      </c>
      <c r="B956" s="43" t="s">
        <v>3</v>
      </c>
      <c r="C956" s="44"/>
      <c r="D956" s="3">
        <v>848.61710000000016</v>
      </c>
      <c r="E956" s="184">
        <f>SUM(E958:E988)</f>
        <v>62452</v>
      </c>
      <c r="F956" s="37">
        <f t="shared" ref="F956" si="220">SUM(F958:F988)</f>
        <v>48069248.300000004</v>
      </c>
      <c r="G956" s="37"/>
      <c r="H956" s="37">
        <f>SUM(H958:H988)</f>
        <v>38026947.600000009</v>
      </c>
      <c r="I956" s="37">
        <f>SUM(I958:I988)</f>
        <v>10042300.699999999</v>
      </c>
      <c r="J956" s="37"/>
      <c r="K956" s="50"/>
      <c r="L956" s="37">
        <f>SUM(L958:L988)</f>
        <v>52242902.380350195</v>
      </c>
      <c r="M956" s="50"/>
      <c r="N956" s="37">
        <f t="shared" si="205"/>
        <v>52242902.380350195</v>
      </c>
      <c r="O956" s="198"/>
      <c r="P956" s="198"/>
      <c r="Q956" s="198"/>
      <c r="R956" s="198"/>
      <c r="S956" s="33"/>
      <c r="T956" s="99"/>
      <c r="U956" s="99"/>
    </row>
    <row r="957" spans="1:21" s="31" customFormat="1" x14ac:dyDescent="0.25">
      <c r="A957" s="35"/>
      <c r="B957" s="51" t="s">
        <v>26</v>
      </c>
      <c r="C957" s="35">
        <v>2</v>
      </c>
      <c r="D957" s="55">
        <v>0</v>
      </c>
      <c r="E957" s="187"/>
      <c r="F957" s="50"/>
      <c r="G957" s="41">
        <v>25</v>
      </c>
      <c r="H957" s="50">
        <f>F983*G957/100</f>
        <v>5021150.3499999996</v>
      </c>
      <c r="I957" s="50">
        <f t="shared" ref="I957:I988" si="221">F957-H957</f>
        <v>-5021150.3499999996</v>
      </c>
      <c r="J957" s="50"/>
      <c r="K957" s="50"/>
      <c r="L957" s="50"/>
      <c r="M957" s="50">
        <f>($L$7*$L$8*E955/$L$10)+($L$7*$L$9*D955/$L$11)</f>
        <v>19977923.626244597</v>
      </c>
      <c r="N957" s="50">
        <f t="shared" si="205"/>
        <v>19977923.626244597</v>
      </c>
      <c r="O957" s="198"/>
      <c r="P957" s="62"/>
      <c r="Q957" s="198"/>
      <c r="R957" s="62"/>
      <c r="S957" s="33"/>
      <c r="T957" s="99"/>
      <c r="U957" s="99"/>
    </row>
    <row r="958" spans="1:21" s="31" customFormat="1" x14ac:dyDescent="0.25">
      <c r="A958" s="35"/>
      <c r="B958" s="51" t="s">
        <v>651</v>
      </c>
      <c r="C958" s="35">
        <v>4</v>
      </c>
      <c r="D958" s="55">
        <v>30.130800000000001</v>
      </c>
      <c r="E958" s="181">
        <v>3061</v>
      </c>
      <c r="F958" s="136">
        <v>1241549.2</v>
      </c>
      <c r="G958" s="41">
        <v>100</v>
      </c>
      <c r="H958" s="50">
        <f t="shared" ref="H958:H988" si="222">F958*G958/100</f>
        <v>1241549.2</v>
      </c>
      <c r="I958" s="50">
        <f t="shared" si="221"/>
        <v>0</v>
      </c>
      <c r="J958" s="50">
        <f t="shared" si="212"/>
        <v>405.60248284874223</v>
      </c>
      <c r="K958" s="50">
        <f t="shared" ref="K958:K988" si="223">$J$11*$J$19-J958</f>
        <v>1083.7177711649747</v>
      </c>
      <c r="L958" s="50">
        <f t="shared" ref="L958:L988" si="224">IF(K958&gt;0,$J$7*$J$8*(K958/$K$19),0)+$J$7*$J$9*(E958/$E$19)+$J$7*$J$10*(D958/$D$19)</f>
        <v>1952575.5379897016</v>
      </c>
      <c r="M958" s="50"/>
      <c r="N958" s="50">
        <f t="shared" si="205"/>
        <v>1952575.5379897016</v>
      </c>
      <c r="O958" s="198"/>
      <c r="P958" s="62"/>
      <c r="Q958" s="198"/>
      <c r="R958" s="62"/>
      <c r="S958" s="33"/>
      <c r="T958" s="99"/>
      <c r="U958" s="99"/>
    </row>
    <row r="959" spans="1:21" s="31" customFormat="1" x14ac:dyDescent="0.25">
      <c r="A959" s="35"/>
      <c r="B959" s="51" t="s">
        <v>652</v>
      </c>
      <c r="C959" s="35">
        <v>4</v>
      </c>
      <c r="D959" s="55">
        <v>9.8484999999999996</v>
      </c>
      <c r="E959" s="181">
        <v>544</v>
      </c>
      <c r="F959" s="136">
        <v>107944.6</v>
      </c>
      <c r="G959" s="41">
        <v>100</v>
      </c>
      <c r="H959" s="50">
        <f t="shared" si="222"/>
        <v>107944.6</v>
      </c>
      <c r="I959" s="50">
        <f t="shared" si="221"/>
        <v>0</v>
      </c>
      <c r="J959" s="50">
        <f t="shared" si="212"/>
        <v>198.42757352941177</v>
      </c>
      <c r="K959" s="50">
        <f t="shared" si="223"/>
        <v>1290.8926804843052</v>
      </c>
      <c r="L959" s="50">
        <f t="shared" si="224"/>
        <v>1599013.9542484491</v>
      </c>
      <c r="M959" s="50"/>
      <c r="N959" s="50">
        <f t="shared" si="205"/>
        <v>1599013.9542484491</v>
      </c>
      <c r="O959" s="198"/>
      <c r="P959" s="62"/>
      <c r="Q959" s="198"/>
      <c r="R959" s="62"/>
      <c r="S959" s="33"/>
      <c r="T959" s="99"/>
      <c r="U959" s="99"/>
    </row>
    <row r="960" spans="1:21" s="31" customFormat="1" x14ac:dyDescent="0.25">
      <c r="A960" s="35"/>
      <c r="B960" s="51" t="s">
        <v>653</v>
      </c>
      <c r="C960" s="35">
        <v>4</v>
      </c>
      <c r="D960" s="55">
        <v>38.0657</v>
      </c>
      <c r="E960" s="181">
        <v>2608</v>
      </c>
      <c r="F960" s="136">
        <v>1416351.5</v>
      </c>
      <c r="G960" s="41">
        <v>100</v>
      </c>
      <c r="H960" s="50">
        <f t="shared" si="222"/>
        <v>1416351.5</v>
      </c>
      <c r="I960" s="50">
        <f t="shared" si="221"/>
        <v>0</v>
      </c>
      <c r="J960" s="50">
        <f t="shared" si="212"/>
        <v>543.07956288343553</v>
      </c>
      <c r="K960" s="50">
        <f t="shared" si="223"/>
        <v>946.24069113028145</v>
      </c>
      <c r="L960" s="50">
        <f t="shared" si="224"/>
        <v>1753991.2489073959</v>
      </c>
      <c r="M960" s="50"/>
      <c r="N960" s="50">
        <f t="shared" si="205"/>
        <v>1753991.2489073959</v>
      </c>
      <c r="O960" s="198"/>
      <c r="P960" s="62"/>
      <c r="Q960" s="198"/>
      <c r="R960" s="62"/>
      <c r="S960" s="33"/>
      <c r="T960" s="99"/>
      <c r="U960" s="99"/>
    </row>
    <row r="961" spans="1:21" s="31" customFormat="1" x14ac:dyDescent="0.25">
      <c r="A961" s="35"/>
      <c r="B961" s="51" t="s">
        <v>845</v>
      </c>
      <c r="C961" s="35">
        <v>4</v>
      </c>
      <c r="D961" s="55">
        <v>24.287399999999998</v>
      </c>
      <c r="E961" s="181">
        <v>1781</v>
      </c>
      <c r="F961" s="136">
        <v>1517895.1</v>
      </c>
      <c r="G961" s="41">
        <v>100</v>
      </c>
      <c r="H961" s="50">
        <f t="shared" si="222"/>
        <v>1517895.1</v>
      </c>
      <c r="I961" s="50">
        <f t="shared" si="221"/>
        <v>0</v>
      </c>
      <c r="J961" s="50">
        <f t="shared" si="212"/>
        <v>852.27125210555869</v>
      </c>
      <c r="K961" s="50">
        <f t="shared" si="223"/>
        <v>637.04900190815829</v>
      </c>
      <c r="L961" s="50">
        <f t="shared" si="224"/>
        <v>1178654.8689729318</v>
      </c>
      <c r="M961" s="50"/>
      <c r="N961" s="50">
        <f t="shared" si="205"/>
        <v>1178654.8689729318</v>
      </c>
      <c r="O961" s="198"/>
      <c r="P961" s="62"/>
      <c r="Q961" s="198"/>
      <c r="R961" s="62"/>
      <c r="S961" s="33"/>
      <c r="T961" s="99"/>
      <c r="U961" s="99"/>
    </row>
    <row r="962" spans="1:21" s="31" customFormat="1" x14ac:dyDescent="0.25">
      <c r="A962" s="35"/>
      <c r="B962" s="51" t="s">
        <v>654</v>
      </c>
      <c r="C962" s="35">
        <v>4</v>
      </c>
      <c r="D962" s="55">
        <v>42.367100000000008</v>
      </c>
      <c r="E962" s="181">
        <v>2785</v>
      </c>
      <c r="F962" s="136">
        <v>2021380.1</v>
      </c>
      <c r="G962" s="41">
        <v>100</v>
      </c>
      <c r="H962" s="50">
        <f t="shared" si="222"/>
        <v>2021380.1</v>
      </c>
      <c r="I962" s="50">
        <f t="shared" si="221"/>
        <v>0</v>
      </c>
      <c r="J962" s="50">
        <f t="shared" si="212"/>
        <v>725.80973070017956</v>
      </c>
      <c r="K962" s="50">
        <f t="shared" si="223"/>
        <v>763.51052331353742</v>
      </c>
      <c r="L962" s="50">
        <f t="shared" si="224"/>
        <v>1605776.5022088252</v>
      </c>
      <c r="M962" s="50"/>
      <c r="N962" s="50">
        <f t="shared" ref="N962:N1025" si="225">L962+M962</f>
        <v>1605776.5022088252</v>
      </c>
      <c r="O962" s="198"/>
      <c r="P962" s="62"/>
      <c r="Q962" s="198"/>
      <c r="R962" s="62"/>
      <c r="S962" s="33"/>
      <c r="T962" s="99"/>
      <c r="U962" s="99"/>
    </row>
    <row r="963" spans="1:21" s="31" customFormat="1" x14ac:dyDescent="0.25">
      <c r="A963" s="35"/>
      <c r="B963" s="51" t="s">
        <v>746</v>
      </c>
      <c r="C963" s="35">
        <v>4</v>
      </c>
      <c r="D963" s="55">
        <v>11.079700000000001</v>
      </c>
      <c r="E963" s="181">
        <v>774</v>
      </c>
      <c r="F963" s="136">
        <v>314623.59999999998</v>
      </c>
      <c r="G963" s="41">
        <v>100</v>
      </c>
      <c r="H963" s="50">
        <f t="shared" si="222"/>
        <v>314623.59999999998</v>
      </c>
      <c r="I963" s="50">
        <f t="shared" si="221"/>
        <v>0</v>
      </c>
      <c r="J963" s="50">
        <f t="shared" si="212"/>
        <v>406.49043927648574</v>
      </c>
      <c r="K963" s="50">
        <f t="shared" si="223"/>
        <v>1082.8298147372311</v>
      </c>
      <c r="L963" s="50">
        <f t="shared" si="224"/>
        <v>1416513.6041327356</v>
      </c>
      <c r="M963" s="50"/>
      <c r="N963" s="50">
        <f t="shared" si="225"/>
        <v>1416513.6041327356</v>
      </c>
      <c r="O963" s="198"/>
      <c r="P963" s="62"/>
      <c r="Q963" s="198"/>
      <c r="R963" s="62"/>
      <c r="S963" s="33"/>
      <c r="T963" s="99"/>
      <c r="U963" s="99"/>
    </row>
    <row r="964" spans="1:21" s="31" customFormat="1" x14ac:dyDescent="0.25">
      <c r="A964" s="35"/>
      <c r="B964" s="51" t="s">
        <v>655</v>
      </c>
      <c r="C964" s="35">
        <v>4</v>
      </c>
      <c r="D964" s="55">
        <v>28.427099999999999</v>
      </c>
      <c r="E964" s="181">
        <v>2198</v>
      </c>
      <c r="F964" s="136">
        <v>740552.7</v>
      </c>
      <c r="G964" s="41">
        <v>100</v>
      </c>
      <c r="H964" s="50">
        <f t="shared" si="222"/>
        <v>740552.7</v>
      </c>
      <c r="I964" s="50">
        <f t="shared" si="221"/>
        <v>0</v>
      </c>
      <c r="J964" s="50">
        <f t="shared" si="212"/>
        <v>336.92115559599637</v>
      </c>
      <c r="K964" s="50">
        <f t="shared" si="223"/>
        <v>1152.3990984177206</v>
      </c>
      <c r="L964" s="50">
        <f t="shared" si="224"/>
        <v>1856153.3625712064</v>
      </c>
      <c r="M964" s="50"/>
      <c r="N964" s="50">
        <f t="shared" si="225"/>
        <v>1856153.3625712064</v>
      </c>
      <c r="O964" s="198"/>
      <c r="P964" s="62"/>
      <c r="Q964" s="198"/>
      <c r="R964" s="62"/>
      <c r="S964" s="33"/>
      <c r="T964" s="99"/>
      <c r="U964" s="99"/>
    </row>
    <row r="965" spans="1:21" s="31" customFormat="1" x14ac:dyDescent="0.25">
      <c r="A965" s="35"/>
      <c r="B965" s="51" t="s">
        <v>656</v>
      </c>
      <c r="C965" s="35">
        <v>4</v>
      </c>
      <c r="D965" s="55">
        <v>43.249399999999994</v>
      </c>
      <c r="E965" s="181">
        <v>3072</v>
      </c>
      <c r="F965" s="136">
        <v>1882662</v>
      </c>
      <c r="G965" s="41">
        <v>100</v>
      </c>
      <c r="H965" s="50">
        <f t="shared" si="222"/>
        <v>1882662</v>
      </c>
      <c r="I965" s="50">
        <f t="shared" si="221"/>
        <v>0</v>
      </c>
      <c r="J965" s="50">
        <f t="shared" si="212"/>
        <v>612.845703125</v>
      </c>
      <c r="K965" s="50">
        <f t="shared" si="223"/>
        <v>876.47455088871698</v>
      </c>
      <c r="L965" s="50">
        <f t="shared" si="224"/>
        <v>1791399.9317101692</v>
      </c>
      <c r="M965" s="50"/>
      <c r="N965" s="50">
        <f t="shared" si="225"/>
        <v>1791399.9317101692</v>
      </c>
      <c r="O965" s="198"/>
      <c r="P965" s="62"/>
      <c r="Q965" s="198"/>
      <c r="R965" s="62"/>
      <c r="S965" s="33"/>
      <c r="T965" s="99"/>
      <c r="U965" s="99"/>
    </row>
    <row r="966" spans="1:21" s="31" customFormat="1" x14ac:dyDescent="0.25">
      <c r="A966" s="35"/>
      <c r="B966" s="51" t="s">
        <v>657</v>
      </c>
      <c r="C966" s="35">
        <v>4</v>
      </c>
      <c r="D966" s="55">
        <v>18.318599999999996</v>
      </c>
      <c r="E966" s="181">
        <v>1363</v>
      </c>
      <c r="F966" s="136">
        <v>506756.1</v>
      </c>
      <c r="G966" s="41">
        <v>100</v>
      </c>
      <c r="H966" s="50">
        <f t="shared" si="222"/>
        <v>506756.1</v>
      </c>
      <c r="I966" s="50">
        <f t="shared" si="221"/>
        <v>0</v>
      </c>
      <c r="J966" s="50">
        <f t="shared" si="212"/>
        <v>371.79464416727802</v>
      </c>
      <c r="K966" s="50">
        <f t="shared" si="223"/>
        <v>1117.525609846439</v>
      </c>
      <c r="L966" s="50">
        <f t="shared" si="224"/>
        <v>1605313.6169658483</v>
      </c>
      <c r="M966" s="50"/>
      <c r="N966" s="50">
        <f t="shared" si="225"/>
        <v>1605313.6169658483</v>
      </c>
      <c r="O966" s="198"/>
      <c r="P966" s="62"/>
      <c r="Q966" s="198"/>
      <c r="R966" s="62"/>
      <c r="S966" s="33"/>
      <c r="T966" s="99"/>
      <c r="U966" s="99"/>
    </row>
    <row r="967" spans="1:21" s="31" customFormat="1" x14ac:dyDescent="0.25">
      <c r="A967" s="35"/>
      <c r="B967" s="51" t="s">
        <v>658</v>
      </c>
      <c r="C967" s="35">
        <v>4</v>
      </c>
      <c r="D967" s="55">
        <v>7.3487</v>
      </c>
      <c r="E967" s="181">
        <v>636</v>
      </c>
      <c r="F967" s="136">
        <v>105674.1</v>
      </c>
      <c r="G967" s="41">
        <v>100</v>
      </c>
      <c r="H967" s="50">
        <f t="shared" si="222"/>
        <v>105674.1</v>
      </c>
      <c r="I967" s="50">
        <f t="shared" si="221"/>
        <v>0</v>
      </c>
      <c r="J967" s="50">
        <f t="shared" si="212"/>
        <v>166.15424528301887</v>
      </c>
      <c r="K967" s="50">
        <f t="shared" si="223"/>
        <v>1323.1660087306982</v>
      </c>
      <c r="L967" s="50">
        <f t="shared" si="224"/>
        <v>1639572.2679629489</v>
      </c>
      <c r="M967" s="50"/>
      <c r="N967" s="50">
        <f t="shared" si="225"/>
        <v>1639572.2679629489</v>
      </c>
      <c r="O967" s="198"/>
      <c r="P967" s="62"/>
      <c r="Q967" s="198"/>
      <c r="R967" s="62"/>
      <c r="S967" s="33"/>
      <c r="T967" s="99"/>
      <c r="U967" s="99"/>
    </row>
    <row r="968" spans="1:21" s="31" customFormat="1" x14ac:dyDescent="0.25">
      <c r="A968" s="35"/>
      <c r="B968" s="51" t="s">
        <v>659</v>
      </c>
      <c r="C968" s="35">
        <v>4</v>
      </c>
      <c r="D968" s="55">
        <v>13.711099999999998</v>
      </c>
      <c r="E968" s="181">
        <v>1293</v>
      </c>
      <c r="F968" s="136">
        <v>679954.9</v>
      </c>
      <c r="G968" s="41">
        <v>100</v>
      </c>
      <c r="H968" s="50">
        <f t="shared" si="222"/>
        <v>679954.9</v>
      </c>
      <c r="I968" s="50">
        <f t="shared" si="221"/>
        <v>0</v>
      </c>
      <c r="J968" s="50">
        <f t="shared" si="212"/>
        <v>525.87385924207274</v>
      </c>
      <c r="K968" s="50">
        <f t="shared" si="223"/>
        <v>963.44639477164424</v>
      </c>
      <c r="L968" s="50">
        <f t="shared" si="224"/>
        <v>1395559.5647401982</v>
      </c>
      <c r="M968" s="50"/>
      <c r="N968" s="50">
        <f t="shared" si="225"/>
        <v>1395559.5647401982</v>
      </c>
      <c r="O968" s="198"/>
      <c r="P968" s="62"/>
      <c r="Q968" s="198"/>
      <c r="R968" s="62"/>
      <c r="S968" s="33"/>
      <c r="T968" s="99"/>
      <c r="U968" s="99"/>
    </row>
    <row r="969" spans="1:21" s="31" customFormat="1" x14ac:dyDescent="0.25">
      <c r="A969" s="35"/>
      <c r="B969" s="51" t="s">
        <v>660</v>
      </c>
      <c r="C969" s="35">
        <v>4</v>
      </c>
      <c r="D969" s="55">
        <v>24.288400000000003</v>
      </c>
      <c r="E969" s="181">
        <v>1035</v>
      </c>
      <c r="F969" s="136">
        <v>354966.6</v>
      </c>
      <c r="G969" s="41">
        <v>100</v>
      </c>
      <c r="H969" s="50">
        <f t="shared" si="222"/>
        <v>354966.6</v>
      </c>
      <c r="I969" s="50">
        <f t="shared" si="221"/>
        <v>0</v>
      </c>
      <c r="J969" s="50">
        <f t="shared" si="212"/>
        <v>342.96289855072462</v>
      </c>
      <c r="K969" s="50">
        <f t="shared" si="223"/>
        <v>1146.3573554629925</v>
      </c>
      <c r="L969" s="50">
        <f t="shared" si="224"/>
        <v>1606294.3625607796</v>
      </c>
      <c r="M969" s="50"/>
      <c r="N969" s="50">
        <f t="shared" si="225"/>
        <v>1606294.3625607796</v>
      </c>
      <c r="O969" s="198"/>
      <c r="P969" s="62"/>
      <c r="Q969" s="198"/>
      <c r="R969" s="62"/>
      <c r="S969" s="33"/>
      <c r="T969" s="99"/>
      <c r="U969" s="99"/>
    </row>
    <row r="970" spans="1:21" s="31" customFormat="1" x14ac:dyDescent="0.25">
      <c r="A970" s="35"/>
      <c r="B970" s="51" t="s">
        <v>661</v>
      </c>
      <c r="C970" s="35">
        <v>4</v>
      </c>
      <c r="D970" s="55">
        <v>47.174100000000003</v>
      </c>
      <c r="E970" s="181">
        <v>2329</v>
      </c>
      <c r="F970" s="136">
        <v>757587.8</v>
      </c>
      <c r="G970" s="41">
        <v>100</v>
      </c>
      <c r="H970" s="50">
        <f t="shared" si="222"/>
        <v>757587.8</v>
      </c>
      <c r="I970" s="50">
        <f t="shared" si="221"/>
        <v>0</v>
      </c>
      <c r="J970" s="50">
        <f t="shared" si="212"/>
        <v>325.28458565908119</v>
      </c>
      <c r="K970" s="50">
        <f t="shared" si="223"/>
        <v>1164.0356683546358</v>
      </c>
      <c r="L970" s="50">
        <f t="shared" si="224"/>
        <v>1992072.0550233256</v>
      </c>
      <c r="M970" s="50"/>
      <c r="N970" s="50">
        <f t="shared" si="225"/>
        <v>1992072.0550233256</v>
      </c>
      <c r="O970" s="198"/>
      <c r="P970" s="62"/>
      <c r="Q970" s="198"/>
      <c r="R970" s="62"/>
      <c r="S970" s="33"/>
      <c r="T970" s="99"/>
      <c r="U970" s="99"/>
    </row>
    <row r="971" spans="1:21" s="31" customFormat="1" x14ac:dyDescent="0.25">
      <c r="A971" s="35"/>
      <c r="B971" s="51" t="s">
        <v>662</v>
      </c>
      <c r="C971" s="35">
        <v>4</v>
      </c>
      <c r="D971" s="55">
        <v>23.889099999999996</v>
      </c>
      <c r="E971" s="181">
        <v>1444</v>
      </c>
      <c r="F971" s="136">
        <v>399606.8</v>
      </c>
      <c r="G971" s="41">
        <v>100</v>
      </c>
      <c r="H971" s="50">
        <f t="shared" si="222"/>
        <v>399606.8</v>
      </c>
      <c r="I971" s="50">
        <f t="shared" si="221"/>
        <v>0</v>
      </c>
      <c r="J971" s="50">
        <f t="shared" si="212"/>
        <v>276.73601108033239</v>
      </c>
      <c r="K971" s="50">
        <f t="shared" si="223"/>
        <v>1212.5842429333845</v>
      </c>
      <c r="L971" s="50">
        <f t="shared" si="224"/>
        <v>1756175.41083124</v>
      </c>
      <c r="M971" s="50"/>
      <c r="N971" s="50">
        <f t="shared" si="225"/>
        <v>1756175.41083124</v>
      </c>
      <c r="O971" s="198"/>
      <c r="P971" s="62"/>
      <c r="Q971" s="198"/>
      <c r="R971" s="62"/>
      <c r="S971" s="33"/>
      <c r="T971" s="99"/>
      <c r="U971" s="99"/>
    </row>
    <row r="972" spans="1:21" s="31" customFormat="1" x14ac:dyDescent="0.25">
      <c r="A972" s="35"/>
      <c r="B972" s="51" t="s">
        <v>663</v>
      </c>
      <c r="C972" s="35">
        <v>4</v>
      </c>
      <c r="D972" s="55">
        <v>27.976399999999998</v>
      </c>
      <c r="E972" s="181">
        <v>2114</v>
      </c>
      <c r="F972" s="136">
        <v>687407.8</v>
      </c>
      <c r="G972" s="41">
        <v>100</v>
      </c>
      <c r="H972" s="50">
        <f t="shared" si="222"/>
        <v>687407.8</v>
      </c>
      <c r="I972" s="50">
        <f t="shared" si="221"/>
        <v>0</v>
      </c>
      <c r="J972" s="50">
        <f t="shared" si="212"/>
        <v>325.16925260170296</v>
      </c>
      <c r="K972" s="50">
        <f t="shared" si="223"/>
        <v>1164.151001412014</v>
      </c>
      <c r="L972" s="50">
        <f t="shared" si="224"/>
        <v>1850947.2402584432</v>
      </c>
      <c r="M972" s="50"/>
      <c r="N972" s="50">
        <f t="shared" si="225"/>
        <v>1850947.2402584432</v>
      </c>
      <c r="O972" s="198"/>
      <c r="P972" s="62"/>
      <c r="Q972" s="198"/>
      <c r="R972" s="62"/>
      <c r="S972" s="33"/>
      <c r="T972" s="99"/>
      <c r="U972" s="99"/>
    </row>
    <row r="973" spans="1:21" s="31" customFormat="1" x14ac:dyDescent="0.25">
      <c r="A973" s="35"/>
      <c r="B973" s="51" t="s">
        <v>382</v>
      </c>
      <c r="C973" s="35">
        <v>4</v>
      </c>
      <c r="D973" s="55">
        <v>21.558200000000003</v>
      </c>
      <c r="E973" s="181">
        <v>1691</v>
      </c>
      <c r="F973" s="136">
        <v>434536.4</v>
      </c>
      <c r="G973" s="41">
        <v>100</v>
      </c>
      <c r="H973" s="50">
        <f t="shared" si="222"/>
        <v>434536.4</v>
      </c>
      <c r="I973" s="50">
        <f t="shared" si="221"/>
        <v>0</v>
      </c>
      <c r="J973" s="50">
        <f t="shared" si="212"/>
        <v>256.97007687758725</v>
      </c>
      <c r="K973" s="50">
        <f t="shared" si="223"/>
        <v>1232.3501771361298</v>
      </c>
      <c r="L973" s="50">
        <f t="shared" si="224"/>
        <v>1813143.2047900907</v>
      </c>
      <c r="M973" s="50"/>
      <c r="N973" s="50">
        <f t="shared" si="225"/>
        <v>1813143.2047900907</v>
      </c>
      <c r="O973" s="198"/>
      <c r="P973" s="62"/>
      <c r="Q973" s="198"/>
      <c r="R973" s="62"/>
      <c r="S973" s="33"/>
      <c r="T973" s="99"/>
      <c r="U973" s="99"/>
    </row>
    <row r="974" spans="1:21" s="31" customFormat="1" x14ac:dyDescent="0.25">
      <c r="A974" s="35"/>
      <c r="B974" s="51" t="s">
        <v>664</v>
      </c>
      <c r="C974" s="35">
        <v>4</v>
      </c>
      <c r="D974" s="55">
        <v>51.505799999999994</v>
      </c>
      <c r="E974" s="181">
        <v>4198</v>
      </c>
      <c r="F974" s="136">
        <v>1715607.6</v>
      </c>
      <c r="G974" s="41">
        <v>100</v>
      </c>
      <c r="H974" s="50">
        <f t="shared" si="222"/>
        <v>1715607.6</v>
      </c>
      <c r="I974" s="50">
        <f t="shared" si="221"/>
        <v>0</v>
      </c>
      <c r="J974" s="50">
        <f t="shared" si="212"/>
        <v>408.67260600285852</v>
      </c>
      <c r="K974" s="50">
        <f t="shared" si="223"/>
        <v>1080.6476480108586</v>
      </c>
      <c r="L974" s="50">
        <f t="shared" si="224"/>
        <v>2277352.7340624873</v>
      </c>
      <c r="M974" s="50"/>
      <c r="N974" s="50">
        <f t="shared" si="225"/>
        <v>2277352.7340624873</v>
      </c>
      <c r="O974" s="198"/>
      <c r="P974" s="62"/>
      <c r="Q974" s="198"/>
      <c r="R974" s="62"/>
      <c r="S974" s="33"/>
      <c r="T974" s="99"/>
      <c r="U974" s="99"/>
    </row>
    <row r="975" spans="1:21" s="31" customFormat="1" x14ac:dyDescent="0.25">
      <c r="A975" s="35"/>
      <c r="B975" s="51" t="s">
        <v>665</v>
      </c>
      <c r="C975" s="35">
        <v>4</v>
      </c>
      <c r="D975" s="55">
        <v>35.780799999999999</v>
      </c>
      <c r="E975" s="181">
        <v>2590</v>
      </c>
      <c r="F975" s="136">
        <v>967935.5</v>
      </c>
      <c r="G975" s="41">
        <v>100</v>
      </c>
      <c r="H975" s="50">
        <f t="shared" si="222"/>
        <v>967935.5</v>
      </c>
      <c r="I975" s="50">
        <f t="shared" si="221"/>
        <v>0</v>
      </c>
      <c r="J975" s="50">
        <f t="shared" si="212"/>
        <v>373.72027027027025</v>
      </c>
      <c r="K975" s="50">
        <f t="shared" si="223"/>
        <v>1115.5999837434467</v>
      </c>
      <c r="L975" s="50">
        <f t="shared" si="224"/>
        <v>1928065.2855607742</v>
      </c>
      <c r="M975" s="50"/>
      <c r="N975" s="50">
        <f t="shared" si="225"/>
        <v>1928065.2855607742</v>
      </c>
      <c r="O975" s="198"/>
      <c r="P975" s="62"/>
      <c r="Q975" s="198"/>
      <c r="R975" s="62"/>
      <c r="S975" s="33"/>
      <c r="T975" s="99"/>
      <c r="U975" s="99"/>
    </row>
    <row r="976" spans="1:21" s="31" customFormat="1" x14ac:dyDescent="0.25">
      <c r="A976" s="35"/>
      <c r="B976" s="51" t="s">
        <v>666</v>
      </c>
      <c r="C976" s="35">
        <v>4</v>
      </c>
      <c r="D976" s="55">
        <v>16.7667</v>
      </c>
      <c r="E976" s="181">
        <v>888</v>
      </c>
      <c r="F976" s="136">
        <v>255744.7</v>
      </c>
      <c r="G976" s="41">
        <v>100</v>
      </c>
      <c r="H976" s="50">
        <f t="shared" si="222"/>
        <v>255744.7</v>
      </c>
      <c r="I976" s="50">
        <f t="shared" si="221"/>
        <v>0</v>
      </c>
      <c r="J976" s="50">
        <f t="shared" si="212"/>
        <v>288.00078828828828</v>
      </c>
      <c r="K976" s="50">
        <f t="shared" si="223"/>
        <v>1201.3194657254287</v>
      </c>
      <c r="L976" s="50">
        <f t="shared" si="224"/>
        <v>1600477.7786394118</v>
      </c>
      <c r="M976" s="50"/>
      <c r="N976" s="50">
        <f t="shared" si="225"/>
        <v>1600477.7786394118</v>
      </c>
      <c r="O976" s="198"/>
      <c r="P976" s="62"/>
      <c r="Q976" s="198"/>
      <c r="R976" s="62"/>
      <c r="S976" s="33"/>
      <c r="T976" s="99"/>
      <c r="U976" s="99"/>
    </row>
    <row r="977" spans="1:21" s="31" customFormat="1" x14ac:dyDescent="0.25">
      <c r="A977" s="35"/>
      <c r="B977" s="51" t="s">
        <v>667</v>
      </c>
      <c r="C977" s="35">
        <v>4</v>
      </c>
      <c r="D977" s="55">
        <v>22.511600000000001</v>
      </c>
      <c r="E977" s="181">
        <v>773</v>
      </c>
      <c r="F977" s="136">
        <v>269932.09999999998</v>
      </c>
      <c r="G977" s="41">
        <v>100</v>
      </c>
      <c r="H977" s="50">
        <f t="shared" si="222"/>
        <v>269932.09999999998</v>
      </c>
      <c r="I977" s="50">
        <f t="shared" si="221"/>
        <v>0</v>
      </c>
      <c r="J977" s="50">
        <f t="shared" si="212"/>
        <v>349.20064683053039</v>
      </c>
      <c r="K977" s="50">
        <f t="shared" si="223"/>
        <v>1140.1196071831866</v>
      </c>
      <c r="L977" s="50">
        <f t="shared" si="224"/>
        <v>1540139.0735337716</v>
      </c>
      <c r="M977" s="50"/>
      <c r="N977" s="50">
        <f t="shared" si="225"/>
        <v>1540139.0735337716</v>
      </c>
      <c r="O977" s="198"/>
      <c r="P977" s="62"/>
      <c r="Q977" s="198"/>
      <c r="R977" s="62"/>
      <c r="S977" s="33"/>
      <c r="T977" s="99"/>
      <c r="U977" s="99"/>
    </row>
    <row r="978" spans="1:21" s="31" customFormat="1" x14ac:dyDescent="0.25">
      <c r="A978" s="35"/>
      <c r="B978" s="51" t="s">
        <v>668</v>
      </c>
      <c r="C978" s="35">
        <v>4</v>
      </c>
      <c r="D978" s="55">
        <v>19.376600000000003</v>
      </c>
      <c r="E978" s="181">
        <v>972</v>
      </c>
      <c r="F978" s="136">
        <v>330658.2</v>
      </c>
      <c r="G978" s="41">
        <v>100</v>
      </c>
      <c r="H978" s="50">
        <f t="shared" si="222"/>
        <v>330658.2</v>
      </c>
      <c r="I978" s="50">
        <f t="shared" si="221"/>
        <v>0</v>
      </c>
      <c r="J978" s="50">
        <f t="shared" si="212"/>
        <v>340.18333333333334</v>
      </c>
      <c r="K978" s="50">
        <f t="shared" si="223"/>
        <v>1149.1369206803836</v>
      </c>
      <c r="L978" s="50">
        <f t="shared" si="224"/>
        <v>1571741.3586536532</v>
      </c>
      <c r="M978" s="50"/>
      <c r="N978" s="50">
        <f t="shared" si="225"/>
        <v>1571741.3586536532</v>
      </c>
      <c r="O978" s="198"/>
      <c r="P978" s="62"/>
      <c r="Q978" s="198"/>
      <c r="R978" s="62"/>
      <c r="S978" s="33"/>
      <c r="T978" s="99"/>
      <c r="U978" s="99"/>
    </row>
    <row r="979" spans="1:21" s="31" customFormat="1" x14ac:dyDescent="0.25">
      <c r="A979" s="35"/>
      <c r="B979" s="51" t="s">
        <v>847</v>
      </c>
      <c r="C979" s="35">
        <v>4</v>
      </c>
      <c r="D979" s="55">
        <v>21.063299999999998</v>
      </c>
      <c r="E979" s="181">
        <v>1722</v>
      </c>
      <c r="F979" s="136">
        <v>596626.6</v>
      </c>
      <c r="G979" s="41">
        <v>100</v>
      </c>
      <c r="H979" s="50">
        <f t="shared" si="222"/>
        <v>596626.6</v>
      </c>
      <c r="I979" s="50">
        <f t="shared" si="221"/>
        <v>0</v>
      </c>
      <c r="J979" s="50">
        <f t="shared" si="212"/>
        <v>346.47305458768869</v>
      </c>
      <c r="K979" s="50">
        <f t="shared" si="223"/>
        <v>1142.8471994260283</v>
      </c>
      <c r="L979" s="50">
        <f t="shared" si="224"/>
        <v>1716345.1477503169</v>
      </c>
      <c r="M979" s="50"/>
      <c r="N979" s="50">
        <f t="shared" si="225"/>
        <v>1716345.1477503169</v>
      </c>
      <c r="O979" s="198"/>
      <c r="P979" s="62"/>
      <c r="Q979" s="198"/>
      <c r="R979" s="62"/>
      <c r="S979" s="33"/>
      <c r="T979" s="99"/>
      <c r="U979" s="99"/>
    </row>
    <row r="980" spans="1:21" s="31" customFormat="1" x14ac:dyDescent="0.25">
      <c r="A980" s="35"/>
      <c r="B980" s="51" t="s">
        <v>848</v>
      </c>
      <c r="C980" s="35">
        <v>4</v>
      </c>
      <c r="D980" s="55">
        <v>34.643000000000001</v>
      </c>
      <c r="E980" s="181">
        <v>2516</v>
      </c>
      <c r="F980" s="136">
        <v>6996415.0999999996</v>
      </c>
      <c r="G980" s="41">
        <v>100</v>
      </c>
      <c r="H980" s="50">
        <f t="shared" si="222"/>
        <v>6996415.0999999996</v>
      </c>
      <c r="I980" s="50">
        <f t="shared" si="221"/>
        <v>0</v>
      </c>
      <c r="J980" s="50">
        <f t="shared" si="212"/>
        <v>2780.7691176470585</v>
      </c>
      <c r="K980" s="50">
        <f t="shared" si="223"/>
        <v>-1291.4488636333415</v>
      </c>
      <c r="L980" s="50">
        <f t="shared" si="224"/>
        <v>660147.85114251345</v>
      </c>
      <c r="M980" s="50"/>
      <c r="N980" s="50">
        <f t="shared" si="225"/>
        <v>660147.85114251345</v>
      </c>
      <c r="O980" s="198"/>
      <c r="P980" s="62"/>
      <c r="Q980" s="198"/>
      <c r="R980" s="62"/>
      <c r="S980" s="33"/>
      <c r="T980" s="99"/>
      <c r="U980" s="99"/>
    </row>
    <row r="981" spans="1:21" s="31" customFormat="1" x14ac:dyDescent="0.25">
      <c r="A981" s="35"/>
      <c r="B981" s="51" t="s">
        <v>669</v>
      </c>
      <c r="C981" s="35">
        <v>4</v>
      </c>
      <c r="D981" s="55">
        <v>29.909899999999997</v>
      </c>
      <c r="E981" s="181">
        <v>2231</v>
      </c>
      <c r="F981" s="136">
        <v>563954.5</v>
      </c>
      <c r="G981" s="41">
        <v>100</v>
      </c>
      <c r="H981" s="50">
        <f t="shared" si="222"/>
        <v>563954.5</v>
      </c>
      <c r="I981" s="50">
        <f t="shared" si="221"/>
        <v>0</v>
      </c>
      <c r="J981" s="50">
        <f t="shared" si="212"/>
        <v>252.78103989242493</v>
      </c>
      <c r="K981" s="50">
        <f t="shared" si="223"/>
        <v>1236.5392141212919</v>
      </c>
      <c r="L981" s="50">
        <f t="shared" si="224"/>
        <v>1964302.3916678291</v>
      </c>
      <c r="M981" s="50"/>
      <c r="N981" s="50">
        <f t="shared" si="225"/>
        <v>1964302.3916678291</v>
      </c>
      <c r="O981" s="198"/>
      <c r="P981" s="62"/>
      <c r="Q981" s="198"/>
      <c r="R981" s="62"/>
      <c r="S981" s="33"/>
      <c r="T981" s="99"/>
      <c r="U981" s="99"/>
    </row>
    <row r="982" spans="1:21" s="31" customFormat="1" x14ac:dyDescent="0.25">
      <c r="A982" s="35"/>
      <c r="B982" s="51" t="s">
        <v>670</v>
      </c>
      <c r="C982" s="35">
        <v>4</v>
      </c>
      <c r="D982" s="55">
        <v>22.201699999999999</v>
      </c>
      <c r="E982" s="181">
        <v>1651</v>
      </c>
      <c r="F982" s="136">
        <v>463219.1</v>
      </c>
      <c r="G982" s="41">
        <v>100</v>
      </c>
      <c r="H982" s="50">
        <f t="shared" si="222"/>
        <v>463219.1</v>
      </c>
      <c r="I982" s="50">
        <f t="shared" si="221"/>
        <v>0</v>
      </c>
      <c r="J982" s="50">
        <f t="shared" ref="J982:J1025" si="226">F982/E982</f>
        <v>280.5688067837674</v>
      </c>
      <c r="K982" s="50">
        <f t="shared" si="223"/>
        <v>1208.7514472299495</v>
      </c>
      <c r="L982" s="50">
        <f t="shared" si="224"/>
        <v>1782491.2760613053</v>
      </c>
      <c r="M982" s="50"/>
      <c r="N982" s="50">
        <f t="shared" si="225"/>
        <v>1782491.2760613053</v>
      </c>
      <c r="O982" s="198"/>
      <c r="P982" s="62"/>
      <c r="Q982" s="198"/>
      <c r="R982" s="62"/>
      <c r="S982" s="33"/>
      <c r="T982" s="99"/>
      <c r="U982" s="99"/>
    </row>
    <row r="983" spans="1:21" s="31" customFormat="1" x14ac:dyDescent="0.25">
      <c r="A983" s="35"/>
      <c r="B983" s="51" t="s">
        <v>650</v>
      </c>
      <c r="C983" s="35">
        <v>3</v>
      </c>
      <c r="D983" s="55">
        <v>46.934199999999997</v>
      </c>
      <c r="E983" s="181">
        <v>8166</v>
      </c>
      <c r="F983" s="136">
        <v>20084601.399999999</v>
      </c>
      <c r="G983" s="41">
        <v>50</v>
      </c>
      <c r="H983" s="50">
        <f t="shared" si="222"/>
        <v>10042300.699999999</v>
      </c>
      <c r="I983" s="50">
        <f t="shared" si="221"/>
        <v>10042300.699999999</v>
      </c>
      <c r="J983" s="50">
        <f t="shared" si="226"/>
        <v>2459.5397256918932</v>
      </c>
      <c r="K983" s="50">
        <f t="shared" si="223"/>
        <v>-970.21947167817621</v>
      </c>
      <c r="L983" s="50">
        <f t="shared" si="224"/>
        <v>1800327.4053041409</v>
      </c>
      <c r="M983" s="50"/>
      <c r="N983" s="50">
        <f t="shared" si="225"/>
        <v>1800327.4053041409</v>
      </c>
      <c r="O983" s="198"/>
      <c r="P983" s="62"/>
      <c r="Q983" s="198"/>
      <c r="R983" s="62"/>
      <c r="S983" s="33"/>
      <c r="T983" s="99"/>
      <c r="U983" s="99"/>
    </row>
    <row r="984" spans="1:21" s="31" customFormat="1" x14ac:dyDescent="0.25">
      <c r="A984" s="35"/>
      <c r="B984" s="51" t="s">
        <v>671</v>
      </c>
      <c r="C984" s="35">
        <v>4</v>
      </c>
      <c r="D984" s="55">
        <v>35.431699999999999</v>
      </c>
      <c r="E984" s="181">
        <v>1577</v>
      </c>
      <c r="F984" s="136">
        <v>441027.2</v>
      </c>
      <c r="G984" s="41">
        <v>100</v>
      </c>
      <c r="H984" s="50">
        <f t="shared" si="222"/>
        <v>441027.2</v>
      </c>
      <c r="I984" s="50">
        <f t="shared" si="221"/>
        <v>0</v>
      </c>
      <c r="J984" s="50">
        <f t="shared" si="226"/>
        <v>279.66214331008246</v>
      </c>
      <c r="K984" s="50">
        <f t="shared" si="223"/>
        <v>1209.6581107036345</v>
      </c>
      <c r="L984" s="50">
        <f t="shared" si="224"/>
        <v>1838541.649588289</v>
      </c>
      <c r="M984" s="50"/>
      <c r="N984" s="50">
        <f t="shared" si="225"/>
        <v>1838541.649588289</v>
      </c>
      <c r="O984" s="198"/>
      <c r="P984" s="62"/>
      <c r="Q984" s="198"/>
      <c r="R984" s="62"/>
      <c r="S984" s="33"/>
      <c r="T984" s="99"/>
      <c r="U984" s="99"/>
    </row>
    <row r="985" spans="1:21" s="31" customFormat="1" x14ac:dyDescent="0.25">
      <c r="A985" s="35"/>
      <c r="B985" s="51" t="s">
        <v>672</v>
      </c>
      <c r="C985" s="35">
        <v>4</v>
      </c>
      <c r="D985" s="55">
        <v>23.691500000000005</v>
      </c>
      <c r="E985" s="181">
        <v>1604</v>
      </c>
      <c r="F985" s="136">
        <v>526318.19999999995</v>
      </c>
      <c r="G985" s="41">
        <v>100</v>
      </c>
      <c r="H985" s="50">
        <f t="shared" si="222"/>
        <v>526318.19999999995</v>
      </c>
      <c r="I985" s="50">
        <f t="shared" si="221"/>
        <v>0</v>
      </c>
      <c r="J985" s="50">
        <f t="shared" si="226"/>
        <v>328.12855361596007</v>
      </c>
      <c r="K985" s="50">
        <f t="shared" si="223"/>
        <v>1161.1917003977569</v>
      </c>
      <c r="L985" s="50">
        <f t="shared" si="224"/>
        <v>1728126.1768761287</v>
      </c>
      <c r="M985" s="50"/>
      <c r="N985" s="50">
        <f t="shared" si="225"/>
        <v>1728126.1768761287</v>
      </c>
      <c r="O985" s="198"/>
      <c r="P985" s="62"/>
      <c r="Q985" s="198"/>
      <c r="R985" s="62"/>
      <c r="S985" s="33"/>
      <c r="T985" s="99"/>
      <c r="U985" s="99"/>
    </row>
    <row r="986" spans="1:21" s="31" customFormat="1" x14ac:dyDescent="0.25">
      <c r="A986" s="35"/>
      <c r="B986" s="51" t="s">
        <v>795</v>
      </c>
      <c r="C986" s="35">
        <v>4</v>
      </c>
      <c r="D986" s="55">
        <v>17.011099999999999</v>
      </c>
      <c r="E986" s="181">
        <v>1221</v>
      </c>
      <c r="F986" s="136">
        <v>353388.79999999999</v>
      </c>
      <c r="G986" s="41">
        <v>100</v>
      </c>
      <c r="H986" s="50">
        <f t="shared" si="222"/>
        <v>353388.79999999999</v>
      </c>
      <c r="I986" s="50">
        <f t="shared" si="221"/>
        <v>0</v>
      </c>
      <c r="J986" s="50">
        <f t="shared" si="226"/>
        <v>289.42571662571663</v>
      </c>
      <c r="K986" s="50">
        <f t="shared" si="223"/>
        <v>1199.8945373880003</v>
      </c>
      <c r="L986" s="50">
        <f t="shared" si="224"/>
        <v>1663575.6948299522</v>
      </c>
      <c r="M986" s="50"/>
      <c r="N986" s="50">
        <f t="shared" si="225"/>
        <v>1663575.6948299522</v>
      </c>
      <c r="O986" s="198"/>
      <c r="P986" s="62"/>
      <c r="Q986" s="198"/>
      <c r="R986" s="62"/>
      <c r="S986" s="33"/>
      <c r="T986" s="99"/>
      <c r="U986" s="99"/>
    </row>
    <row r="987" spans="1:21" s="31" customFormat="1" x14ac:dyDescent="0.25">
      <c r="A987" s="35"/>
      <c r="B987" s="51" t="s">
        <v>673</v>
      </c>
      <c r="C987" s="35">
        <v>4</v>
      </c>
      <c r="D987" s="55">
        <v>32.879899999999999</v>
      </c>
      <c r="E987" s="181">
        <v>2895</v>
      </c>
      <c r="F987" s="136">
        <v>939894.3</v>
      </c>
      <c r="G987" s="41">
        <v>100</v>
      </c>
      <c r="H987" s="50">
        <f t="shared" si="222"/>
        <v>939894.3</v>
      </c>
      <c r="I987" s="50">
        <f t="shared" si="221"/>
        <v>0</v>
      </c>
      <c r="J987" s="50">
        <f t="shared" si="226"/>
        <v>324.6612435233161</v>
      </c>
      <c r="K987" s="50">
        <f t="shared" si="223"/>
        <v>1164.6590104904008</v>
      </c>
      <c r="L987" s="50">
        <f t="shared" si="224"/>
        <v>2025866.4416632147</v>
      </c>
      <c r="M987" s="50"/>
      <c r="N987" s="50">
        <f t="shared" si="225"/>
        <v>2025866.4416632147</v>
      </c>
      <c r="O987" s="198"/>
      <c r="P987" s="62"/>
      <c r="Q987" s="198"/>
      <c r="R987" s="62"/>
      <c r="S987" s="33"/>
      <c r="T987" s="99"/>
      <c r="U987" s="99"/>
    </row>
    <row r="988" spans="1:21" s="31" customFormat="1" x14ac:dyDescent="0.25">
      <c r="A988" s="35"/>
      <c r="B988" s="51" t="s">
        <v>674</v>
      </c>
      <c r="C988" s="35">
        <v>4</v>
      </c>
      <c r="D988" s="55">
        <v>27.189</v>
      </c>
      <c r="E988" s="181">
        <v>720</v>
      </c>
      <c r="F988" s="136">
        <v>394475.7</v>
      </c>
      <c r="G988" s="41">
        <v>100</v>
      </c>
      <c r="H988" s="50">
        <f t="shared" si="222"/>
        <v>394475.7</v>
      </c>
      <c r="I988" s="50">
        <f t="shared" si="221"/>
        <v>0</v>
      </c>
      <c r="J988" s="50">
        <f t="shared" si="226"/>
        <v>547.88291666666669</v>
      </c>
      <c r="K988" s="50">
        <f t="shared" si="223"/>
        <v>941.43733734705029</v>
      </c>
      <c r="L988" s="50">
        <f t="shared" si="224"/>
        <v>1332245.3811421231</v>
      </c>
      <c r="M988" s="50"/>
      <c r="N988" s="50">
        <f t="shared" si="225"/>
        <v>1332245.3811421231</v>
      </c>
      <c r="O988" s="198"/>
      <c r="P988" s="62"/>
      <c r="Q988" s="198"/>
      <c r="R988" s="62"/>
      <c r="S988" s="33"/>
      <c r="T988" s="99"/>
      <c r="U988" s="99"/>
    </row>
    <row r="989" spans="1:21" s="31" customFormat="1" x14ac:dyDescent="0.25">
      <c r="A989" s="35"/>
      <c r="B989" s="4"/>
      <c r="C989" s="4"/>
      <c r="D989" s="55">
        <v>0</v>
      </c>
      <c r="E989" s="183"/>
      <c r="F989" s="42"/>
      <c r="G989" s="41"/>
      <c r="H989" s="42"/>
      <c r="I989" s="32"/>
      <c r="J989" s="32"/>
      <c r="K989" s="50"/>
      <c r="L989" s="50"/>
      <c r="M989" s="50"/>
      <c r="N989" s="50"/>
      <c r="O989" s="198"/>
      <c r="P989" s="62"/>
      <c r="Q989" s="198"/>
      <c r="R989" s="62"/>
      <c r="S989" s="33"/>
      <c r="T989" s="99"/>
      <c r="U989" s="99"/>
    </row>
    <row r="990" spans="1:21" s="31" customFormat="1" x14ac:dyDescent="0.25">
      <c r="A990" s="30" t="s">
        <v>675</v>
      </c>
      <c r="B990" s="43" t="s">
        <v>2</v>
      </c>
      <c r="C990" s="44"/>
      <c r="D990" s="3">
        <v>1082.6210999999998</v>
      </c>
      <c r="E990" s="184">
        <f>E991</f>
        <v>103479</v>
      </c>
      <c r="F990" s="37">
        <f t="shared" ref="F990" si="227">F992</f>
        <v>0</v>
      </c>
      <c r="G990" s="37"/>
      <c r="H990" s="37">
        <f>H992</f>
        <v>28789144</v>
      </c>
      <c r="I990" s="37">
        <f>I992</f>
        <v>-28789144</v>
      </c>
      <c r="J990" s="37"/>
      <c r="K990" s="50"/>
      <c r="L990" s="50"/>
      <c r="M990" s="46">
        <f>M992</f>
        <v>29938908.71471623</v>
      </c>
      <c r="N990" s="37">
        <f t="shared" si="225"/>
        <v>29938908.71471623</v>
      </c>
      <c r="O990" s="198"/>
      <c r="P990" s="198"/>
      <c r="Q990" s="198"/>
      <c r="R990" s="198"/>
      <c r="S990" s="33"/>
      <c r="T990" s="99"/>
      <c r="U990" s="99"/>
    </row>
    <row r="991" spans="1:21" s="31" customFormat="1" x14ac:dyDescent="0.25">
      <c r="A991" s="30" t="s">
        <v>675</v>
      </c>
      <c r="B991" s="43" t="s">
        <v>3</v>
      </c>
      <c r="C991" s="44"/>
      <c r="D991" s="3">
        <v>1082.6210999999998</v>
      </c>
      <c r="E991" s="184">
        <f>SUM(E993:E1025)</f>
        <v>103479</v>
      </c>
      <c r="F991" s="37">
        <f t="shared" ref="F991" si="228">SUM(F993:F1025)</f>
        <v>148819519.80000001</v>
      </c>
      <c r="G991" s="37"/>
      <c r="H991" s="37">
        <f>SUM(H993:H1025)</f>
        <v>91241231.799999997</v>
      </c>
      <c r="I991" s="37">
        <f>SUM(I993:I1025)</f>
        <v>57578288</v>
      </c>
      <c r="J991" s="37"/>
      <c r="K991" s="50"/>
      <c r="L991" s="37">
        <f>SUM(L993:L1025)</f>
        <v>63699340.229161486</v>
      </c>
      <c r="M991" s="50"/>
      <c r="N991" s="37">
        <f t="shared" si="225"/>
        <v>63699340.229161486</v>
      </c>
      <c r="O991" s="198"/>
      <c r="P991" s="198"/>
      <c r="Q991" s="198"/>
      <c r="R991" s="198"/>
      <c r="S991" s="33"/>
      <c r="T991" s="99"/>
      <c r="U991" s="99"/>
    </row>
    <row r="992" spans="1:21" s="31" customFormat="1" x14ac:dyDescent="0.25">
      <c r="A992" s="35"/>
      <c r="B992" s="51" t="s">
        <v>26</v>
      </c>
      <c r="C992" s="35">
        <v>2</v>
      </c>
      <c r="D992" s="5">
        <v>0</v>
      </c>
      <c r="E992" s="187"/>
      <c r="F992" s="50"/>
      <c r="G992" s="41">
        <v>25</v>
      </c>
      <c r="H992" s="50">
        <f>F1022*G992/100</f>
        <v>28789144</v>
      </c>
      <c r="I992" s="50">
        <f t="shared" ref="I992:I1025" si="229">F992-H992</f>
        <v>-28789144</v>
      </c>
      <c r="J992" s="50"/>
      <c r="K992" s="50"/>
      <c r="L992" s="50"/>
      <c r="M992" s="50">
        <f>($L$7*$L$8*E990/$L$10)+($L$7*$L$9*D990/$L$11)</f>
        <v>29938908.71471623</v>
      </c>
      <c r="N992" s="50">
        <f t="shared" si="225"/>
        <v>29938908.71471623</v>
      </c>
      <c r="O992" s="198"/>
      <c r="P992" s="62"/>
      <c r="Q992" s="198"/>
      <c r="R992" s="62"/>
      <c r="S992" s="33"/>
      <c r="T992" s="99"/>
      <c r="U992" s="99"/>
    </row>
    <row r="993" spans="1:21" s="31" customFormat="1" x14ac:dyDescent="0.25">
      <c r="A993" s="35"/>
      <c r="B993" s="51" t="s">
        <v>676</v>
      </c>
      <c r="C993" s="35">
        <v>4</v>
      </c>
      <c r="D993" s="55">
        <v>21.037700000000001</v>
      </c>
      <c r="E993" s="181">
        <v>969</v>
      </c>
      <c r="F993" s="137">
        <v>350181.9</v>
      </c>
      <c r="G993" s="41">
        <v>100</v>
      </c>
      <c r="H993" s="50">
        <f t="shared" ref="H993:H1025" si="230">F993*G993/100</f>
        <v>350181.9</v>
      </c>
      <c r="I993" s="50">
        <f t="shared" si="229"/>
        <v>0</v>
      </c>
      <c r="J993" s="50">
        <f t="shared" si="226"/>
        <v>361.38482972136228</v>
      </c>
      <c r="K993" s="50">
        <f t="shared" ref="K993:K1025" si="231">$J$11*$J$19-J993</f>
        <v>1127.9354242923546</v>
      </c>
      <c r="L993" s="50">
        <f t="shared" ref="L993:L1025" si="232">IF(K993&gt;0,$J$7*$J$8*(K993/$K$19),0)+$J$7*$J$9*(E993/$E$19)+$J$7*$J$10*(D993/$D$19)</f>
        <v>1556134.0829980385</v>
      </c>
      <c r="M993" s="50"/>
      <c r="N993" s="50">
        <f t="shared" si="225"/>
        <v>1556134.0829980385</v>
      </c>
      <c r="O993" s="198"/>
      <c r="P993" s="62"/>
      <c r="Q993" s="198"/>
      <c r="R993" s="62"/>
      <c r="S993" s="33"/>
      <c r="T993" s="99"/>
      <c r="U993" s="99"/>
    </row>
    <row r="994" spans="1:21" s="31" customFormat="1" x14ac:dyDescent="0.25">
      <c r="A994" s="35"/>
      <c r="B994" s="51" t="s">
        <v>262</v>
      </c>
      <c r="C994" s="35">
        <v>4</v>
      </c>
      <c r="D994" s="55">
        <v>23.1798</v>
      </c>
      <c r="E994" s="181">
        <v>1064</v>
      </c>
      <c r="F994" s="137">
        <v>360559.4</v>
      </c>
      <c r="G994" s="41">
        <v>100</v>
      </c>
      <c r="H994" s="50">
        <f t="shared" si="230"/>
        <v>360559.4</v>
      </c>
      <c r="I994" s="50">
        <f t="shared" si="229"/>
        <v>0</v>
      </c>
      <c r="J994" s="50">
        <f t="shared" si="226"/>
        <v>338.87161654135343</v>
      </c>
      <c r="K994" s="50">
        <f t="shared" si="231"/>
        <v>1150.4486374723635</v>
      </c>
      <c r="L994" s="50">
        <f t="shared" si="232"/>
        <v>1610600.7977708194</v>
      </c>
      <c r="M994" s="50"/>
      <c r="N994" s="50">
        <f t="shared" si="225"/>
        <v>1610600.7977708194</v>
      </c>
      <c r="O994" s="198"/>
      <c r="P994" s="62"/>
      <c r="Q994" s="198"/>
      <c r="R994" s="62"/>
      <c r="S994" s="33"/>
      <c r="T994" s="99"/>
      <c r="U994" s="99"/>
    </row>
    <row r="995" spans="1:21" s="31" customFormat="1" x14ac:dyDescent="0.25">
      <c r="A995" s="35"/>
      <c r="B995" s="51" t="s">
        <v>677</v>
      </c>
      <c r="C995" s="35">
        <v>4</v>
      </c>
      <c r="D995" s="55">
        <v>33.328400000000002</v>
      </c>
      <c r="E995" s="181">
        <v>1438</v>
      </c>
      <c r="F995" s="137">
        <v>586505.5</v>
      </c>
      <c r="G995" s="41">
        <v>100</v>
      </c>
      <c r="H995" s="50">
        <f t="shared" si="230"/>
        <v>586505.5</v>
      </c>
      <c r="I995" s="50">
        <f t="shared" si="229"/>
        <v>0</v>
      </c>
      <c r="J995" s="50">
        <f t="shared" si="226"/>
        <v>407.86196105702362</v>
      </c>
      <c r="K995" s="50">
        <f t="shared" si="231"/>
        <v>1081.4582929566934</v>
      </c>
      <c r="L995" s="50">
        <f t="shared" si="232"/>
        <v>1657680.3478383105</v>
      </c>
      <c r="M995" s="50"/>
      <c r="N995" s="50">
        <f t="shared" si="225"/>
        <v>1657680.3478383105</v>
      </c>
      <c r="O995" s="198"/>
      <c r="P995" s="62"/>
      <c r="Q995" s="198"/>
      <c r="R995" s="62"/>
      <c r="S995" s="33"/>
      <c r="T995" s="99"/>
      <c r="U995" s="99"/>
    </row>
    <row r="996" spans="1:21" s="31" customFormat="1" x14ac:dyDescent="0.25">
      <c r="A996" s="35"/>
      <c r="B996" s="51" t="s">
        <v>678</v>
      </c>
      <c r="C996" s="35">
        <v>4</v>
      </c>
      <c r="D996" s="55">
        <v>20.331499999999998</v>
      </c>
      <c r="E996" s="181">
        <v>1252</v>
      </c>
      <c r="F996" s="137">
        <v>368089.2</v>
      </c>
      <c r="G996" s="41">
        <v>100</v>
      </c>
      <c r="H996" s="50">
        <f t="shared" si="230"/>
        <v>368089.2</v>
      </c>
      <c r="I996" s="50">
        <f t="shared" si="229"/>
        <v>0</v>
      </c>
      <c r="J996" s="50">
        <f t="shared" si="226"/>
        <v>294.00095846645371</v>
      </c>
      <c r="K996" s="50">
        <f t="shared" si="231"/>
        <v>1195.3192955472632</v>
      </c>
      <c r="L996" s="50">
        <f t="shared" si="232"/>
        <v>1681710.9293168476</v>
      </c>
      <c r="M996" s="50"/>
      <c r="N996" s="50">
        <f t="shared" si="225"/>
        <v>1681710.9293168476</v>
      </c>
      <c r="O996" s="198"/>
      <c r="P996" s="62"/>
      <c r="Q996" s="198"/>
      <c r="R996" s="62"/>
      <c r="S996" s="33"/>
      <c r="T996" s="99"/>
      <c r="U996" s="99"/>
    </row>
    <row r="997" spans="1:21" s="31" customFormat="1" x14ac:dyDescent="0.25">
      <c r="A997" s="35"/>
      <c r="B997" s="51" t="s">
        <v>679</v>
      </c>
      <c r="C997" s="35">
        <v>4</v>
      </c>
      <c r="D997" s="55">
        <v>25.04</v>
      </c>
      <c r="E997" s="181">
        <v>2108</v>
      </c>
      <c r="F997" s="137">
        <v>683905.8</v>
      </c>
      <c r="G997" s="41">
        <v>100</v>
      </c>
      <c r="H997" s="50">
        <f t="shared" si="230"/>
        <v>683905.8</v>
      </c>
      <c r="I997" s="50">
        <f t="shared" si="229"/>
        <v>0</v>
      </c>
      <c r="J997" s="50">
        <f t="shared" si="226"/>
        <v>324.43349146110057</v>
      </c>
      <c r="K997" s="50">
        <f t="shared" si="231"/>
        <v>1164.8867625526163</v>
      </c>
      <c r="L997" s="50">
        <f t="shared" si="232"/>
        <v>1835284.5828193985</v>
      </c>
      <c r="M997" s="50"/>
      <c r="N997" s="50">
        <f t="shared" si="225"/>
        <v>1835284.5828193985</v>
      </c>
      <c r="O997" s="198"/>
      <c r="P997" s="62"/>
      <c r="Q997" s="198"/>
      <c r="R997" s="62"/>
      <c r="S997" s="33"/>
      <c r="T997" s="99"/>
      <c r="U997" s="99"/>
    </row>
    <row r="998" spans="1:21" s="31" customFormat="1" x14ac:dyDescent="0.25">
      <c r="A998" s="35"/>
      <c r="B998" s="51" t="s">
        <v>849</v>
      </c>
      <c r="C998" s="35">
        <v>4</v>
      </c>
      <c r="D998" s="55">
        <v>24.7498</v>
      </c>
      <c r="E998" s="181">
        <v>1751</v>
      </c>
      <c r="F998" s="137">
        <v>613482.1</v>
      </c>
      <c r="G998" s="41">
        <v>100</v>
      </c>
      <c r="H998" s="50">
        <f t="shared" si="230"/>
        <v>613482.1</v>
      </c>
      <c r="I998" s="50">
        <f t="shared" si="229"/>
        <v>0</v>
      </c>
      <c r="J998" s="50">
        <f t="shared" si="226"/>
        <v>350.36099371787549</v>
      </c>
      <c r="K998" s="50">
        <f t="shared" si="231"/>
        <v>1138.9592602958414</v>
      </c>
      <c r="L998" s="50">
        <f t="shared" si="232"/>
        <v>1736781.2285374859</v>
      </c>
      <c r="M998" s="50"/>
      <c r="N998" s="50">
        <f t="shared" si="225"/>
        <v>1736781.2285374859</v>
      </c>
      <c r="O998" s="198"/>
      <c r="P998" s="62"/>
      <c r="Q998" s="198"/>
      <c r="R998" s="62"/>
      <c r="S998" s="33"/>
      <c r="T998" s="99"/>
      <c r="U998" s="99"/>
    </row>
    <row r="999" spans="1:21" s="31" customFormat="1" x14ac:dyDescent="0.25">
      <c r="A999" s="35"/>
      <c r="B999" s="51" t="s">
        <v>680</v>
      </c>
      <c r="C999" s="35">
        <v>4</v>
      </c>
      <c r="D999" s="55">
        <v>33.558999999999997</v>
      </c>
      <c r="E999" s="181">
        <v>1832</v>
      </c>
      <c r="F999" s="137">
        <v>1019874.7</v>
      </c>
      <c r="G999" s="41">
        <v>100</v>
      </c>
      <c r="H999" s="50">
        <f t="shared" si="230"/>
        <v>1019874.7</v>
      </c>
      <c r="I999" s="50">
        <f t="shared" si="229"/>
        <v>0</v>
      </c>
      <c r="J999" s="50">
        <f t="shared" si="226"/>
        <v>556.70016375545845</v>
      </c>
      <c r="K999" s="50">
        <f t="shared" si="231"/>
        <v>932.62009025825853</v>
      </c>
      <c r="L999" s="50">
        <f t="shared" si="232"/>
        <v>1567430.157990118</v>
      </c>
      <c r="M999" s="50"/>
      <c r="N999" s="50">
        <f t="shared" si="225"/>
        <v>1567430.157990118</v>
      </c>
      <c r="O999" s="198"/>
      <c r="P999" s="62"/>
      <c r="Q999" s="198"/>
      <c r="R999" s="62"/>
      <c r="S999" s="33"/>
      <c r="T999" s="99"/>
      <c r="U999" s="99"/>
    </row>
    <row r="1000" spans="1:21" s="31" customFormat="1" x14ac:dyDescent="0.25">
      <c r="A1000" s="35"/>
      <c r="B1000" s="51" t="s">
        <v>681</v>
      </c>
      <c r="C1000" s="35">
        <v>4</v>
      </c>
      <c r="D1000" s="55">
        <v>28.676200000000001</v>
      </c>
      <c r="E1000" s="181">
        <v>1726</v>
      </c>
      <c r="F1000" s="137">
        <v>468311.6</v>
      </c>
      <c r="G1000" s="41">
        <v>100</v>
      </c>
      <c r="H1000" s="50">
        <f t="shared" si="230"/>
        <v>468311.6</v>
      </c>
      <c r="I1000" s="50">
        <f t="shared" si="229"/>
        <v>0</v>
      </c>
      <c r="J1000" s="50">
        <f t="shared" si="226"/>
        <v>271.32769409038235</v>
      </c>
      <c r="K1000" s="50">
        <f t="shared" si="231"/>
        <v>1217.9925599233347</v>
      </c>
      <c r="L1000" s="50">
        <f t="shared" si="232"/>
        <v>1840940.8039397786</v>
      </c>
      <c r="M1000" s="50"/>
      <c r="N1000" s="50">
        <f t="shared" si="225"/>
        <v>1840940.8039397786</v>
      </c>
      <c r="O1000" s="198"/>
      <c r="P1000" s="62"/>
      <c r="Q1000" s="198"/>
      <c r="R1000" s="62"/>
      <c r="S1000" s="33"/>
      <c r="T1000" s="99"/>
      <c r="U1000" s="99"/>
    </row>
    <row r="1001" spans="1:21" s="31" customFormat="1" x14ac:dyDescent="0.25">
      <c r="A1001" s="35"/>
      <c r="B1001" s="51" t="s">
        <v>682</v>
      </c>
      <c r="C1001" s="35">
        <v>4</v>
      </c>
      <c r="D1001" s="55">
        <v>35.6203</v>
      </c>
      <c r="E1001" s="181">
        <v>2411</v>
      </c>
      <c r="F1001" s="137">
        <v>912904.9</v>
      </c>
      <c r="G1001" s="41">
        <v>100</v>
      </c>
      <c r="H1001" s="50">
        <f t="shared" si="230"/>
        <v>912904.9</v>
      </c>
      <c r="I1001" s="50">
        <f t="shared" si="229"/>
        <v>0</v>
      </c>
      <c r="J1001" s="50">
        <f t="shared" si="226"/>
        <v>378.64160099543761</v>
      </c>
      <c r="K1001" s="50">
        <f t="shared" si="231"/>
        <v>1110.6786530182794</v>
      </c>
      <c r="L1001" s="50">
        <f t="shared" si="232"/>
        <v>1887633.9591350467</v>
      </c>
      <c r="M1001" s="50"/>
      <c r="N1001" s="50">
        <f t="shared" si="225"/>
        <v>1887633.9591350467</v>
      </c>
      <c r="O1001" s="198"/>
      <c r="P1001" s="62"/>
      <c r="Q1001" s="198"/>
      <c r="R1001" s="62"/>
      <c r="S1001" s="33"/>
      <c r="T1001" s="99"/>
      <c r="U1001" s="99"/>
    </row>
    <row r="1002" spans="1:21" s="31" customFormat="1" x14ac:dyDescent="0.25">
      <c r="A1002" s="35"/>
      <c r="B1002" s="51" t="s">
        <v>850</v>
      </c>
      <c r="C1002" s="35">
        <v>4</v>
      </c>
      <c r="D1002" s="55">
        <v>22.1511</v>
      </c>
      <c r="E1002" s="181">
        <v>1114</v>
      </c>
      <c r="F1002" s="137">
        <v>290969.40000000002</v>
      </c>
      <c r="G1002" s="41">
        <v>100</v>
      </c>
      <c r="H1002" s="50">
        <f t="shared" si="230"/>
        <v>290969.40000000002</v>
      </c>
      <c r="I1002" s="50">
        <f t="shared" si="229"/>
        <v>0</v>
      </c>
      <c r="J1002" s="50">
        <f t="shared" si="226"/>
        <v>261.19335727109518</v>
      </c>
      <c r="K1002" s="50">
        <f t="shared" si="231"/>
        <v>1228.1268967426217</v>
      </c>
      <c r="L1002" s="50">
        <f t="shared" si="232"/>
        <v>1701636.2629213168</v>
      </c>
      <c r="M1002" s="50"/>
      <c r="N1002" s="50">
        <f t="shared" si="225"/>
        <v>1701636.2629213168</v>
      </c>
      <c r="O1002" s="198"/>
      <c r="P1002" s="62"/>
      <c r="Q1002" s="198"/>
      <c r="R1002" s="62"/>
      <c r="S1002" s="33"/>
      <c r="T1002" s="99"/>
      <c r="U1002" s="99"/>
    </row>
    <row r="1003" spans="1:21" s="31" customFormat="1" x14ac:dyDescent="0.25">
      <c r="A1003" s="35"/>
      <c r="B1003" s="51" t="s">
        <v>683</v>
      </c>
      <c r="C1003" s="35">
        <v>4</v>
      </c>
      <c r="D1003" s="55">
        <v>39.122799999999998</v>
      </c>
      <c r="E1003" s="181">
        <v>2009</v>
      </c>
      <c r="F1003" s="137">
        <v>1096250.5</v>
      </c>
      <c r="G1003" s="41">
        <v>100</v>
      </c>
      <c r="H1003" s="50">
        <f t="shared" si="230"/>
        <v>1096250.5</v>
      </c>
      <c r="I1003" s="50">
        <f t="shared" si="229"/>
        <v>0</v>
      </c>
      <c r="J1003" s="50">
        <f t="shared" si="226"/>
        <v>545.66973618715781</v>
      </c>
      <c r="K1003" s="50">
        <f t="shared" si="231"/>
        <v>943.65051782655917</v>
      </c>
      <c r="L1003" s="50">
        <f t="shared" si="232"/>
        <v>1642546.9935816589</v>
      </c>
      <c r="M1003" s="50"/>
      <c r="N1003" s="50">
        <f t="shared" si="225"/>
        <v>1642546.9935816589</v>
      </c>
      <c r="O1003" s="198"/>
      <c r="P1003" s="62"/>
      <c r="Q1003" s="198"/>
      <c r="R1003" s="62"/>
      <c r="S1003" s="33"/>
      <c r="T1003" s="99"/>
      <c r="U1003" s="99"/>
    </row>
    <row r="1004" spans="1:21" s="31" customFormat="1" x14ac:dyDescent="0.25">
      <c r="A1004" s="35"/>
      <c r="B1004" s="51" t="s">
        <v>684</v>
      </c>
      <c r="C1004" s="35">
        <v>4</v>
      </c>
      <c r="D1004" s="55">
        <v>19.480999999999998</v>
      </c>
      <c r="E1004" s="181">
        <v>970</v>
      </c>
      <c r="F1004" s="137">
        <v>251716.9</v>
      </c>
      <c r="G1004" s="41">
        <v>100</v>
      </c>
      <c r="H1004" s="50">
        <f t="shared" si="230"/>
        <v>251716.9</v>
      </c>
      <c r="I1004" s="50">
        <f t="shared" si="229"/>
        <v>0</v>
      </c>
      <c r="J1004" s="50">
        <f t="shared" si="226"/>
        <v>259.5019587628866</v>
      </c>
      <c r="K1004" s="50">
        <f t="shared" si="231"/>
        <v>1229.8182952508305</v>
      </c>
      <c r="L1004" s="50">
        <f t="shared" si="232"/>
        <v>1662154.0059946696</v>
      </c>
      <c r="M1004" s="50"/>
      <c r="N1004" s="50">
        <f t="shared" si="225"/>
        <v>1662154.0059946696</v>
      </c>
      <c r="O1004" s="198"/>
      <c r="P1004" s="62"/>
      <c r="Q1004" s="198"/>
      <c r="R1004" s="62"/>
      <c r="S1004" s="33"/>
      <c r="T1004" s="99"/>
      <c r="U1004" s="99"/>
    </row>
    <row r="1005" spans="1:21" s="31" customFormat="1" x14ac:dyDescent="0.25">
      <c r="A1005" s="35"/>
      <c r="B1005" s="51" t="s">
        <v>851</v>
      </c>
      <c r="C1005" s="35">
        <v>4</v>
      </c>
      <c r="D1005" s="55">
        <v>29.972500000000004</v>
      </c>
      <c r="E1005" s="181">
        <v>3075</v>
      </c>
      <c r="F1005" s="137">
        <v>1111784.7</v>
      </c>
      <c r="G1005" s="41">
        <v>100</v>
      </c>
      <c r="H1005" s="50">
        <f t="shared" si="230"/>
        <v>1111784.7</v>
      </c>
      <c r="I1005" s="50">
        <f t="shared" si="229"/>
        <v>0</v>
      </c>
      <c r="J1005" s="50">
        <f t="shared" si="226"/>
        <v>361.55599999999998</v>
      </c>
      <c r="K1005" s="50">
        <f t="shared" si="231"/>
        <v>1127.7642540137169</v>
      </c>
      <c r="L1005" s="50">
        <f t="shared" si="232"/>
        <v>2003683.6981709609</v>
      </c>
      <c r="M1005" s="50"/>
      <c r="N1005" s="50">
        <f t="shared" si="225"/>
        <v>2003683.6981709609</v>
      </c>
      <c r="O1005" s="198"/>
      <c r="P1005" s="62"/>
      <c r="Q1005" s="198"/>
      <c r="R1005" s="62"/>
      <c r="S1005" s="33"/>
      <c r="T1005" s="99"/>
      <c r="U1005" s="99"/>
    </row>
    <row r="1006" spans="1:21" s="31" customFormat="1" x14ac:dyDescent="0.25">
      <c r="A1006" s="35"/>
      <c r="B1006" s="51" t="s">
        <v>685</v>
      </c>
      <c r="C1006" s="35">
        <v>4</v>
      </c>
      <c r="D1006" s="55">
        <v>29.169099999999997</v>
      </c>
      <c r="E1006" s="181">
        <v>2001</v>
      </c>
      <c r="F1006" s="137">
        <v>527652.30000000005</v>
      </c>
      <c r="G1006" s="41">
        <v>100</v>
      </c>
      <c r="H1006" s="50">
        <f t="shared" si="230"/>
        <v>527652.30000000005</v>
      </c>
      <c r="I1006" s="50">
        <f t="shared" si="229"/>
        <v>0</v>
      </c>
      <c r="J1006" s="50">
        <f t="shared" si="226"/>
        <v>263.69430284857572</v>
      </c>
      <c r="K1006" s="50">
        <f t="shared" si="231"/>
        <v>1225.6259511651413</v>
      </c>
      <c r="L1006" s="50">
        <f t="shared" si="232"/>
        <v>1904424.3382977117</v>
      </c>
      <c r="M1006" s="50"/>
      <c r="N1006" s="50">
        <f t="shared" si="225"/>
        <v>1904424.3382977117</v>
      </c>
      <c r="O1006" s="198"/>
      <c r="P1006" s="62"/>
      <c r="Q1006" s="198"/>
      <c r="R1006" s="62"/>
      <c r="S1006" s="33"/>
      <c r="T1006" s="99"/>
      <c r="U1006" s="99"/>
    </row>
    <row r="1007" spans="1:21" s="31" customFormat="1" x14ac:dyDescent="0.25">
      <c r="A1007" s="35"/>
      <c r="B1007" s="51" t="s">
        <v>686</v>
      </c>
      <c r="C1007" s="35">
        <v>4</v>
      </c>
      <c r="D1007" s="55">
        <v>43.889899999999997</v>
      </c>
      <c r="E1007" s="181">
        <v>1787</v>
      </c>
      <c r="F1007" s="137">
        <v>519955.7</v>
      </c>
      <c r="G1007" s="41">
        <v>100</v>
      </c>
      <c r="H1007" s="50">
        <f t="shared" si="230"/>
        <v>519955.7</v>
      </c>
      <c r="I1007" s="50">
        <f t="shared" si="229"/>
        <v>0</v>
      </c>
      <c r="J1007" s="50">
        <f t="shared" si="226"/>
        <v>290.9656966983772</v>
      </c>
      <c r="K1007" s="50">
        <f t="shared" si="231"/>
        <v>1198.3545573153397</v>
      </c>
      <c r="L1007" s="50">
        <f t="shared" si="232"/>
        <v>1910084.2392091805</v>
      </c>
      <c r="M1007" s="50"/>
      <c r="N1007" s="50">
        <f t="shared" si="225"/>
        <v>1910084.2392091805</v>
      </c>
      <c r="O1007" s="198"/>
      <c r="P1007" s="62"/>
      <c r="Q1007" s="198"/>
      <c r="R1007" s="62"/>
      <c r="S1007" s="33"/>
      <c r="T1007" s="99"/>
      <c r="U1007" s="99"/>
    </row>
    <row r="1008" spans="1:21" s="31" customFormat="1" x14ac:dyDescent="0.25">
      <c r="A1008" s="35"/>
      <c r="B1008" s="51" t="s">
        <v>687</v>
      </c>
      <c r="C1008" s="35">
        <v>4</v>
      </c>
      <c r="D1008" s="55">
        <v>42.471999999999994</v>
      </c>
      <c r="E1008" s="181">
        <v>3136</v>
      </c>
      <c r="F1008" s="137">
        <v>912943.4</v>
      </c>
      <c r="G1008" s="41">
        <v>100</v>
      </c>
      <c r="H1008" s="50">
        <f t="shared" si="230"/>
        <v>912943.4</v>
      </c>
      <c r="I1008" s="50">
        <f t="shared" si="229"/>
        <v>0</v>
      </c>
      <c r="J1008" s="50">
        <f t="shared" si="226"/>
        <v>291.11715561224491</v>
      </c>
      <c r="K1008" s="50">
        <f t="shared" si="231"/>
        <v>1198.2030984014721</v>
      </c>
      <c r="L1008" s="50">
        <f t="shared" si="232"/>
        <v>2159402.6410667594</v>
      </c>
      <c r="M1008" s="50"/>
      <c r="N1008" s="50">
        <f t="shared" si="225"/>
        <v>2159402.6410667594</v>
      </c>
      <c r="O1008" s="198"/>
      <c r="P1008" s="62"/>
      <c r="Q1008" s="198"/>
      <c r="R1008" s="62"/>
      <c r="S1008" s="33"/>
      <c r="T1008" s="99"/>
      <c r="U1008" s="99"/>
    </row>
    <row r="1009" spans="1:21" s="31" customFormat="1" x14ac:dyDescent="0.25">
      <c r="A1009" s="35"/>
      <c r="B1009" s="51" t="s">
        <v>688</v>
      </c>
      <c r="C1009" s="35">
        <v>4</v>
      </c>
      <c r="D1009" s="55">
        <v>37.261499999999998</v>
      </c>
      <c r="E1009" s="181">
        <v>4330</v>
      </c>
      <c r="F1009" s="137">
        <v>1375726.3</v>
      </c>
      <c r="G1009" s="41">
        <v>100</v>
      </c>
      <c r="H1009" s="50">
        <f t="shared" si="230"/>
        <v>1375726.3</v>
      </c>
      <c r="I1009" s="50">
        <f t="shared" si="229"/>
        <v>0</v>
      </c>
      <c r="J1009" s="50">
        <f t="shared" si="226"/>
        <v>317.71969976905314</v>
      </c>
      <c r="K1009" s="50">
        <f t="shared" si="231"/>
        <v>1171.6005542446637</v>
      </c>
      <c r="L1009" s="50">
        <f t="shared" si="232"/>
        <v>2329799.3778844723</v>
      </c>
      <c r="M1009" s="50"/>
      <c r="N1009" s="50">
        <f t="shared" si="225"/>
        <v>2329799.3778844723</v>
      </c>
      <c r="O1009" s="198"/>
      <c r="P1009" s="62"/>
      <c r="Q1009" s="198"/>
      <c r="R1009" s="62"/>
      <c r="S1009" s="33"/>
      <c r="T1009" s="99"/>
      <c r="U1009" s="99"/>
    </row>
    <row r="1010" spans="1:21" s="31" customFormat="1" x14ac:dyDescent="0.25">
      <c r="A1010" s="35"/>
      <c r="B1010" s="51" t="s">
        <v>689</v>
      </c>
      <c r="C1010" s="35">
        <v>4</v>
      </c>
      <c r="D1010" s="55">
        <v>20.51</v>
      </c>
      <c r="E1010" s="181">
        <v>823</v>
      </c>
      <c r="F1010" s="137">
        <v>256219.4</v>
      </c>
      <c r="G1010" s="41">
        <v>100</v>
      </c>
      <c r="H1010" s="50">
        <f t="shared" si="230"/>
        <v>256219.4</v>
      </c>
      <c r="I1010" s="50">
        <f t="shared" si="229"/>
        <v>0</v>
      </c>
      <c r="J1010" s="50">
        <f t="shared" si="226"/>
        <v>311.32369380315919</v>
      </c>
      <c r="K1010" s="50">
        <f t="shared" si="231"/>
        <v>1177.9965602105578</v>
      </c>
      <c r="L1010" s="50">
        <f t="shared" si="232"/>
        <v>1581570.3465466728</v>
      </c>
      <c r="M1010" s="50"/>
      <c r="N1010" s="50">
        <f t="shared" si="225"/>
        <v>1581570.3465466728</v>
      </c>
      <c r="O1010" s="198"/>
      <c r="P1010" s="62"/>
      <c r="Q1010" s="198"/>
      <c r="R1010" s="62"/>
      <c r="S1010" s="33"/>
      <c r="T1010" s="99"/>
      <c r="U1010" s="99"/>
    </row>
    <row r="1011" spans="1:21" s="31" customFormat="1" x14ac:dyDescent="0.25">
      <c r="A1011" s="35"/>
      <c r="B1011" s="51" t="s">
        <v>690</v>
      </c>
      <c r="C1011" s="35">
        <v>4</v>
      </c>
      <c r="D1011" s="55">
        <v>12.818399999999999</v>
      </c>
      <c r="E1011" s="181">
        <v>1290</v>
      </c>
      <c r="F1011" s="137">
        <v>377812.6</v>
      </c>
      <c r="G1011" s="41">
        <v>100</v>
      </c>
      <c r="H1011" s="50">
        <f t="shared" si="230"/>
        <v>377812.6</v>
      </c>
      <c r="I1011" s="50">
        <f t="shared" si="229"/>
        <v>0</v>
      </c>
      <c r="J1011" s="50">
        <f t="shared" si="226"/>
        <v>292.87798449612399</v>
      </c>
      <c r="K1011" s="50">
        <f t="shared" si="231"/>
        <v>1196.4422695175931</v>
      </c>
      <c r="L1011" s="50">
        <f t="shared" si="232"/>
        <v>1650946.7074538909</v>
      </c>
      <c r="M1011" s="50"/>
      <c r="N1011" s="50">
        <f t="shared" si="225"/>
        <v>1650946.7074538909</v>
      </c>
      <c r="O1011" s="198"/>
      <c r="P1011" s="62"/>
      <c r="Q1011" s="198"/>
      <c r="R1011" s="62"/>
      <c r="S1011" s="33"/>
      <c r="T1011" s="99"/>
      <c r="U1011" s="99"/>
    </row>
    <row r="1012" spans="1:21" s="31" customFormat="1" x14ac:dyDescent="0.25">
      <c r="A1012" s="35"/>
      <c r="B1012" s="51" t="s">
        <v>691</v>
      </c>
      <c r="C1012" s="35">
        <v>4</v>
      </c>
      <c r="D1012" s="55">
        <v>29.560700000000001</v>
      </c>
      <c r="E1012" s="181">
        <v>839</v>
      </c>
      <c r="F1012" s="137">
        <v>283555.09999999998</v>
      </c>
      <c r="G1012" s="41">
        <v>100</v>
      </c>
      <c r="H1012" s="50">
        <f t="shared" si="230"/>
        <v>283555.09999999998</v>
      </c>
      <c r="I1012" s="50">
        <f t="shared" si="229"/>
        <v>0</v>
      </c>
      <c r="J1012" s="50">
        <f t="shared" si="226"/>
        <v>337.96793802145407</v>
      </c>
      <c r="K1012" s="50">
        <f t="shared" si="231"/>
        <v>1151.3523159922629</v>
      </c>
      <c r="L1012" s="50">
        <f t="shared" si="232"/>
        <v>1602104.7898903477</v>
      </c>
      <c r="M1012" s="50"/>
      <c r="N1012" s="50">
        <f t="shared" si="225"/>
        <v>1602104.7898903477</v>
      </c>
      <c r="O1012" s="198"/>
      <c r="P1012" s="62"/>
      <c r="Q1012" s="198"/>
      <c r="R1012" s="62"/>
      <c r="S1012" s="33"/>
      <c r="T1012" s="99"/>
      <c r="U1012" s="99"/>
    </row>
    <row r="1013" spans="1:21" s="31" customFormat="1" x14ac:dyDescent="0.25">
      <c r="A1013" s="35"/>
      <c r="B1013" s="51" t="s">
        <v>692</v>
      </c>
      <c r="C1013" s="35">
        <v>4</v>
      </c>
      <c r="D1013" s="55">
        <v>47.864399999999996</v>
      </c>
      <c r="E1013" s="181">
        <v>1766</v>
      </c>
      <c r="F1013" s="137">
        <v>694899.1</v>
      </c>
      <c r="G1013" s="41">
        <v>100</v>
      </c>
      <c r="H1013" s="50">
        <f t="shared" si="230"/>
        <v>694899.1</v>
      </c>
      <c r="I1013" s="50">
        <f t="shared" si="229"/>
        <v>0</v>
      </c>
      <c r="J1013" s="50">
        <f t="shared" si="226"/>
        <v>393.48759909399774</v>
      </c>
      <c r="K1013" s="50">
        <f t="shared" si="231"/>
        <v>1095.8326549197193</v>
      </c>
      <c r="L1013" s="50">
        <f t="shared" si="232"/>
        <v>1812174.1197284244</v>
      </c>
      <c r="M1013" s="50"/>
      <c r="N1013" s="50">
        <f t="shared" si="225"/>
        <v>1812174.1197284244</v>
      </c>
      <c r="O1013" s="198"/>
      <c r="P1013" s="62"/>
      <c r="Q1013" s="198"/>
      <c r="R1013" s="62"/>
      <c r="S1013" s="33"/>
      <c r="T1013" s="99"/>
      <c r="U1013" s="99"/>
    </row>
    <row r="1014" spans="1:21" s="31" customFormat="1" x14ac:dyDescent="0.25">
      <c r="A1014" s="35"/>
      <c r="B1014" s="51" t="s">
        <v>693</v>
      </c>
      <c r="C1014" s="35">
        <v>4</v>
      </c>
      <c r="D1014" s="55">
        <v>3.8826000000000001</v>
      </c>
      <c r="E1014" s="181">
        <v>2853</v>
      </c>
      <c r="F1014" s="137">
        <v>2142755.2999999998</v>
      </c>
      <c r="G1014" s="41">
        <v>100</v>
      </c>
      <c r="H1014" s="50">
        <f t="shared" si="230"/>
        <v>2142755.2999999998</v>
      </c>
      <c r="I1014" s="50">
        <f t="shared" si="229"/>
        <v>0</v>
      </c>
      <c r="J1014" s="50">
        <f t="shared" si="226"/>
        <v>751.05338240448646</v>
      </c>
      <c r="K1014" s="50">
        <f t="shared" si="231"/>
        <v>738.26687160923052</v>
      </c>
      <c r="L1014" s="50">
        <f t="shared" si="232"/>
        <v>1389402.9496700107</v>
      </c>
      <c r="M1014" s="50"/>
      <c r="N1014" s="50">
        <f t="shared" si="225"/>
        <v>1389402.9496700107</v>
      </c>
      <c r="O1014" s="198"/>
      <c r="P1014" s="62"/>
      <c r="Q1014" s="198"/>
      <c r="R1014" s="62"/>
      <c r="S1014" s="33"/>
      <c r="T1014" s="99"/>
      <c r="U1014" s="99"/>
    </row>
    <row r="1015" spans="1:21" s="31" customFormat="1" x14ac:dyDescent="0.25">
      <c r="A1015" s="35"/>
      <c r="B1015" s="51" t="s">
        <v>694</v>
      </c>
      <c r="C1015" s="35">
        <v>4</v>
      </c>
      <c r="D1015" s="55">
        <v>45.011000000000003</v>
      </c>
      <c r="E1015" s="181">
        <v>4122</v>
      </c>
      <c r="F1015" s="137">
        <v>1792368.2</v>
      </c>
      <c r="G1015" s="41">
        <v>100</v>
      </c>
      <c r="H1015" s="50">
        <f t="shared" si="230"/>
        <v>1792368.2</v>
      </c>
      <c r="I1015" s="50">
        <f t="shared" si="229"/>
        <v>0</v>
      </c>
      <c r="J1015" s="50">
        <f t="shared" si="226"/>
        <v>434.82974284327997</v>
      </c>
      <c r="K1015" s="50">
        <f t="shared" si="231"/>
        <v>1054.490511170437</v>
      </c>
      <c r="L1015" s="50">
        <f t="shared" si="232"/>
        <v>2199684.8920865078</v>
      </c>
      <c r="M1015" s="50"/>
      <c r="N1015" s="50">
        <f t="shared" si="225"/>
        <v>2199684.8920865078</v>
      </c>
      <c r="O1015" s="198"/>
      <c r="P1015" s="62"/>
      <c r="Q1015" s="198"/>
      <c r="R1015" s="62"/>
      <c r="S1015" s="33"/>
      <c r="T1015" s="99"/>
      <c r="U1015" s="99"/>
    </row>
    <row r="1016" spans="1:21" s="31" customFormat="1" x14ac:dyDescent="0.25">
      <c r="A1016" s="35"/>
      <c r="B1016" s="51" t="s">
        <v>309</v>
      </c>
      <c r="C1016" s="35">
        <v>4</v>
      </c>
      <c r="D1016" s="55">
        <v>45.852299999999993</v>
      </c>
      <c r="E1016" s="181">
        <v>5465</v>
      </c>
      <c r="F1016" s="137">
        <v>3570266.8</v>
      </c>
      <c r="G1016" s="41">
        <v>100</v>
      </c>
      <c r="H1016" s="50">
        <f t="shared" si="230"/>
        <v>3570266.8</v>
      </c>
      <c r="I1016" s="50">
        <f t="shared" si="229"/>
        <v>0</v>
      </c>
      <c r="J1016" s="50">
        <f t="shared" si="226"/>
        <v>653.29676120768522</v>
      </c>
      <c r="K1016" s="50">
        <f t="shared" si="231"/>
        <v>836.02349280603175</v>
      </c>
      <c r="L1016" s="50">
        <f t="shared" si="232"/>
        <v>2215463.3744175546</v>
      </c>
      <c r="M1016" s="50"/>
      <c r="N1016" s="50">
        <f t="shared" si="225"/>
        <v>2215463.3744175546</v>
      </c>
      <c r="O1016" s="198"/>
      <c r="P1016" s="62"/>
      <c r="Q1016" s="198"/>
      <c r="R1016" s="62"/>
      <c r="S1016" s="33"/>
      <c r="T1016" s="99"/>
      <c r="U1016" s="99"/>
    </row>
    <row r="1017" spans="1:21" s="31" customFormat="1" x14ac:dyDescent="0.25">
      <c r="A1017" s="35"/>
      <c r="B1017" s="51" t="s">
        <v>695</v>
      </c>
      <c r="C1017" s="35">
        <v>4</v>
      </c>
      <c r="D1017" s="55">
        <v>87.730400000000017</v>
      </c>
      <c r="E1017" s="181">
        <v>1590</v>
      </c>
      <c r="F1017" s="137">
        <v>1122123.8</v>
      </c>
      <c r="G1017" s="41">
        <v>100</v>
      </c>
      <c r="H1017" s="50">
        <f t="shared" si="230"/>
        <v>1122123.8</v>
      </c>
      <c r="I1017" s="50">
        <f t="shared" si="229"/>
        <v>0</v>
      </c>
      <c r="J1017" s="50">
        <f t="shared" si="226"/>
        <v>705.73823899371075</v>
      </c>
      <c r="K1017" s="50">
        <f t="shared" si="231"/>
        <v>783.58201502000622</v>
      </c>
      <c r="L1017" s="50">
        <f t="shared" si="232"/>
        <v>1637687.1923110543</v>
      </c>
      <c r="M1017" s="50"/>
      <c r="N1017" s="50">
        <f t="shared" si="225"/>
        <v>1637687.1923110543</v>
      </c>
      <c r="O1017" s="198"/>
      <c r="P1017" s="62"/>
      <c r="Q1017" s="198"/>
      <c r="R1017" s="62"/>
      <c r="S1017" s="33"/>
      <c r="T1017" s="99"/>
      <c r="U1017" s="99"/>
    </row>
    <row r="1018" spans="1:21" s="31" customFormat="1" x14ac:dyDescent="0.25">
      <c r="A1018" s="35"/>
      <c r="B1018" s="51" t="s">
        <v>696</v>
      </c>
      <c r="C1018" s="35">
        <v>4</v>
      </c>
      <c r="D1018" s="55">
        <v>56.395799999999994</v>
      </c>
      <c r="E1018" s="181">
        <v>5015</v>
      </c>
      <c r="F1018" s="137">
        <v>5600061.9000000004</v>
      </c>
      <c r="G1018" s="41">
        <v>100</v>
      </c>
      <c r="H1018" s="50">
        <f t="shared" si="230"/>
        <v>5600061.9000000004</v>
      </c>
      <c r="I1018" s="50">
        <f t="shared" si="229"/>
        <v>0</v>
      </c>
      <c r="J1018" s="50">
        <f t="shared" si="226"/>
        <v>1116.6623928215354</v>
      </c>
      <c r="K1018" s="50">
        <f t="shared" si="231"/>
        <v>372.6578611921816</v>
      </c>
      <c r="L1018" s="50">
        <f t="shared" si="232"/>
        <v>1666550.4831764451</v>
      </c>
      <c r="M1018" s="50"/>
      <c r="N1018" s="50">
        <f t="shared" si="225"/>
        <v>1666550.4831764451</v>
      </c>
      <c r="O1018" s="198"/>
      <c r="P1018" s="62"/>
      <c r="Q1018" s="198"/>
      <c r="R1018" s="62"/>
      <c r="S1018" s="33"/>
      <c r="T1018" s="99"/>
      <c r="U1018" s="99"/>
    </row>
    <row r="1019" spans="1:21" s="31" customFormat="1" x14ac:dyDescent="0.25">
      <c r="A1019" s="35"/>
      <c r="B1019" s="51" t="s">
        <v>697</v>
      </c>
      <c r="C1019" s="35">
        <v>4</v>
      </c>
      <c r="D1019" s="55">
        <v>31.199499999999997</v>
      </c>
      <c r="E1019" s="181">
        <v>1126</v>
      </c>
      <c r="F1019" s="137">
        <v>295638.7</v>
      </c>
      <c r="G1019" s="41">
        <v>100</v>
      </c>
      <c r="H1019" s="50">
        <f t="shared" si="230"/>
        <v>295638.7</v>
      </c>
      <c r="I1019" s="50">
        <f t="shared" si="229"/>
        <v>0</v>
      </c>
      <c r="J1019" s="50">
        <f t="shared" si="226"/>
        <v>262.55657193605686</v>
      </c>
      <c r="K1019" s="50">
        <f t="shared" si="231"/>
        <v>1226.7636820776602</v>
      </c>
      <c r="L1019" s="50">
        <f t="shared" si="232"/>
        <v>1749675.6285721411</v>
      </c>
      <c r="M1019" s="50"/>
      <c r="N1019" s="50">
        <f t="shared" si="225"/>
        <v>1749675.6285721411</v>
      </c>
      <c r="O1019" s="198"/>
      <c r="P1019" s="62"/>
      <c r="Q1019" s="198"/>
      <c r="R1019" s="62"/>
      <c r="S1019" s="33"/>
      <c r="T1019" s="99"/>
      <c r="U1019" s="99"/>
    </row>
    <row r="1020" spans="1:21" s="31" customFormat="1" x14ac:dyDescent="0.25">
      <c r="A1020" s="35"/>
      <c r="B1020" s="51" t="s">
        <v>698</v>
      </c>
      <c r="C1020" s="35">
        <v>4</v>
      </c>
      <c r="D1020" s="55">
        <v>22.257800000000003</v>
      </c>
      <c r="E1020" s="181">
        <v>1016</v>
      </c>
      <c r="F1020" s="137">
        <v>405071.3</v>
      </c>
      <c r="G1020" s="41">
        <v>100</v>
      </c>
      <c r="H1020" s="50">
        <f t="shared" si="230"/>
        <v>405071.3</v>
      </c>
      <c r="I1020" s="50">
        <f t="shared" si="229"/>
        <v>0</v>
      </c>
      <c r="J1020" s="50">
        <f t="shared" si="226"/>
        <v>398.69222440944878</v>
      </c>
      <c r="K1020" s="50">
        <f t="shared" si="231"/>
        <v>1090.6280296042682</v>
      </c>
      <c r="L1020" s="50">
        <f t="shared" si="232"/>
        <v>1529728.6428535241</v>
      </c>
      <c r="M1020" s="50"/>
      <c r="N1020" s="50">
        <f t="shared" si="225"/>
        <v>1529728.6428535241</v>
      </c>
      <c r="O1020" s="198"/>
      <c r="P1020" s="62"/>
      <c r="Q1020" s="198"/>
      <c r="R1020" s="62"/>
      <c r="S1020" s="33"/>
      <c r="T1020" s="99"/>
      <c r="U1020" s="99"/>
    </row>
    <row r="1021" spans="1:21" s="31" customFormat="1" x14ac:dyDescent="0.25">
      <c r="A1021" s="35"/>
      <c r="B1021" s="51" t="s">
        <v>699</v>
      </c>
      <c r="C1021" s="35">
        <v>4</v>
      </c>
      <c r="D1021" s="55">
        <v>45.27</v>
      </c>
      <c r="E1021" s="181">
        <v>4162</v>
      </c>
      <c r="F1021" s="137">
        <v>1356433.6</v>
      </c>
      <c r="G1021" s="41">
        <v>100</v>
      </c>
      <c r="H1021" s="50">
        <f t="shared" si="230"/>
        <v>1356433.6</v>
      </c>
      <c r="I1021" s="50">
        <f t="shared" si="229"/>
        <v>0</v>
      </c>
      <c r="J1021" s="50">
        <f t="shared" si="226"/>
        <v>325.9090821720327</v>
      </c>
      <c r="K1021" s="50">
        <f t="shared" si="231"/>
        <v>1163.4111718416843</v>
      </c>
      <c r="L1021" s="50">
        <f t="shared" si="232"/>
        <v>2330491.3096943381</v>
      </c>
      <c r="M1021" s="50"/>
      <c r="N1021" s="50">
        <f t="shared" si="225"/>
        <v>2330491.3096943381</v>
      </c>
      <c r="O1021" s="198"/>
      <c r="P1021" s="62"/>
      <c r="Q1021" s="198"/>
      <c r="R1021" s="62"/>
      <c r="S1021" s="33"/>
      <c r="T1021" s="99"/>
      <c r="U1021" s="99"/>
    </row>
    <row r="1022" spans="1:21" s="31" customFormat="1" x14ac:dyDescent="0.25">
      <c r="A1022" s="35"/>
      <c r="B1022" s="51" t="s">
        <v>885</v>
      </c>
      <c r="C1022" s="35">
        <v>3</v>
      </c>
      <c r="D1022" s="55">
        <v>16.429500000000001</v>
      </c>
      <c r="E1022" s="181">
        <v>32393</v>
      </c>
      <c r="F1022" s="137">
        <v>115156576</v>
      </c>
      <c r="G1022" s="41">
        <v>50</v>
      </c>
      <c r="H1022" s="50">
        <f t="shared" si="230"/>
        <v>57578288</v>
      </c>
      <c r="I1022" s="50">
        <f t="shared" si="229"/>
        <v>57578288</v>
      </c>
      <c r="J1022" s="50">
        <f t="shared" si="226"/>
        <v>3554.9833606025995</v>
      </c>
      <c r="K1022" s="50">
        <f t="shared" si="231"/>
        <v>-2065.6631065888823</v>
      </c>
      <c r="L1022" s="50">
        <f t="shared" si="232"/>
        <v>6254600.0716152741</v>
      </c>
      <c r="M1022" s="50"/>
      <c r="N1022" s="50">
        <f t="shared" si="225"/>
        <v>6254600.0716152741</v>
      </c>
      <c r="O1022" s="198"/>
      <c r="P1022" s="62"/>
      <c r="Q1022" s="198"/>
      <c r="R1022" s="62"/>
      <c r="S1022" s="33"/>
      <c r="T1022" s="99"/>
      <c r="U1022" s="99"/>
    </row>
    <row r="1023" spans="1:21" s="31" customFormat="1" x14ac:dyDescent="0.25">
      <c r="A1023" s="35"/>
      <c r="B1023" s="51" t="s">
        <v>852</v>
      </c>
      <c r="C1023" s="35">
        <v>4</v>
      </c>
      <c r="D1023" s="55">
        <v>18.29</v>
      </c>
      <c r="E1023" s="181">
        <v>1558</v>
      </c>
      <c r="F1023" s="137">
        <v>555449.80000000005</v>
      </c>
      <c r="G1023" s="41">
        <v>100</v>
      </c>
      <c r="H1023" s="50">
        <f t="shared" si="230"/>
        <v>555449.80000000005</v>
      </c>
      <c r="I1023" s="50">
        <f t="shared" si="229"/>
        <v>0</v>
      </c>
      <c r="J1023" s="50">
        <f t="shared" si="226"/>
        <v>356.51463414634151</v>
      </c>
      <c r="K1023" s="50">
        <f t="shared" si="231"/>
        <v>1132.8056198673755</v>
      </c>
      <c r="L1023" s="50">
        <f t="shared" si="232"/>
        <v>1659390.7689992038</v>
      </c>
      <c r="M1023" s="50"/>
      <c r="N1023" s="50">
        <f t="shared" si="225"/>
        <v>1659390.7689992038</v>
      </c>
      <c r="O1023" s="198"/>
      <c r="P1023" s="62"/>
      <c r="Q1023" s="198"/>
      <c r="R1023" s="62"/>
      <c r="S1023" s="33"/>
      <c r="T1023" s="99"/>
      <c r="U1023" s="99"/>
    </row>
    <row r="1024" spans="1:21" s="31" customFormat="1" x14ac:dyDescent="0.25">
      <c r="A1024" s="35"/>
      <c r="B1024" s="51" t="s">
        <v>700</v>
      </c>
      <c r="C1024" s="35">
        <v>4</v>
      </c>
      <c r="D1024" s="55">
        <v>51.766099999999994</v>
      </c>
      <c r="E1024" s="181">
        <v>3044</v>
      </c>
      <c r="F1024" s="137">
        <v>2045432</v>
      </c>
      <c r="G1024" s="41">
        <v>100</v>
      </c>
      <c r="H1024" s="50">
        <f t="shared" si="230"/>
        <v>2045432</v>
      </c>
      <c r="I1024" s="50">
        <f t="shared" si="229"/>
        <v>0</v>
      </c>
      <c r="J1024" s="50">
        <f t="shared" si="226"/>
        <v>671.9553219448095</v>
      </c>
      <c r="K1024" s="50">
        <f t="shared" si="231"/>
        <v>817.36493206890748</v>
      </c>
      <c r="L1024" s="50">
        <f t="shared" si="232"/>
        <v>1764450.1346811103</v>
      </c>
      <c r="M1024" s="50"/>
      <c r="N1024" s="50">
        <f t="shared" si="225"/>
        <v>1764450.1346811103</v>
      </c>
      <c r="O1024" s="198"/>
      <c r="P1024" s="62"/>
      <c r="Q1024" s="198"/>
      <c r="R1024" s="62"/>
      <c r="S1024" s="33"/>
      <c r="T1024" s="99"/>
      <c r="U1024" s="99"/>
    </row>
    <row r="1025" spans="1:21" s="31" customFormat="1" ht="15.75" thickBot="1" x14ac:dyDescent="0.3">
      <c r="A1025" s="35"/>
      <c r="B1025" s="51" t="s">
        <v>853</v>
      </c>
      <c r="C1025" s="35">
        <v>4</v>
      </c>
      <c r="D1025" s="55">
        <v>38.74</v>
      </c>
      <c r="E1025" s="188">
        <v>3444</v>
      </c>
      <c r="F1025" s="137">
        <v>1714041.9</v>
      </c>
      <c r="G1025" s="41">
        <v>100</v>
      </c>
      <c r="H1025" s="50">
        <f t="shared" si="230"/>
        <v>1714041.9</v>
      </c>
      <c r="I1025" s="50">
        <f t="shared" si="229"/>
        <v>0</v>
      </c>
      <c r="J1025" s="50">
        <f t="shared" si="226"/>
        <v>497.68928571428569</v>
      </c>
      <c r="K1025" s="50">
        <f t="shared" si="231"/>
        <v>991.63096829943129</v>
      </c>
      <c r="L1025" s="50">
        <f t="shared" si="232"/>
        <v>1967490.3699924233</v>
      </c>
      <c r="M1025" s="50"/>
      <c r="N1025" s="50">
        <f t="shared" si="225"/>
        <v>1967490.3699924233</v>
      </c>
      <c r="O1025" s="198"/>
      <c r="P1025" s="62"/>
      <c r="Q1025" s="198"/>
      <c r="R1025" s="62"/>
      <c r="S1025" s="33"/>
      <c r="T1025" s="99"/>
      <c r="U1025" s="99"/>
    </row>
    <row r="1026" spans="1:21" x14ac:dyDescent="0.25">
      <c r="F1026" s="62"/>
    </row>
    <row r="1027" spans="1:21" x14ac:dyDescent="0.25">
      <c r="H1027" s="42"/>
    </row>
    <row r="1029" spans="1:21" x14ac:dyDescent="0.25">
      <c r="H1029" s="42"/>
    </row>
  </sheetData>
  <mergeCells count="27">
    <mergeCell ref="I13:I15"/>
    <mergeCell ref="J13:J15"/>
    <mergeCell ref="N13:N15"/>
    <mergeCell ref="B17:C17"/>
    <mergeCell ref="K13:K15"/>
    <mergeCell ref="L13:L15"/>
    <mergeCell ref="M13:M15"/>
    <mergeCell ref="F13:F15"/>
    <mergeCell ref="G13:G15"/>
    <mergeCell ref="B18:C18"/>
    <mergeCell ref="B19:C19"/>
    <mergeCell ref="H13:H15"/>
    <mergeCell ref="A13:A15"/>
    <mergeCell ref="B13:B15"/>
    <mergeCell ref="C13:C15"/>
    <mergeCell ref="D13:D15"/>
    <mergeCell ref="E13:E15"/>
    <mergeCell ref="G4:I4"/>
    <mergeCell ref="G1:L2"/>
    <mergeCell ref="G10:I10"/>
    <mergeCell ref="G11:I11"/>
    <mergeCell ref="G12:J12"/>
    <mergeCell ref="G9:I9"/>
    <mergeCell ref="G5:I5"/>
    <mergeCell ref="G6:I6"/>
    <mergeCell ref="G7:I7"/>
    <mergeCell ref="G8:I8"/>
  </mergeCells>
  <pageMargins left="0.15748031496062992" right="0.15748031496062992" top="0.35433070866141736" bottom="0.35433070866141736" header="0.31496062992125984" footer="0.31496062992125984"/>
  <pageSetup paperSize="9" scale="70" fitToWidth="0" fitToHeight="0" orientation="landscape" r:id="rId1"/>
  <headerFooter>
    <oddFooter>&amp;LEx.:Natalia Tabacari
Tel.:26-19&amp;C&amp;P</oddFooter>
  </headerFooter>
  <rowBreaks count="3" manualBreakCount="3">
    <brk id="312" max="16" man="1"/>
    <brk id="572" max="16" man="1"/>
    <brk id="625" max="1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Calcul transf 2024</vt:lpstr>
      <vt:lpstr>Calcul transf 2025</vt:lpstr>
      <vt:lpstr>Calcul transf 2026</vt:lpstr>
      <vt:lpstr>'Calcul transf 2024'!Print_Area</vt:lpstr>
      <vt:lpstr>'Calcul transf 2025'!Print_Area</vt:lpstr>
      <vt:lpstr>'Calcul transf 2026'!Print_Area</vt:lpstr>
      <vt:lpstr>'Calcul transf 2024'!Print_Titles</vt:lpstr>
      <vt:lpstr>'Calcul transf 2025'!Print_Titles</vt:lpstr>
      <vt:lpstr>'Calcul transf 2026'!Print_Titles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Razlog Diana</dc:creator>
  <cp:lastModifiedBy>Tabacari, Natalia</cp:lastModifiedBy>
  <cp:lastPrinted>2023-08-14T07:11:17Z</cp:lastPrinted>
  <dcterms:created xsi:type="dcterms:W3CDTF">2012-10-02T08:06:09Z</dcterms:created>
  <dcterms:modified xsi:type="dcterms:W3CDTF">2023-08-29T07:28:17Z</dcterms:modified>
</cp:coreProperties>
</file>