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diana.belaia\Desktop\Raport Guvern\Raport Guvern 2024\Raport Guvern 2024 excel\"/>
    </mc:Choice>
  </mc:AlternateContent>
  <bookViews>
    <workbookView xWindow="0" yWindow="0" windowWidth="2160" windowHeight="0" firstSheet="36" activeTab="36"/>
  </bookViews>
  <sheets>
    <sheet name="F 26 bugetul public RUS" sheetId="64" state="hidden" r:id="rId1"/>
    <sheet name="Structura" sheetId="53" state="hidden" r:id="rId2"/>
    <sheet name=" F 1 toate" sheetId="26" state="hidden" r:id="rId3"/>
    <sheet name=" F 1.1  baza" sheetId="44" state="hidden" r:id="rId4"/>
    <sheet name=" F 1.1.1 baza fara investitii" sheetId="62" state="hidden" r:id="rId5"/>
    <sheet name=" F 1.1.2 baza investitii" sheetId="56" state="hidden" r:id="rId6"/>
    <sheet name=" F 1.2  proiecte" sheetId="45" state="hidden" r:id="rId7"/>
    <sheet name=" F 1.3  fonduri" sheetId="46" state="hidden" r:id="rId8"/>
    <sheet name=" F 1.4  mijloace" sheetId="47" state="hidden" r:id="rId9"/>
    <sheet name="F 2 judecatorii" sheetId="48" state="hidden" r:id="rId10"/>
    <sheet name="F 3 program_subprogr" sheetId="21" state="hidden" r:id="rId11"/>
    <sheet name=" F 4  inv toate" sheetId="31" state="hidden" r:id="rId12"/>
    <sheet name=" F 4.1. inv chelt de baza" sheetId="32" state="hidden" r:id="rId13"/>
    <sheet name=" F 4.2  inv mij spec" sheetId="33" state="hidden" r:id="rId14"/>
    <sheet name=" F 4.3  proict inv" sheetId="34" state="hidden" r:id="rId15"/>
    <sheet name="F 5 Anexa 5 min 129" sheetId="8" state="hidden" r:id="rId16"/>
    <sheet name="F 6_Anexa 6_min  129" sheetId="13" state="hidden" r:id="rId17"/>
    <sheet name="F 7_Anexa 7_min  157" sheetId="35" state="hidden" r:id="rId18"/>
    <sheet name="F 8_Anexa 8_min 128" sheetId="14" state="hidden" r:id="rId19"/>
    <sheet name="F 9  Anexa 9_min127=128" sheetId="1" state="hidden" r:id="rId20"/>
    <sheet name="F 10_Anexa 10_min 125" sheetId="10" state="hidden" r:id="rId21"/>
    <sheet name="F 11 Anexa 11_min 284" sheetId="5" state="hidden" r:id="rId22"/>
    <sheet name="F 12_Anexa 12_284" sheetId="7" state="hidden" r:id="rId23"/>
    <sheet name="F 13  Anexa 13_140" sheetId="4" state="hidden" r:id="rId24"/>
    <sheet name="F 14_Anexa 14_min 299=298" sheetId="12" state="hidden" r:id="rId25"/>
    <sheet name="F 15_Anexa 15_min 155" sheetId="9" state="hidden" r:id="rId26"/>
    <sheet name="F 16_Anexa 16_min 121" sheetId="23" state="hidden" r:id="rId27"/>
    <sheet name="F 17_Anexa 17_min 290=130" sheetId="11" state="hidden" r:id="rId28"/>
    <sheet name="F 18_Anexa 18_min 131 pen" sheetId="36" state="hidden" r:id="rId29"/>
    <sheet name="F 19_Anexa 18_1 min 131 exec" sheetId="37" state="hidden" r:id="rId30"/>
    <sheet name="F 20 anexa 25" sheetId="49" state="hidden" r:id="rId31"/>
    <sheet name="F 21 anexa 25 1" sheetId="50" state="hidden" r:id="rId32"/>
    <sheet name="F 22 TVA" sheetId="51" state="hidden" r:id="rId33"/>
    <sheet name="F 23 transferuri" sheetId="43" state="hidden" r:id="rId34"/>
    <sheet name="F 24 sinteza 5as toate" sheetId="38" state="hidden" r:id="rId35"/>
    <sheet name="F 24.1  sinteza 5as baza" sheetId="18" state="hidden" r:id="rId36"/>
    <sheet name="F14 " sheetId="60" r:id="rId37"/>
  </sheets>
  <definedNames>
    <definedName name="_xlnm._FilterDatabase" localSheetId="0" hidden="1">'F 26 bugetul public RUS'!$A$12:$AP$173</definedName>
    <definedName name="_xlnm._FilterDatabase" localSheetId="36" hidden="1">'F14 '!$A$14:$AI$154</definedName>
    <definedName name="A">'F14 '!$AA$4</definedName>
    <definedName name="_xlnm.Print_Titles" localSheetId="20">'F 10_Anexa 10_min 125'!$21:$22</definedName>
    <definedName name="_xlnm.Print_Titles" localSheetId="21">'F 11 Anexa 11_min 284'!$21:$23</definedName>
    <definedName name="_xlnm.Print_Titles" localSheetId="22">'F 12_Anexa 12_284'!$21:$22</definedName>
    <definedName name="_xlnm.Print_Titles" localSheetId="23">'F 13  Anexa 13_140'!$21:$22</definedName>
    <definedName name="_xlnm.Print_Titles" localSheetId="24">'F 14_Anexa 14_min 299=298'!$20:$21</definedName>
    <definedName name="_xlnm.Print_Titles" localSheetId="25">'F 15_Anexa 15_min 155'!$20:$22</definedName>
    <definedName name="_xlnm.Print_Titles" localSheetId="27">'F 17_Anexa 17_min 290=130'!$20:$21</definedName>
    <definedName name="_xlnm.Print_Titles" localSheetId="28">'F 18_Anexa 18_min 131 pen'!$20:$21</definedName>
    <definedName name="_xlnm.Print_Titles" localSheetId="29">'F 19_Anexa 18_1 min 131 exec'!$20:$21</definedName>
    <definedName name="_xlnm.Print_Titles" localSheetId="0">'F 26 bugetul public RUS'!$A:$A,'F 26 bugetul public RUS'!$7:$12</definedName>
    <definedName name="_xlnm.Print_Titles" localSheetId="15">'F 5 Anexa 5 min 129'!$19:$21</definedName>
    <definedName name="_xlnm.Print_Titles" localSheetId="19">'F 9  Anexa 9_min127=128'!$20:$21</definedName>
    <definedName name="_xlnm.Print_Titles" localSheetId="36">'F14 '!$A:$A,'F14 '!$8:$14</definedName>
    <definedName name="_xlnm.Print_Area" localSheetId="0">'F 26 bugetul public RUS'!$A$1:$AI$179</definedName>
    <definedName name="_xlnm.Print_Area" localSheetId="36">'F14 '!$A$1:$AI$160</definedName>
  </definedNames>
  <calcPr calcId="162913"/>
</workbook>
</file>

<file path=xl/calcChain.xml><?xml version="1.0" encoding="utf-8"?>
<calcChain xmlns="http://schemas.openxmlformats.org/spreadsheetml/2006/main">
  <c r="B44" i="64" l="1"/>
  <c r="B34" i="64"/>
  <c r="H50" i="64"/>
  <c r="P50" i="64"/>
  <c r="V50" i="64"/>
  <c r="AH50" i="64"/>
  <c r="AD171" i="64"/>
  <c r="AH170" i="64"/>
  <c r="AF170" i="64"/>
  <c r="AE170" i="64"/>
  <c r="AD170" i="64"/>
  <c r="Z170" i="64"/>
  <c r="Y170" i="64"/>
  <c r="X170" i="64"/>
  <c r="V170" i="64"/>
  <c r="T170" i="64"/>
  <c r="S170" i="64"/>
  <c r="R170" i="64"/>
  <c r="N170" i="64"/>
  <c r="Q170" i="64" s="1"/>
  <c r="AI170" i="64" s="1"/>
  <c r="F170" i="64"/>
  <c r="I170" i="64" s="1"/>
  <c r="AH169" i="64"/>
  <c r="AF169" i="64"/>
  <c r="AE169" i="64"/>
  <c r="AD169" i="64"/>
  <c r="AB169" i="64"/>
  <c r="Z169" i="64"/>
  <c r="Y169" i="64"/>
  <c r="X169" i="64"/>
  <c r="V169" i="64"/>
  <c r="T169" i="64"/>
  <c r="S169" i="64"/>
  <c r="R169" i="64"/>
  <c r="N169" i="64"/>
  <c r="AG169" i="64" s="1"/>
  <c r="F169" i="64"/>
  <c r="I169" i="64" s="1"/>
  <c r="AH168" i="64"/>
  <c r="AF168" i="64"/>
  <c r="AE168" i="64"/>
  <c r="V168" i="64"/>
  <c r="T168" i="64"/>
  <c r="S168" i="64"/>
  <c r="R168" i="64"/>
  <c r="N168" i="64"/>
  <c r="F168" i="64"/>
  <c r="I168" i="64" s="1"/>
  <c r="AH167" i="64"/>
  <c r="AF167" i="64"/>
  <c r="AE167" i="64"/>
  <c r="V167" i="64"/>
  <c r="T167" i="64"/>
  <c r="S167" i="64"/>
  <c r="R167" i="64"/>
  <c r="N167" i="64"/>
  <c r="Q167" i="64" s="1"/>
  <c r="F167" i="64"/>
  <c r="I167" i="64" s="1"/>
  <c r="AF166" i="64"/>
  <c r="AE166" i="64"/>
  <c r="AD166" i="64"/>
  <c r="V166" i="64"/>
  <c r="T166" i="64"/>
  <c r="S166" i="64"/>
  <c r="R166" i="64"/>
  <c r="N166" i="64"/>
  <c r="AG166" i="64" s="1"/>
  <c r="F166" i="64"/>
  <c r="P165" i="64"/>
  <c r="O165" i="64"/>
  <c r="M165" i="64"/>
  <c r="L165" i="64"/>
  <c r="AF165" i="64" s="1"/>
  <c r="K165" i="64"/>
  <c r="AE165" i="64" s="1"/>
  <c r="J165" i="64"/>
  <c r="AD165" i="64" s="1"/>
  <c r="H165" i="64"/>
  <c r="G165" i="64"/>
  <c r="E165" i="64"/>
  <c r="D165" i="64"/>
  <c r="C165" i="64"/>
  <c r="B165" i="64"/>
  <c r="AH164" i="64"/>
  <c r="AF164" i="64"/>
  <c r="AE164" i="64"/>
  <c r="AD164" i="64"/>
  <c r="AB164" i="64"/>
  <c r="X164" i="64"/>
  <c r="V164" i="64"/>
  <c r="T164" i="64"/>
  <c r="S164" i="64"/>
  <c r="R164" i="64"/>
  <c r="N164" i="64"/>
  <c r="Q164" i="64" s="1"/>
  <c r="F164" i="64"/>
  <c r="I164" i="64"/>
  <c r="AH163" i="64"/>
  <c r="AF163" i="64"/>
  <c r="AE163" i="64"/>
  <c r="AD163" i="64"/>
  <c r="V163" i="64"/>
  <c r="T163" i="64"/>
  <c r="S163" i="64"/>
  <c r="R163" i="64"/>
  <c r="N163" i="64"/>
  <c r="U163" i="64" s="1"/>
  <c r="F163" i="64"/>
  <c r="I163" i="64" s="1"/>
  <c r="P162" i="64"/>
  <c r="O162" i="64"/>
  <c r="AH162" i="64" s="1"/>
  <c r="M162" i="64"/>
  <c r="L162" i="64"/>
  <c r="AF162" i="64" s="1"/>
  <c r="K162" i="64"/>
  <c r="J162" i="64"/>
  <c r="AD162" i="64" s="1"/>
  <c r="H162" i="64"/>
  <c r="G162" i="64"/>
  <c r="E162" i="64"/>
  <c r="D162" i="64"/>
  <c r="C162" i="64"/>
  <c r="S162" i="64" s="1"/>
  <c r="B162" i="64"/>
  <c r="AH161" i="64"/>
  <c r="AF161" i="64"/>
  <c r="AE161" i="64"/>
  <c r="X161" i="64"/>
  <c r="V161" i="64"/>
  <c r="T161" i="64"/>
  <c r="S161" i="64"/>
  <c r="R161" i="64"/>
  <c r="N161" i="64"/>
  <c r="F161" i="64"/>
  <c r="AH160" i="64"/>
  <c r="AF160" i="64"/>
  <c r="AE160" i="64"/>
  <c r="AD160" i="64"/>
  <c r="V160" i="64"/>
  <c r="T160" i="64"/>
  <c r="S160" i="64"/>
  <c r="R160" i="64"/>
  <c r="N160" i="64"/>
  <c r="AG160" i="64"/>
  <c r="F160" i="64"/>
  <c r="I160" i="64" s="1"/>
  <c r="P159" i="64"/>
  <c r="O159" i="64"/>
  <c r="V159" i="64" s="1"/>
  <c r="M159" i="64"/>
  <c r="L159" i="64"/>
  <c r="AF159" i="64" s="1"/>
  <c r="K159" i="64"/>
  <c r="AE159" i="64" s="1"/>
  <c r="J159" i="64"/>
  <c r="H159" i="64"/>
  <c r="G159" i="64"/>
  <c r="E159" i="64"/>
  <c r="D159" i="64"/>
  <c r="C159" i="64"/>
  <c r="B159" i="64"/>
  <c r="AH158" i="64"/>
  <c r="AF158" i="64"/>
  <c r="AE158" i="64"/>
  <c r="AD158" i="64"/>
  <c r="X158" i="64"/>
  <c r="V158" i="64"/>
  <c r="T158" i="64"/>
  <c r="S158" i="64"/>
  <c r="R158" i="64"/>
  <c r="N158" i="64"/>
  <c r="AG158" i="64" s="1"/>
  <c r="F158" i="64"/>
  <c r="I158" i="64" s="1"/>
  <c r="AH157" i="64"/>
  <c r="AF157" i="64"/>
  <c r="AE157" i="64"/>
  <c r="AD157" i="64"/>
  <c r="X157" i="64"/>
  <c r="V157" i="64"/>
  <c r="T157" i="64"/>
  <c r="S157" i="64"/>
  <c r="R157" i="64"/>
  <c r="N157" i="64"/>
  <c r="AG157" i="64" s="1"/>
  <c r="F157" i="64"/>
  <c r="AA157" i="64" s="1"/>
  <c r="I157" i="64"/>
  <c r="P156" i="64"/>
  <c r="O156" i="64"/>
  <c r="AH156" i="64" s="1"/>
  <c r="M156" i="64"/>
  <c r="L156" i="64"/>
  <c r="K156" i="64"/>
  <c r="AE156" i="64" s="1"/>
  <c r="J156" i="64"/>
  <c r="H156" i="64"/>
  <c r="G156" i="64"/>
  <c r="E156" i="64"/>
  <c r="D156" i="64"/>
  <c r="C156" i="64"/>
  <c r="S156" i="64" s="1"/>
  <c r="B156" i="64"/>
  <c r="R156" i="64" s="1"/>
  <c r="AH155" i="64"/>
  <c r="AF155" i="64"/>
  <c r="AE155" i="64"/>
  <c r="AD155" i="64"/>
  <c r="X155" i="64"/>
  <c r="V155" i="64"/>
  <c r="T155" i="64"/>
  <c r="S155" i="64"/>
  <c r="R155" i="64"/>
  <c r="N155" i="64"/>
  <c r="Q155" i="64" s="1"/>
  <c r="F155" i="64"/>
  <c r="I155" i="64" s="1"/>
  <c r="AH154" i="64"/>
  <c r="AF154" i="64"/>
  <c r="AE154" i="64"/>
  <c r="AD154" i="64"/>
  <c r="V154" i="64"/>
  <c r="T154" i="64"/>
  <c r="S154" i="64"/>
  <c r="R154" i="64"/>
  <c r="N154" i="64"/>
  <c r="AG154" i="64" s="1"/>
  <c r="F154" i="64"/>
  <c r="I154" i="64" s="1"/>
  <c r="P153" i="64"/>
  <c r="O153" i="64"/>
  <c r="AH153" i="64" s="1"/>
  <c r="M153" i="64"/>
  <c r="L153" i="64"/>
  <c r="K153" i="64"/>
  <c r="AE153" i="64" s="1"/>
  <c r="J153" i="64"/>
  <c r="H153" i="64"/>
  <c r="G153" i="64"/>
  <c r="E153" i="64"/>
  <c r="D153" i="64"/>
  <c r="C153" i="64"/>
  <c r="B153" i="64"/>
  <c r="F153" i="64" s="1"/>
  <c r="AF151" i="64"/>
  <c r="AE151" i="64"/>
  <c r="AD151" i="64"/>
  <c r="AB151" i="64"/>
  <c r="V151" i="64"/>
  <c r="T151" i="64"/>
  <c r="S151" i="64"/>
  <c r="R151" i="64"/>
  <c r="N151" i="64"/>
  <c r="AG151" i="64" s="1"/>
  <c r="F151" i="64"/>
  <c r="AH150" i="64"/>
  <c r="AF150" i="64"/>
  <c r="AE150" i="64"/>
  <c r="AD150" i="64"/>
  <c r="V150" i="64"/>
  <c r="T150" i="64"/>
  <c r="S150" i="64"/>
  <c r="R150" i="64"/>
  <c r="N150" i="64"/>
  <c r="AG150" i="64"/>
  <c r="F150" i="64"/>
  <c r="P149" i="64"/>
  <c r="O149" i="64"/>
  <c r="AB149" i="64" s="1"/>
  <c r="M149" i="64"/>
  <c r="L149" i="64"/>
  <c r="K149" i="64"/>
  <c r="AE149" i="64" s="1"/>
  <c r="J149" i="64"/>
  <c r="G149" i="64"/>
  <c r="E149" i="64"/>
  <c r="D149" i="64"/>
  <c r="C149" i="64"/>
  <c r="S149" i="64" s="1"/>
  <c r="B149" i="64"/>
  <c r="AH148" i="64"/>
  <c r="AF148" i="64"/>
  <c r="AE148" i="64"/>
  <c r="AD148" i="64"/>
  <c r="X148" i="64"/>
  <c r="V148" i="64"/>
  <c r="T148" i="64"/>
  <c r="S148" i="64"/>
  <c r="R148" i="64"/>
  <c r="N148" i="64"/>
  <c r="F148" i="64"/>
  <c r="I148" i="64" s="1"/>
  <c r="AH147" i="64"/>
  <c r="AF147" i="64"/>
  <c r="AE147" i="64"/>
  <c r="AD147" i="64"/>
  <c r="X147" i="64"/>
  <c r="V147" i="64"/>
  <c r="T147" i="64"/>
  <c r="S147" i="64"/>
  <c r="R147" i="64"/>
  <c r="N147" i="64"/>
  <c r="AG147" i="64" s="1"/>
  <c r="F147" i="64"/>
  <c r="I147" i="64" s="1"/>
  <c r="AH146" i="64"/>
  <c r="AF146" i="64"/>
  <c r="AE146" i="64"/>
  <c r="AD146" i="64"/>
  <c r="X146" i="64"/>
  <c r="V146" i="64"/>
  <c r="T146" i="64"/>
  <c r="S146" i="64"/>
  <c r="R146" i="64"/>
  <c r="N146" i="64"/>
  <c r="Q146" i="64" s="1"/>
  <c r="AI146" i="64" s="1"/>
  <c r="F146" i="64"/>
  <c r="I146" i="64"/>
  <c r="P145" i="64"/>
  <c r="O145" i="64"/>
  <c r="AH145" i="64" s="1"/>
  <c r="M145" i="64"/>
  <c r="L145" i="64"/>
  <c r="AF145" i="64" s="1"/>
  <c r="K145" i="64"/>
  <c r="AE145" i="64" s="1"/>
  <c r="J145" i="64"/>
  <c r="AD145" i="64" s="1"/>
  <c r="H145" i="64"/>
  <c r="G145" i="64"/>
  <c r="E145" i="64"/>
  <c r="D145" i="64"/>
  <c r="C145" i="64"/>
  <c r="B145" i="64"/>
  <c r="AF144" i="64"/>
  <c r="AE144" i="64"/>
  <c r="AD144" i="64"/>
  <c r="V144" i="64"/>
  <c r="T144" i="64"/>
  <c r="S144" i="64"/>
  <c r="R144" i="64"/>
  <c r="N144" i="64"/>
  <c r="Q144" i="64" s="1"/>
  <c r="F144" i="64"/>
  <c r="I144" i="64" s="1"/>
  <c r="AH143" i="64"/>
  <c r="AF143" i="64"/>
  <c r="AE143" i="64"/>
  <c r="AD143" i="64"/>
  <c r="V143" i="64"/>
  <c r="T143" i="64"/>
  <c r="S143" i="64"/>
  <c r="R143" i="64"/>
  <c r="N143" i="64"/>
  <c r="Q143" i="64" s="1"/>
  <c r="F143" i="64"/>
  <c r="I143" i="64" s="1"/>
  <c r="AH142" i="64"/>
  <c r="AF142" i="64"/>
  <c r="AE142" i="64"/>
  <c r="AD142" i="64"/>
  <c r="V142" i="64"/>
  <c r="T142" i="64"/>
  <c r="S142" i="64"/>
  <c r="R142" i="64"/>
  <c r="N142" i="64"/>
  <c r="Q142" i="64" s="1"/>
  <c r="F142" i="64"/>
  <c r="I142" i="64" s="1"/>
  <c r="AE141" i="64"/>
  <c r="P141" i="64"/>
  <c r="O141" i="64"/>
  <c r="AH141" i="64" s="1"/>
  <c r="M141" i="64"/>
  <c r="L141" i="64"/>
  <c r="AF141" i="64" s="1"/>
  <c r="J141" i="64"/>
  <c r="AD141" i="64"/>
  <c r="H141" i="64"/>
  <c r="G141" i="64"/>
  <c r="E141" i="64"/>
  <c r="D141" i="64"/>
  <c r="B141" i="64"/>
  <c r="AH140" i="64"/>
  <c r="AF140" i="64"/>
  <c r="AE140" i="64"/>
  <c r="AD140" i="64"/>
  <c r="X140" i="64"/>
  <c r="V140" i="64"/>
  <c r="T140" i="64"/>
  <c r="S140" i="64"/>
  <c r="R140" i="64"/>
  <c r="N140" i="64"/>
  <c r="AG140" i="64" s="1"/>
  <c r="F140" i="64"/>
  <c r="I140" i="64" s="1"/>
  <c r="AH139" i="64"/>
  <c r="AF139" i="64"/>
  <c r="AE139" i="64"/>
  <c r="AD139" i="64"/>
  <c r="X139" i="64"/>
  <c r="V139" i="64"/>
  <c r="T139" i="64"/>
  <c r="S139" i="64"/>
  <c r="R139" i="64"/>
  <c r="N139" i="64"/>
  <c r="AG139" i="64" s="1"/>
  <c r="F139" i="64"/>
  <c r="I139" i="64" s="1"/>
  <c r="P138" i="64"/>
  <c r="O138" i="64"/>
  <c r="AH138" i="64" s="1"/>
  <c r="M138" i="64"/>
  <c r="L138" i="64"/>
  <c r="AF138" i="64" s="1"/>
  <c r="K138" i="64"/>
  <c r="AE138" i="64"/>
  <c r="J138" i="64"/>
  <c r="AD138" i="64" s="1"/>
  <c r="H138" i="64"/>
  <c r="G138" i="64"/>
  <c r="E138" i="64"/>
  <c r="D138" i="64"/>
  <c r="C138" i="64"/>
  <c r="B138" i="64"/>
  <c r="AH137" i="64"/>
  <c r="AF137" i="64"/>
  <c r="AE137" i="64"/>
  <c r="AD137" i="64"/>
  <c r="V137" i="64"/>
  <c r="T137" i="64"/>
  <c r="S137" i="64"/>
  <c r="R137" i="64"/>
  <c r="N137" i="64"/>
  <c r="F137" i="64"/>
  <c r="I137" i="64" s="1"/>
  <c r="AF136" i="64"/>
  <c r="AE136" i="64"/>
  <c r="AD136" i="64"/>
  <c r="V136" i="64"/>
  <c r="T136" i="64"/>
  <c r="S136" i="64"/>
  <c r="R136" i="64"/>
  <c r="N136" i="64"/>
  <c r="F136" i="64"/>
  <c r="I136" i="64"/>
  <c r="P135" i="64"/>
  <c r="O135" i="64"/>
  <c r="M135" i="64"/>
  <c r="L135" i="64"/>
  <c r="AF135" i="64"/>
  <c r="K135" i="64"/>
  <c r="AE135" i="64" s="1"/>
  <c r="J135" i="64"/>
  <c r="R135" i="64" s="1"/>
  <c r="H135" i="64"/>
  <c r="G135" i="64"/>
  <c r="E135" i="64"/>
  <c r="D135" i="64"/>
  <c r="C135" i="64"/>
  <c r="AF134" i="64"/>
  <c r="AE134" i="64"/>
  <c r="AD134" i="64"/>
  <c r="AB134" i="64"/>
  <c r="V134" i="64"/>
  <c r="T134" i="64"/>
  <c r="S134" i="64"/>
  <c r="R134" i="64"/>
  <c r="N134" i="64"/>
  <c r="AG134" i="64" s="1"/>
  <c r="F134" i="64"/>
  <c r="I134" i="64" s="1"/>
  <c r="AF133" i="64"/>
  <c r="AE133" i="64"/>
  <c r="AD133" i="64"/>
  <c r="AB133" i="64"/>
  <c r="V133" i="64"/>
  <c r="T133" i="64"/>
  <c r="S133" i="64"/>
  <c r="R133" i="64"/>
  <c r="N133" i="64"/>
  <c r="AG133" i="64" s="1"/>
  <c r="F133" i="64"/>
  <c r="I133" i="64" s="1"/>
  <c r="P132" i="64"/>
  <c r="O132" i="64"/>
  <c r="M132" i="64"/>
  <c r="L132" i="64"/>
  <c r="AF132" i="64" s="1"/>
  <c r="K132" i="64"/>
  <c r="AE132" i="64" s="1"/>
  <c r="J132" i="64"/>
  <c r="N132" i="64" s="1"/>
  <c r="AG132" i="64" s="1"/>
  <c r="H132" i="64"/>
  <c r="G132" i="64"/>
  <c r="E132" i="64"/>
  <c r="D132" i="64"/>
  <c r="C132" i="64"/>
  <c r="B132" i="64"/>
  <c r="AI131" i="64"/>
  <c r="AH131" i="64"/>
  <c r="AG131" i="64"/>
  <c r="AF131" i="64"/>
  <c r="AE131" i="64"/>
  <c r="AD131" i="64"/>
  <c r="AI130" i="64"/>
  <c r="AH130" i="64"/>
  <c r="AG130" i="64"/>
  <c r="AF130" i="64"/>
  <c r="AE130" i="64"/>
  <c r="AD130" i="64"/>
  <c r="AI129" i="64"/>
  <c r="AH129" i="64"/>
  <c r="AG129" i="64"/>
  <c r="AF129" i="64"/>
  <c r="AE129" i="64"/>
  <c r="AD129" i="64"/>
  <c r="AH125" i="64"/>
  <c r="AF125" i="64"/>
  <c r="AE125" i="64"/>
  <c r="X125" i="64"/>
  <c r="V125" i="64"/>
  <c r="T125" i="64"/>
  <c r="S125" i="64"/>
  <c r="R125" i="64"/>
  <c r="N125" i="64"/>
  <c r="P125" i="64" s="1"/>
  <c r="P124" i="64" s="1"/>
  <c r="F125" i="64"/>
  <c r="H125" i="64" s="1"/>
  <c r="AF124" i="64"/>
  <c r="AD124" i="64"/>
  <c r="AB124" i="64"/>
  <c r="Y124" i="64"/>
  <c r="X124" i="64"/>
  <c r="V124" i="64"/>
  <c r="T124" i="64"/>
  <c r="S124" i="64"/>
  <c r="R124" i="64"/>
  <c r="N124" i="64"/>
  <c r="AG124" i="64" s="1"/>
  <c r="F124" i="64"/>
  <c r="AH122" i="64"/>
  <c r="AF122" i="64"/>
  <c r="AE122" i="64"/>
  <c r="AD122" i="64"/>
  <c r="X122" i="64"/>
  <c r="V122" i="64"/>
  <c r="T122" i="64"/>
  <c r="S122" i="64"/>
  <c r="R122" i="64"/>
  <c r="N122" i="64"/>
  <c r="P122" i="64" s="1"/>
  <c r="Q122" i="64" s="1"/>
  <c r="AI122" i="64" s="1"/>
  <c r="F122" i="64"/>
  <c r="H122" i="64" s="1"/>
  <c r="I122" i="64" s="1"/>
  <c r="AB123" i="64"/>
  <c r="H123" i="64"/>
  <c r="AF121" i="64"/>
  <c r="AE121" i="64"/>
  <c r="X121" i="64"/>
  <c r="V121" i="64"/>
  <c r="T121" i="64"/>
  <c r="S121" i="64"/>
  <c r="R121" i="64"/>
  <c r="N121" i="64"/>
  <c r="P121" i="64" s="1"/>
  <c r="Q121" i="64" s="1"/>
  <c r="AI121" i="64" s="1"/>
  <c r="F121" i="64"/>
  <c r="AH120" i="64"/>
  <c r="AF120" i="64"/>
  <c r="AE120" i="64"/>
  <c r="X120" i="64"/>
  <c r="V120" i="64"/>
  <c r="T120" i="64"/>
  <c r="S120" i="64"/>
  <c r="R120" i="64"/>
  <c r="N120" i="64"/>
  <c r="P120" i="64" s="1"/>
  <c r="F120" i="64"/>
  <c r="AA120" i="64" s="1"/>
  <c r="AH119" i="64"/>
  <c r="AF119" i="64"/>
  <c r="AE119" i="64"/>
  <c r="AD119" i="64"/>
  <c r="X119" i="64"/>
  <c r="V119" i="64"/>
  <c r="T119" i="64"/>
  <c r="S119" i="64"/>
  <c r="R119" i="64"/>
  <c r="N119" i="64"/>
  <c r="P119" i="64" s="1"/>
  <c r="F119" i="64"/>
  <c r="H119" i="64" s="1"/>
  <c r="I119" i="64" s="1"/>
  <c r="AH118" i="64"/>
  <c r="AF118" i="64"/>
  <c r="AE118" i="64"/>
  <c r="AD118" i="64"/>
  <c r="R118" i="64"/>
  <c r="N118" i="64"/>
  <c r="AG118" i="64" s="1"/>
  <c r="F118" i="64"/>
  <c r="I118" i="64" s="1"/>
  <c r="O117" i="64"/>
  <c r="M117" i="64"/>
  <c r="L117" i="64"/>
  <c r="AF117" i="64" s="1"/>
  <c r="K117" i="64"/>
  <c r="J117" i="64"/>
  <c r="G117" i="64"/>
  <c r="E117" i="64"/>
  <c r="D117" i="64"/>
  <c r="T117" i="64" s="1"/>
  <c r="C117" i="64"/>
  <c r="B117" i="64"/>
  <c r="AI116" i="64"/>
  <c r="AH116" i="64"/>
  <c r="AF116" i="64"/>
  <c r="AE116" i="64"/>
  <c r="AD116" i="64"/>
  <c r="V116" i="64"/>
  <c r="T116" i="64"/>
  <c r="S116" i="64"/>
  <c r="R116" i="64"/>
  <c r="P116" i="64"/>
  <c r="M116" i="64"/>
  <c r="N116" i="64" s="1"/>
  <c r="H116" i="64"/>
  <c r="E116" i="64"/>
  <c r="F116" i="64" s="1"/>
  <c r="AI115" i="64"/>
  <c r="AH115" i="64"/>
  <c r="AF115" i="64"/>
  <c r="AE115" i="64"/>
  <c r="AD115" i="64"/>
  <c r="V115" i="64"/>
  <c r="T115" i="64"/>
  <c r="S115" i="64"/>
  <c r="R115" i="64"/>
  <c r="P115" i="64"/>
  <c r="M115" i="64"/>
  <c r="N115" i="64" s="1"/>
  <c r="H115" i="64"/>
  <c r="E115" i="64"/>
  <c r="F115" i="64" s="1"/>
  <c r="AH113" i="64"/>
  <c r="AF113" i="64"/>
  <c r="AE113" i="64"/>
  <c r="AD113" i="64"/>
  <c r="AB113" i="64"/>
  <c r="X113" i="64"/>
  <c r="V113" i="64"/>
  <c r="T113" i="64"/>
  <c r="S113" i="64"/>
  <c r="R113" i="64"/>
  <c r="AH112" i="64"/>
  <c r="AF112" i="64"/>
  <c r="AE112" i="64"/>
  <c r="AD112" i="64"/>
  <c r="V112" i="64"/>
  <c r="T112" i="64"/>
  <c r="S112" i="64"/>
  <c r="R112" i="64"/>
  <c r="P112" i="64"/>
  <c r="P110" i="64" s="1"/>
  <c r="N112" i="64"/>
  <c r="Q112" i="64" s="1"/>
  <c r="H112" i="64"/>
  <c r="I112" i="64" s="1"/>
  <c r="AF110" i="64"/>
  <c r="AE110" i="64"/>
  <c r="AD110" i="64"/>
  <c r="AB110" i="64"/>
  <c r="X110" i="64"/>
  <c r="V110" i="64"/>
  <c r="T110" i="64"/>
  <c r="S110" i="64"/>
  <c r="R110" i="64"/>
  <c r="N110" i="64"/>
  <c r="H110" i="64"/>
  <c r="F110" i="64"/>
  <c r="AH109" i="64"/>
  <c r="AF109" i="64"/>
  <c r="AE109" i="64"/>
  <c r="AD109" i="64"/>
  <c r="X109" i="64"/>
  <c r="V109" i="64"/>
  <c r="T109" i="64"/>
  <c r="S109" i="64"/>
  <c r="R109" i="64"/>
  <c r="N109" i="64"/>
  <c r="AG109" i="64" s="1"/>
  <c r="F109" i="64"/>
  <c r="I109" i="64" s="1"/>
  <c r="AH108" i="64"/>
  <c r="AF108" i="64"/>
  <c r="AE108" i="64"/>
  <c r="AD108" i="64"/>
  <c r="X108" i="64"/>
  <c r="V108" i="64"/>
  <c r="T108" i="64"/>
  <c r="S108" i="64"/>
  <c r="R108" i="64"/>
  <c r="N108" i="64"/>
  <c r="AG108" i="64" s="1"/>
  <c r="F108" i="64"/>
  <c r="I108" i="64" s="1"/>
  <c r="AH107" i="64"/>
  <c r="AF107" i="64"/>
  <c r="AE107" i="64"/>
  <c r="AD107" i="64"/>
  <c r="X107" i="64"/>
  <c r="V107" i="64"/>
  <c r="T107" i="64"/>
  <c r="S107" i="64"/>
  <c r="R107" i="64"/>
  <c r="N107" i="64"/>
  <c r="AG107" i="64" s="1"/>
  <c r="F107" i="64"/>
  <c r="AH106" i="64"/>
  <c r="AF106" i="64"/>
  <c r="AE106" i="64"/>
  <c r="AD106" i="64"/>
  <c r="X106" i="64"/>
  <c r="V106" i="64"/>
  <c r="T106" i="64"/>
  <c r="S106" i="64"/>
  <c r="R106" i="64"/>
  <c r="N106" i="64"/>
  <c r="U106" i="64" s="1"/>
  <c r="F106" i="64"/>
  <c r="AH105" i="64"/>
  <c r="AG105" i="64"/>
  <c r="AF105" i="64"/>
  <c r="AE105" i="64"/>
  <c r="AD105" i="64"/>
  <c r="V105" i="64"/>
  <c r="U105" i="64"/>
  <c r="T105" i="64"/>
  <c r="S105" i="64"/>
  <c r="R105" i="64"/>
  <c r="P105" i="64"/>
  <c r="P103" i="64" s="1"/>
  <c r="H105" i="64"/>
  <c r="I105" i="64" s="1"/>
  <c r="AF103" i="64"/>
  <c r="AE103" i="64"/>
  <c r="AD103" i="64"/>
  <c r="AB103" i="64"/>
  <c r="X103" i="64"/>
  <c r="V103" i="64"/>
  <c r="T103" i="64"/>
  <c r="S103" i="64"/>
  <c r="R103" i="64"/>
  <c r="N103" i="64"/>
  <c r="AG103" i="64" s="1"/>
  <c r="F103" i="64"/>
  <c r="AI102" i="64"/>
  <c r="AH102" i="64"/>
  <c r="AF102" i="64"/>
  <c r="AE102" i="64"/>
  <c r="AD102" i="64"/>
  <c r="N102" i="64"/>
  <c r="AG102" i="64" s="1"/>
  <c r="P102" i="64"/>
  <c r="P99" i="64" s="1"/>
  <c r="F102" i="64"/>
  <c r="H102" i="64" s="1"/>
  <c r="AF101" i="64"/>
  <c r="AE101" i="64"/>
  <c r="AD101" i="64"/>
  <c r="AB101" i="64"/>
  <c r="V101" i="64"/>
  <c r="T101" i="64"/>
  <c r="S101" i="64"/>
  <c r="R101" i="64"/>
  <c r="P101" i="64"/>
  <c r="N101" i="64"/>
  <c r="H101" i="64"/>
  <c r="F101" i="64"/>
  <c r="AH99" i="64"/>
  <c r="AF99" i="64"/>
  <c r="AE99" i="64"/>
  <c r="AD99" i="64"/>
  <c r="AB99" i="64"/>
  <c r="X99" i="64"/>
  <c r="V99" i="64"/>
  <c r="T99" i="64"/>
  <c r="S99" i="64"/>
  <c r="R99" i="64"/>
  <c r="N99" i="64"/>
  <c r="AG99" i="64" s="1"/>
  <c r="F99" i="64"/>
  <c r="AF98" i="64"/>
  <c r="AE98" i="64"/>
  <c r="AD98" i="64"/>
  <c r="AB98" i="64"/>
  <c r="V98" i="64"/>
  <c r="T98" i="64"/>
  <c r="S98" i="64"/>
  <c r="R98" i="64"/>
  <c r="P98" i="64"/>
  <c r="P96" i="64" s="1"/>
  <c r="N98" i="64"/>
  <c r="H98" i="64"/>
  <c r="H96" i="64" s="1"/>
  <c r="I96" i="64" s="1"/>
  <c r="F98" i="64"/>
  <c r="AH96" i="64"/>
  <c r="AF96" i="64"/>
  <c r="AE96" i="64"/>
  <c r="AD96" i="64"/>
  <c r="AB96" i="64"/>
  <c r="X96" i="64"/>
  <c r="V96" i="64"/>
  <c r="T96" i="64"/>
  <c r="S96" i="64"/>
  <c r="R96" i="64"/>
  <c r="N96" i="64"/>
  <c r="AG96" i="64" s="1"/>
  <c r="F96" i="64"/>
  <c r="AF95" i="64"/>
  <c r="AE95" i="64"/>
  <c r="AB95" i="64"/>
  <c r="X95" i="64"/>
  <c r="V95" i="64"/>
  <c r="T95" i="64"/>
  <c r="S95" i="64"/>
  <c r="R95" i="64"/>
  <c r="N95" i="64"/>
  <c r="Q95" i="64" s="1"/>
  <c r="F95" i="64"/>
  <c r="I95" i="64" s="1"/>
  <c r="AH94" i="64"/>
  <c r="AF94" i="64"/>
  <c r="AE94" i="64"/>
  <c r="AD94" i="64"/>
  <c r="X94" i="64"/>
  <c r="V94" i="64"/>
  <c r="T94" i="64"/>
  <c r="S94" i="64"/>
  <c r="R94" i="64"/>
  <c r="N94" i="64"/>
  <c r="AG94" i="64" s="1"/>
  <c r="F94" i="64"/>
  <c r="H94" i="64" s="1"/>
  <c r="AH93" i="64"/>
  <c r="AF93" i="64"/>
  <c r="AE93" i="64"/>
  <c r="AD93" i="64"/>
  <c r="V93" i="64"/>
  <c r="T93" i="64"/>
  <c r="S93" i="64"/>
  <c r="R93" i="64"/>
  <c r="N93" i="64"/>
  <c r="AG93" i="64" s="1"/>
  <c r="F93" i="64"/>
  <c r="H93" i="64"/>
  <c r="AH91" i="64"/>
  <c r="AF91" i="64"/>
  <c r="AE91" i="64"/>
  <c r="AD91" i="64"/>
  <c r="AB91" i="64"/>
  <c r="X91" i="64"/>
  <c r="V91" i="64"/>
  <c r="T91" i="64"/>
  <c r="S91" i="64"/>
  <c r="R91" i="64"/>
  <c r="N91" i="64"/>
  <c r="AA91" i="64" s="1"/>
  <c r="AG91" i="64"/>
  <c r="F91" i="64"/>
  <c r="AI90" i="64"/>
  <c r="AH90" i="64"/>
  <c r="AF90" i="64"/>
  <c r="AE90" i="64"/>
  <c r="N90" i="64"/>
  <c r="P90" i="64" s="1"/>
  <c r="F90" i="64"/>
  <c r="H90" i="64" s="1"/>
  <c r="AH89" i="64"/>
  <c r="AF89" i="64"/>
  <c r="AE89" i="64"/>
  <c r="X89" i="64"/>
  <c r="V89" i="64"/>
  <c r="T89" i="64"/>
  <c r="S89" i="64"/>
  <c r="R89" i="64"/>
  <c r="N89" i="64"/>
  <c r="F89" i="64"/>
  <c r="H89" i="64"/>
  <c r="I89" i="64" s="1"/>
  <c r="AI88" i="64"/>
  <c r="AH88" i="64"/>
  <c r="AG88" i="64"/>
  <c r="AF88" i="64"/>
  <c r="AE88" i="64"/>
  <c r="AD88" i="64"/>
  <c r="AF87" i="64"/>
  <c r="AE87" i="64"/>
  <c r="AD87" i="64"/>
  <c r="AB87" i="64"/>
  <c r="X87" i="64"/>
  <c r="V87" i="64"/>
  <c r="T87" i="64"/>
  <c r="S87" i="64"/>
  <c r="R87" i="64"/>
  <c r="N87" i="64"/>
  <c r="U87" i="64" s="1"/>
  <c r="F87" i="64"/>
  <c r="AG86" i="64"/>
  <c r="AF86" i="64"/>
  <c r="AE86" i="64"/>
  <c r="AD86" i="64"/>
  <c r="AB86" i="64"/>
  <c r="V86" i="64"/>
  <c r="U86" i="64"/>
  <c r="T86" i="64"/>
  <c r="S86" i="64"/>
  <c r="R86" i="64"/>
  <c r="P86" i="64"/>
  <c r="Q86" i="64" s="1"/>
  <c r="H86" i="64"/>
  <c r="I86" i="64" s="1"/>
  <c r="AH85" i="64"/>
  <c r="AF85" i="64"/>
  <c r="AE85" i="64"/>
  <c r="AD85" i="64"/>
  <c r="V85" i="64"/>
  <c r="T85" i="64"/>
  <c r="S85" i="64"/>
  <c r="R85" i="64"/>
  <c r="N85" i="64"/>
  <c r="F85" i="64"/>
  <c r="AH84" i="64"/>
  <c r="AF84" i="64"/>
  <c r="AE84" i="64"/>
  <c r="AD84" i="64"/>
  <c r="X84" i="64"/>
  <c r="V84" i="64"/>
  <c r="T84" i="64"/>
  <c r="S84" i="64"/>
  <c r="R84" i="64"/>
  <c r="N84" i="64"/>
  <c r="F84" i="64"/>
  <c r="I84" i="64" s="1"/>
  <c r="H84" i="64"/>
  <c r="AH83" i="64"/>
  <c r="AF83" i="64"/>
  <c r="AE83" i="64"/>
  <c r="AD83" i="64"/>
  <c r="X83" i="64"/>
  <c r="V83" i="64"/>
  <c r="T83" i="64"/>
  <c r="S83" i="64"/>
  <c r="R83" i="64"/>
  <c r="N83" i="64"/>
  <c r="P83" i="64"/>
  <c r="F83" i="64"/>
  <c r="H83" i="64" s="1"/>
  <c r="AH82" i="64"/>
  <c r="AF82" i="64"/>
  <c r="AE82" i="64"/>
  <c r="AD82" i="64"/>
  <c r="X82" i="64"/>
  <c r="V82" i="64"/>
  <c r="T82" i="64"/>
  <c r="S82" i="64"/>
  <c r="R82" i="64"/>
  <c r="M82" i="64"/>
  <c r="M80" i="64" s="1"/>
  <c r="N80" i="64" s="1"/>
  <c r="N82" i="64"/>
  <c r="Q82" i="64" s="1"/>
  <c r="AI82" i="64" s="1"/>
  <c r="E82" i="64"/>
  <c r="E80" i="64" s="1"/>
  <c r="F80" i="64" s="1"/>
  <c r="AI81" i="64"/>
  <c r="AH81" i="64"/>
  <c r="AG81" i="64"/>
  <c r="AF81" i="64"/>
  <c r="AE81" i="64"/>
  <c r="AD81" i="64"/>
  <c r="AH80" i="64"/>
  <c r="AF80" i="64"/>
  <c r="AE80" i="64"/>
  <c r="AD80" i="64"/>
  <c r="AB80" i="64"/>
  <c r="Y80" i="64"/>
  <c r="X80" i="64"/>
  <c r="V80" i="64"/>
  <c r="T80" i="64"/>
  <c r="S80" i="64"/>
  <c r="R80" i="64"/>
  <c r="AG79" i="64"/>
  <c r="AF79" i="64"/>
  <c r="AE79" i="64"/>
  <c r="AD79" i="64"/>
  <c r="V79" i="64"/>
  <c r="U79" i="64"/>
  <c r="T79" i="64"/>
  <c r="S79" i="64"/>
  <c r="R79" i="64"/>
  <c r="P79" i="64"/>
  <c r="Q79" i="64" s="1"/>
  <c r="H79" i="64"/>
  <c r="I79" i="64" s="1"/>
  <c r="M78" i="64"/>
  <c r="E78" i="64"/>
  <c r="AH77" i="64"/>
  <c r="AF77" i="64"/>
  <c r="AE77" i="64"/>
  <c r="AD77" i="64"/>
  <c r="X77" i="64"/>
  <c r="V77" i="64"/>
  <c r="T77" i="64"/>
  <c r="S77" i="64"/>
  <c r="R77" i="64"/>
  <c r="M77" i="64"/>
  <c r="E77" i="64"/>
  <c r="AI76" i="64"/>
  <c r="AH76" i="64"/>
  <c r="AG76" i="64"/>
  <c r="AF76" i="64"/>
  <c r="AE76" i="64"/>
  <c r="AD76" i="64"/>
  <c r="AH75" i="64"/>
  <c r="AF75" i="64"/>
  <c r="AE75" i="64"/>
  <c r="AD75" i="64"/>
  <c r="AB75" i="64"/>
  <c r="Z75" i="64"/>
  <c r="X75" i="64"/>
  <c r="V75" i="64"/>
  <c r="T75" i="64"/>
  <c r="S75" i="64"/>
  <c r="R75" i="64"/>
  <c r="P75" i="64"/>
  <c r="AG74" i="64"/>
  <c r="AF74" i="64"/>
  <c r="AE74" i="64"/>
  <c r="AD74" i="64"/>
  <c r="AB74" i="64"/>
  <c r="V74" i="64"/>
  <c r="U74" i="64"/>
  <c r="T74" i="64"/>
  <c r="S74" i="64"/>
  <c r="R74" i="64"/>
  <c r="P74" i="64"/>
  <c r="Q74" i="64" s="1"/>
  <c r="AI74" i="64" s="1"/>
  <c r="H74" i="64"/>
  <c r="I74" i="64" s="1"/>
  <c r="W74" i="64" s="1"/>
  <c r="AH72" i="64"/>
  <c r="AF72" i="64"/>
  <c r="AE72" i="64"/>
  <c r="AD72" i="64"/>
  <c r="AB72" i="64"/>
  <c r="X72" i="64"/>
  <c r="V72" i="64"/>
  <c r="T72" i="64"/>
  <c r="S72" i="64"/>
  <c r="R72" i="64"/>
  <c r="N72" i="64"/>
  <c r="AG72" i="64" s="1"/>
  <c r="F72" i="64"/>
  <c r="AH71" i="64"/>
  <c r="AF71" i="64"/>
  <c r="AE71" i="64"/>
  <c r="AD71" i="64"/>
  <c r="X71" i="64"/>
  <c r="V71" i="64"/>
  <c r="T71" i="64"/>
  <c r="S71" i="64"/>
  <c r="R71" i="64"/>
  <c r="N71" i="64"/>
  <c r="F71" i="64"/>
  <c r="I71" i="64"/>
  <c r="AF70" i="64"/>
  <c r="AE70" i="64"/>
  <c r="AD70" i="64"/>
  <c r="AB70" i="64"/>
  <c r="V70" i="64"/>
  <c r="T70" i="64"/>
  <c r="S70" i="64"/>
  <c r="R70" i="64"/>
  <c r="P70" i="64"/>
  <c r="N70" i="64"/>
  <c r="AG70" i="64"/>
  <c r="H70" i="64"/>
  <c r="I70" i="64" s="1"/>
  <c r="F70" i="64"/>
  <c r="AF69" i="64"/>
  <c r="AE69" i="64"/>
  <c r="AD69" i="64"/>
  <c r="AB69" i="64"/>
  <c r="V69" i="64"/>
  <c r="T69" i="64"/>
  <c r="S69" i="64"/>
  <c r="R69" i="64"/>
  <c r="P69" i="64"/>
  <c r="N69" i="64"/>
  <c r="AG69" i="64"/>
  <c r="H69" i="64"/>
  <c r="F69" i="64"/>
  <c r="AH68" i="64"/>
  <c r="AF68" i="64"/>
  <c r="AE68" i="64"/>
  <c r="AD68" i="64"/>
  <c r="V68" i="64"/>
  <c r="T68" i="64"/>
  <c r="S68" i="64"/>
  <c r="R68" i="64"/>
  <c r="N68" i="64"/>
  <c r="F68" i="64"/>
  <c r="U68" i="64" s="1"/>
  <c r="AI67" i="64"/>
  <c r="AH67" i="64"/>
  <c r="AF67" i="64"/>
  <c r="AE67" i="64"/>
  <c r="AD67" i="64"/>
  <c r="N67" i="64"/>
  <c r="AG67" i="64" s="1"/>
  <c r="F67" i="64"/>
  <c r="H67" i="64"/>
  <c r="AI66" i="64"/>
  <c r="AH66" i="64"/>
  <c r="AG66" i="64"/>
  <c r="AF66" i="64"/>
  <c r="AE66" i="64"/>
  <c r="AD66" i="64"/>
  <c r="AH65" i="64"/>
  <c r="AF65" i="64"/>
  <c r="AE65" i="64"/>
  <c r="AD65" i="64"/>
  <c r="AB65" i="64"/>
  <c r="X65" i="64"/>
  <c r="V65" i="64"/>
  <c r="T65" i="64"/>
  <c r="S65" i="64"/>
  <c r="R65" i="64"/>
  <c r="N65" i="64"/>
  <c r="U65" i="64" s="1"/>
  <c r="F65" i="64"/>
  <c r="AH64" i="64"/>
  <c r="AF64" i="64"/>
  <c r="AE64" i="64"/>
  <c r="AD64" i="64"/>
  <c r="V64" i="64"/>
  <c r="T64" i="64"/>
  <c r="S64" i="64"/>
  <c r="R64" i="64"/>
  <c r="N64" i="64"/>
  <c r="P64" i="64" s="1"/>
  <c r="F64" i="64"/>
  <c r="H64" i="64" s="1"/>
  <c r="AH62" i="64"/>
  <c r="AF62" i="64"/>
  <c r="AE62" i="64"/>
  <c r="AD62" i="64"/>
  <c r="AB62" i="64"/>
  <c r="X62" i="64"/>
  <c r="V62" i="64"/>
  <c r="T62" i="64"/>
  <c r="S62" i="64"/>
  <c r="R62" i="64"/>
  <c r="N62" i="64"/>
  <c r="AG62" i="64" s="1"/>
  <c r="E62" i="64"/>
  <c r="F62" i="64" s="1"/>
  <c r="AH61" i="64"/>
  <c r="AF61" i="64"/>
  <c r="AE61" i="64"/>
  <c r="AD61" i="64"/>
  <c r="X61" i="64"/>
  <c r="V61" i="64"/>
  <c r="T61" i="64"/>
  <c r="S61" i="64"/>
  <c r="R61" i="64"/>
  <c r="N61" i="64"/>
  <c r="Q61" i="64" s="1"/>
  <c r="F61" i="64"/>
  <c r="I61" i="64" s="1"/>
  <c r="AF60" i="64"/>
  <c r="AE60" i="64"/>
  <c r="AD60" i="64"/>
  <c r="X60" i="64"/>
  <c r="V60" i="64"/>
  <c r="T60" i="64"/>
  <c r="S60" i="64"/>
  <c r="R60" i="64"/>
  <c r="N60" i="64"/>
  <c r="F60" i="64"/>
  <c r="I60" i="64" s="1"/>
  <c r="AF59" i="64"/>
  <c r="AE59" i="64"/>
  <c r="AD59" i="64"/>
  <c r="AB59" i="64"/>
  <c r="X59" i="64"/>
  <c r="V59" i="64"/>
  <c r="T59" i="64"/>
  <c r="S59" i="64"/>
  <c r="R59" i="64"/>
  <c r="N59" i="64"/>
  <c r="AG59" i="64" s="1"/>
  <c r="F59" i="64"/>
  <c r="I59" i="64" s="1"/>
  <c r="AH58" i="64"/>
  <c r="AF58" i="64"/>
  <c r="AE58" i="64"/>
  <c r="AD58" i="64"/>
  <c r="X58" i="64"/>
  <c r="V58" i="64"/>
  <c r="T58" i="64"/>
  <c r="S58" i="64"/>
  <c r="R58" i="64"/>
  <c r="N58" i="64"/>
  <c r="F58" i="64"/>
  <c r="I58" i="64" s="1"/>
  <c r="AH57" i="64"/>
  <c r="AF57" i="64"/>
  <c r="AE57" i="64"/>
  <c r="AD57" i="64"/>
  <c r="AB57" i="64"/>
  <c r="X57" i="64"/>
  <c r="V57" i="64"/>
  <c r="T57" i="64"/>
  <c r="S57" i="64"/>
  <c r="R57" i="64"/>
  <c r="N57" i="64"/>
  <c r="F57" i="64"/>
  <c r="O56" i="64"/>
  <c r="AH56" i="64" s="1"/>
  <c r="L56" i="64"/>
  <c r="T56" i="64" s="1"/>
  <c r="AF56" i="64"/>
  <c r="K56" i="64"/>
  <c r="AE56" i="64" s="1"/>
  <c r="J56" i="64"/>
  <c r="AD56" i="64"/>
  <c r="G56" i="64"/>
  <c r="D56" i="64"/>
  <c r="C56" i="64"/>
  <c r="B56" i="64"/>
  <c r="AH55" i="64"/>
  <c r="AF55" i="64"/>
  <c r="AE55" i="64"/>
  <c r="X55" i="64"/>
  <c r="V55" i="64"/>
  <c r="T55" i="64"/>
  <c r="S55" i="64"/>
  <c r="R55" i="64"/>
  <c r="N55" i="64"/>
  <c r="P55" i="64" s="1"/>
  <c r="F55" i="64"/>
  <c r="AH54" i="64"/>
  <c r="AF54" i="64"/>
  <c r="AE54" i="64"/>
  <c r="X54" i="64"/>
  <c r="V54" i="64"/>
  <c r="T54" i="64"/>
  <c r="S54" i="64"/>
  <c r="R54" i="64"/>
  <c r="N54" i="64"/>
  <c r="F54" i="64"/>
  <c r="AI53" i="64"/>
  <c r="AH53" i="64"/>
  <c r="AG53" i="64"/>
  <c r="AF53" i="64"/>
  <c r="X53" i="64"/>
  <c r="W53" i="64"/>
  <c r="V53" i="64"/>
  <c r="T53" i="64"/>
  <c r="S53" i="64"/>
  <c r="R53" i="64"/>
  <c r="M53" i="64"/>
  <c r="E53" i="64"/>
  <c r="AH52" i="64"/>
  <c r="AF52" i="64"/>
  <c r="AE52" i="64"/>
  <c r="AD52" i="64"/>
  <c r="Z52" i="64"/>
  <c r="V52" i="64"/>
  <c r="T52" i="64"/>
  <c r="S52" i="64"/>
  <c r="R52" i="64"/>
  <c r="M52" i="64"/>
  <c r="N52" i="64" s="1"/>
  <c r="AG52" i="64" s="1"/>
  <c r="E52" i="64"/>
  <c r="F52" i="64"/>
  <c r="I52" i="64" s="1"/>
  <c r="AH51" i="64"/>
  <c r="AF51" i="64"/>
  <c r="AE51" i="64"/>
  <c r="AD51" i="64"/>
  <c r="Y51" i="64"/>
  <c r="V51" i="64"/>
  <c r="T51" i="64"/>
  <c r="S51" i="64"/>
  <c r="R51" i="64"/>
  <c r="M51" i="64"/>
  <c r="N51" i="64" s="1"/>
  <c r="E51" i="64"/>
  <c r="AH49" i="64"/>
  <c r="AF49" i="64"/>
  <c r="AE49" i="64"/>
  <c r="V49" i="64"/>
  <c r="T49" i="64"/>
  <c r="S49" i="64"/>
  <c r="R49" i="64"/>
  <c r="N49" i="64"/>
  <c r="F49" i="64"/>
  <c r="AI48" i="64"/>
  <c r="AG48" i="64"/>
  <c r="AF48" i="64"/>
  <c r="AE48" i="64"/>
  <c r="AD48" i="64"/>
  <c r="AB48" i="64"/>
  <c r="V48" i="64"/>
  <c r="P48" i="64"/>
  <c r="H48" i="64"/>
  <c r="AH47" i="64"/>
  <c r="AF47" i="64"/>
  <c r="AE47" i="64"/>
  <c r="AD47" i="64"/>
  <c r="AB47" i="64"/>
  <c r="V47" i="64"/>
  <c r="T47" i="64"/>
  <c r="S47" i="64"/>
  <c r="R47" i="64"/>
  <c r="P47" i="64"/>
  <c r="N47" i="64"/>
  <c r="H47" i="64"/>
  <c r="I47" i="64" s="1"/>
  <c r="F47" i="64"/>
  <c r="AH45" i="64"/>
  <c r="AG45" i="64"/>
  <c r="AF45" i="64"/>
  <c r="AE45" i="64"/>
  <c r="AD45" i="64"/>
  <c r="AB45" i="64"/>
  <c r="V45" i="64"/>
  <c r="U45" i="64"/>
  <c r="T45" i="64"/>
  <c r="S45" i="64"/>
  <c r="R45" i="64"/>
  <c r="P45" i="64"/>
  <c r="Q45" i="64"/>
  <c r="AI45" i="64" s="1"/>
  <c r="H45" i="64"/>
  <c r="I45" i="64" s="1"/>
  <c r="O44" i="64"/>
  <c r="AH44" i="64" s="1"/>
  <c r="L44" i="64"/>
  <c r="AF44" i="64" s="1"/>
  <c r="K44" i="64"/>
  <c r="AE44" i="64" s="1"/>
  <c r="J44" i="64"/>
  <c r="X44" i="64" s="1"/>
  <c r="G44" i="64"/>
  <c r="V44" i="64" s="1"/>
  <c r="D44" i="64"/>
  <c r="C44" i="64"/>
  <c r="AH43" i="64"/>
  <c r="AF43" i="64"/>
  <c r="AE43" i="64"/>
  <c r="AD43" i="64"/>
  <c r="AB43" i="64"/>
  <c r="X43" i="64"/>
  <c r="V43" i="64"/>
  <c r="T43" i="64"/>
  <c r="S43" i="64"/>
  <c r="R43" i="64"/>
  <c r="N43" i="64"/>
  <c r="Q43" i="64" s="1"/>
  <c r="F43" i="64"/>
  <c r="I43" i="64" s="1"/>
  <c r="AF42" i="64"/>
  <c r="AE42" i="64"/>
  <c r="AB42" i="64"/>
  <c r="X42" i="64"/>
  <c r="V42" i="64"/>
  <c r="T42" i="64"/>
  <c r="S42" i="64"/>
  <c r="R42" i="64"/>
  <c r="N42" i="64"/>
  <c r="Q42" i="64" s="1"/>
  <c r="F42" i="64"/>
  <c r="P41" i="64"/>
  <c r="O41" i="64"/>
  <c r="M41" i="64"/>
  <c r="L41" i="64"/>
  <c r="AF41" i="64" s="1"/>
  <c r="K41" i="64"/>
  <c r="AE41" i="64" s="1"/>
  <c r="J41" i="64"/>
  <c r="AD41" i="64" s="1"/>
  <c r="H41" i="64"/>
  <c r="G41" i="64"/>
  <c r="E41" i="64"/>
  <c r="D41" i="64"/>
  <c r="C41" i="64"/>
  <c r="B41" i="64"/>
  <c r="AF40" i="64"/>
  <c r="AE40" i="64"/>
  <c r="AD40" i="64"/>
  <c r="AB40" i="64"/>
  <c r="X40" i="64"/>
  <c r="V40" i="64"/>
  <c r="T40" i="64"/>
  <c r="S40" i="64"/>
  <c r="R40" i="64"/>
  <c r="N40" i="64"/>
  <c r="F40" i="64"/>
  <c r="I40" i="64" s="1"/>
  <c r="AH39" i="64"/>
  <c r="AF39" i="64"/>
  <c r="AE39" i="64"/>
  <c r="AD39" i="64"/>
  <c r="AB39" i="64"/>
  <c r="X39" i="64"/>
  <c r="V39" i="64"/>
  <c r="T39" i="64"/>
  <c r="S39" i="64"/>
  <c r="R39" i="64"/>
  <c r="N39" i="64"/>
  <c r="AG39" i="64" s="1"/>
  <c r="F39" i="64"/>
  <c r="I39" i="64" s="1"/>
  <c r="AH38" i="64"/>
  <c r="AF38" i="64"/>
  <c r="AE38" i="64"/>
  <c r="AD38" i="64"/>
  <c r="V38" i="64"/>
  <c r="T38" i="64"/>
  <c r="S38" i="64"/>
  <c r="R38" i="64"/>
  <c r="N38" i="64"/>
  <c r="AG38" i="64"/>
  <c r="F38" i="64"/>
  <c r="I38" i="64" s="1"/>
  <c r="AD37" i="64"/>
  <c r="AB37" i="64"/>
  <c r="Z37" i="64"/>
  <c r="X37" i="64"/>
  <c r="V37" i="64"/>
  <c r="T37" i="64"/>
  <c r="S37" i="64"/>
  <c r="R37" i="64"/>
  <c r="N37" i="64"/>
  <c r="AG37" i="64" s="1"/>
  <c r="F37" i="64"/>
  <c r="I37" i="64" s="1"/>
  <c r="AH36" i="64"/>
  <c r="AD36" i="64"/>
  <c r="AB36" i="64"/>
  <c r="Z36" i="64"/>
  <c r="Y36" i="64"/>
  <c r="X36" i="64"/>
  <c r="V36" i="64"/>
  <c r="T36" i="64"/>
  <c r="S36" i="64"/>
  <c r="R36" i="64"/>
  <c r="N36" i="64"/>
  <c r="F36" i="64"/>
  <c r="I36" i="64" s="1"/>
  <c r="AH35" i="64"/>
  <c r="AD35" i="64"/>
  <c r="AB35" i="64"/>
  <c r="Z35" i="64"/>
  <c r="Y35" i="64"/>
  <c r="X35" i="64"/>
  <c r="V35" i="64"/>
  <c r="T35" i="64"/>
  <c r="S35" i="64"/>
  <c r="R35" i="64"/>
  <c r="N35" i="64"/>
  <c r="AG35" i="64" s="1"/>
  <c r="F35" i="64"/>
  <c r="I35" i="64"/>
  <c r="P34" i="64"/>
  <c r="O34" i="64"/>
  <c r="M34" i="64"/>
  <c r="L34" i="64"/>
  <c r="T34" i="64" s="1"/>
  <c r="K34" i="64"/>
  <c r="J34" i="64"/>
  <c r="AD34" i="64" s="1"/>
  <c r="H34" i="64"/>
  <c r="G34" i="64"/>
  <c r="F34" i="64"/>
  <c r="E34" i="64"/>
  <c r="D34" i="64"/>
  <c r="C34" i="64"/>
  <c r="AH33" i="64"/>
  <c r="AF33" i="64"/>
  <c r="AE33" i="64"/>
  <c r="AD33" i="64"/>
  <c r="X33" i="64"/>
  <c r="V33" i="64"/>
  <c r="T33" i="64"/>
  <c r="S33" i="64"/>
  <c r="R33" i="64"/>
  <c r="N33" i="64"/>
  <c r="F33" i="64"/>
  <c r="I33" i="64" s="1"/>
  <c r="AH32" i="64"/>
  <c r="AF32" i="64"/>
  <c r="AE32" i="64"/>
  <c r="AD32" i="64"/>
  <c r="AB32" i="64"/>
  <c r="X32" i="64"/>
  <c r="V32" i="64"/>
  <c r="T32" i="64"/>
  <c r="S32" i="64"/>
  <c r="R32" i="64"/>
  <c r="N32" i="64"/>
  <c r="Q32" i="64" s="1"/>
  <c r="F32" i="64"/>
  <c r="I32" i="64" s="1"/>
  <c r="AH31" i="64"/>
  <c r="AF31" i="64"/>
  <c r="AE31" i="64"/>
  <c r="AD31" i="64"/>
  <c r="X31" i="64"/>
  <c r="V31" i="64"/>
  <c r="T31" i="64"/>
  <c r="S31" i="64"/>
  <c r="R31" i="64"/>
  <c r="N31" i="64"/>
  <c r="U31" i="64" s="1"/>
  <c r="F31" i="64"/>
  <c r="I31" i="64" s="1"/>
  <c r="AF30" i="64"/>
  <c r="AE30" i="64"/>
  <c r="AD30" i="64"/>
  <c r="AB30" i="64"/>
  <c r="X30" i="64"/>
  <c r="V30" i="64"/>
  <c r="T30" i="64"/>
  <c r="S30" i="64"/>
  <c r="R30" i="64"/>
  <c r="N30" i="64"/>
  <c r="AG30" i="64" s="1"/>
  <c r="F30" i="64"/>
  <c r="I30" i="64" s="1"/>
  <c r="AI29" i="64"/>
  <c r="AH29" i="64"/>
  <c r="AG29" i="64"/>
  <c r="AF29" i="64"/>
  <c r="AE29" i="64"/>
  <c r="AD29" i="64"/>
  <c r="AF28" i="64"/>
  <c r="AE28" i="64"/>
  <c r="AD28" i="64"/>
  <c r="AB28" i="64"/>
  <c r="X28" i="64"/>
  <c r="V28" i="64"/>
  <c r="T28" i="64"/>
  <c r="S28" i="64"/>
  <c r="R28" i="64"/>
  <c r="N28" i="64"/>
  <c r="F28" i="64"/>
  <c r="I28" i="64" s="1"/>
  <c r="AH27" i="64"/>
  <c r="AF27" i="64"/>
  <c r="AE27" i="64"/>
  <c r="AD27" i="64"/>
  <c r="X27" i="64"/>
  <c r="V27" i="64"/>
  <c r="T27" i="64"/>
  <c r="S27" i="64"/>
  <c r="R27" i="64"/>
  <c r="N27" i="64"/>
  <c r="Q27" i="64" s="1"/>
  <c r="F27" i="64"/>
  <c r="I27" i="64" s="1"/>
  <c r="AH26" i="64"/>
  <c r="AF26" i="64"/>
  <c r="AE26" i="64"/>
  <c r="AD26" i="64"/>
  <c r="X26" i="64"/>
  <c r="V26" i="64"/>
  <c r="T26" i="64"/>
  <c r="S26" i="64"/>
  <c r="R26" i="64"/>
  <c r="N26" i="64"/>
  <c r="AA26" i="64" s="1"/>
  <c r="F26" i="64"/>
  <c r="I26" i="64"/>
  <c r="AF25" i="64"/>
  <c r="AE25" i="64"/>
  <c r="AD25" i="64"/>
  <c r="AB25" i="64"/>
  <c r="X25" i="64"/>
  <c r="V25" i="64"/>
  <c r="T25" i="64"/>
  <c r="S25" i="64"/>
  <c r="R25" i="64"/>
  <c r="N25" i="64"/>
  <c r="F25" i="64"/>
  <c r="I25" i="64"/>
  <c r="AI24" i="64"/>
  <c r="AH24" i="64"/>
  <c r="AG24" i="64"/>
  <c r="AF24" i="64"/>
  <c r="AE24" i="64"/>
  <c r="AD24" i="64"/>
  <c r="AD23" i="64"/>
  <c r="AB23" i="64"/>
  <c r="X23" i="64"/>
  <c r="V23" i="64"/>
  <c r="R23" i="64"/>
  <c r="P23" i="64"/>
  <c r="M23" i="64"/>
  <c r="L23" i="64"/>
  <c r="AF23" i="64" s="1"/>
  <c r="K23" i="64"/>
  <c r="AE23" i="64" s="1"/>
  <c r="H23" i="64"/>
  <c r="E23" i="64"/>
  <c r="D23" i="64"/>
  <c r="C23" i="64"/>
  <c r="AI22" i="64"/>
  <c r="AH22" i="64"/>
  <c r="AG22" i="64"/>
  <c r="AF22" i="64"/>
  <c r="AE22" i="64"/>
  <c r="AD22" i="64"/>
  <c r="AH21" i="64"/>
  <c r="AF21" i="64"/>
  <c r="AE21" i="64"/>
  <c r="AD21" i="64"/>
  <c r="AB21" i="64"/>
  <c r="X21" i="64"/>
  <c r="V21" i="64"/>
  <c r="T21" i="64"/>
  <c r="S21" i="64"/>
  <c r="R21" i="64"/>
  <c r="N21" i="64"/>
  <c r="AG21" i="64" s="1"/>
  <c r="F21" i="64"/>
  <c r="I21" i="64"/>
  <c r="AH20" i="64"/>
  <c r="AF20" i="64"/>
  <c r="AE20" i="64"/>
  <c r="AD20" i="64"/>
  <c r="AB20" i="64"/>
  <c r="V20" i="64"/>
  <c r="T20" i="64"/>
  <c r="S20" i="64"/>
  <c r="R20" i="64"/>
  <c r="N20" i="64"/>
  <c r="AG20" i="64" s="1"/>
  <c r="F20" i="64"/>
  <c r="I20" i="64" s="1"/>
  <c r="AH19" i="64"/>
  <c r="AF19" i="64"/>
  <c r="AE19" i="64"/>
  <c r="AD19" i="64"/>
  <c r="Z19" i="64"/>
  <c r="V19" i="64"/>
  <c r="T19" i="64"/>
  <c r="S19" i="64"/>
  <c r="R19" i="64"/>
  <c r="N19" i="64"/>
  <c r="Q19" i="64" s="1"/>
  <c r="AI19" i="64" s="1"/>
  <c r="F19" i="64"/>
  <c r="I19" i="64" s="1"/>
  <c r="AH18" i="64"/>
  <c r="AF18" i="64"/>
  <c r="AE18" i="64"/>
  <c r="AD18" i="64"/>
  <c r="Y18" i="64"/>
  <c r="V18" i="64"/>
  <c r="T18" i="64"/>
  <c r="S18" i="64"/>
  <c r="R18" i="64"/>
  <c r="N18" i="64"/>
  <c r="AG18" i="64" s="1"/>
  <c r="F18" i="64"/>
  <c r="I18" i="64" s="1"/>
  <c r="AH17" i="64"/>
  <c r="AF17" i="64"/>
  <c r="AE17" i="64"/>
  <c r="AD17" i="64"/>
  <c r="AB17" i="64"/>
  <c r="X17" i="64"/>
  <c r="V17" i="64"/>
  <c r="T17" i="64"/>
  <c r="S17" i="64"/>
  <c r="R17" i="64"/>
  <c r="N17" i="64"/>
  <c r="AG17" i="64" s="1"/>
  <c r="F17" i="64"/>
  <c r="AI16" i="64"/>
  <c r="AH16" i="64"/>
  <c r="AG16" i="64"/>
  <c r="AF16" i="64"/>
  <c r="AE16" i="64"/>
  <c r="AD16" i="64"/>
  <c r="AH15" i="64"/>
  <c r="AF15" i="64"/>
  <c r="AE15" i="64"/>
  <c r="AD15" i="64"/>
  <c r="AB15" i="64"/>
  <c r="X15" i="64"/>
  <c r="V15" i="64"/>
  <c r="T15" i="64"/>
  <c r="S15" i="64"/>
  <c r="R15" i="64"/>
  <c r="N15" i="64"/>
  <c r="AG15" i="64" s="1"/>
  <c r="F15" i="64"/>
  <c r="I15" i="64" s="1"/>
  <c r="P14" i="64"/>
  <c r="O14" i="64"/>
  <c r="AH14" i="64"/>
  <c r="M14" i="64"/>
  <c r="L14" i="64"/>
  <c r="AF14" i="64" s="1"/>
  <c r="K14" i="64"/>
  <c r="AE14" i="64" s="1"/>
  <c r="J14" i="64"/>
  <c r="AD14" i="64" s="1"/>
  <c r="H14" i="64"/>
  <c r="G14" i="64"/>
  <c r="E14" i="64"/>
  <c r="D14" i="64"/>
  <c r="C14" i="64"/>
  <c r="S14" i="64" s="1"/>
  <c r="B14" i="64"/>
  <c r="R14" i="64" s="1"/>
  <c r="E24" i="10"/>
  <c r="F24" i="10"/>
  <c r="G24" i="10"/>
  <c r="E28" i="10"/>
  <c r="F28" i="10"/>
  <c r="E25" i="5"/>
  <c r="F25" i="5"/>
  <c r="G25" i="5"/>
  <c r="E34" i="5"/>
  <c r="F34" i="5"/>
  <c r="G34" i="5"/>
  <c r="E26" i="7"/>
  <c r="E24" i="7"/>
  <c r="F26" i="7"/>
  <c r="F24" i="7"/>
  <c r="G26" i="7"/>
  <c r="G24" i="7"/>
  <c r="G62" i="7" s="1"/>
  <c r="E37" i="7"/>
  <c r="F37" i="7"/>
  <c r="G37" i="7"/>
  <c r="C15" i="4"/>
  <c r="F24" i="4"/>
  <c r="G24" i="4"/>
  <c r="E30" i="4"/>
  <c r="F30" i="4"/>
  <c r="G30" i="4"/>
  <c r="C14" i="12"/>
  <c r="E23" i="12"/>
  <c r="F23" i="12"/>
  <c r="G23" i="12"/>
  <c r="E30" i="12"/>
  <c r="F30" i="12"/>
  <c r="G30" i="12"/>
  <c r="E24" i="9"/>
  <c r="F24" i="9"/>
  <c r="G24" i="9"/>
  <c r="E33" i="9"/>
  <c r="E31" i="9" s="1"/>
  <c r="F31" i="9"/>
  <c r="G31" i="9"/>
  <c r="E23" i="23"/>
  <c r="F23" i="23"/>
  <c r="G23" i="23"/>
  <c r="E31" i="23"/>
  <c r="F31" i="23"/>
  <c r="G31" i="23"/>
  <c r="C14" i="11"/>
  <c r="E23" i="11"/>
  <c r="F23" i="11"/>
  <c r="G23" i="11"/>
  <c r="G39" i="11" s="1"/>
  <c r="E33" i="11"/>
  <c r="F33" i="11"/>
  <c r="G33" i="11"/>
  <c r="C14" i="36"/>
  <c r="E23" i="36"/>
  <c r="F23" i="36"/>
  <c r="G23" i="36"/>
  <c r="E28" i="36"/>
  <c r="F28" i="36"/>
  <c r="G28" i="36"/>
  <c r="C14" i="37"/>
  <c r="E23" i="37"/>
  <c r="F23" i="37"/>
  <c r="G23" i="37"/>
  <c r="E28" i="37"/>
  <c r="F28" i="37"/>
  <c r="G28" i="37"/>
  <c r="E23" i="8"/>
  <c r="F23" i="8"/>
  <c r="G23" i="8"/>
  <c r="E36" i="8"/>
  <c r="F36" i="8"/>
  <c r="G36" i="8"/>
  <c r="F52" i="8"/>
  <c r="E23" i="13"/>
  <c r="F23" i="13"/>
  <c r="G23" i="13"/>
  <c r="E31" i="13"/>
  <c r="F31" i="13"/>
  <c r="G31" i="13"/>
  <c r="E23" i="35"/>
  <c r="F23" i="35"/>
  <c r="G23" i="35"/>
  <c r="E35" i="35"/>
  <c r="F35" i="35"/>
  <c r="G35" i="35"/>
  <c r="E22" i="14"/>
  <c r="F22" i="14"/>
  <c r="G22" i="14"/>
  <c r="E28" i="14"/>
  <c r="F28" i="14"/>
  <c r="G28" i="14"/>
  <c r="E23" i="1"/>
  <c r="F23" i="1"/>
  <c r="G23" i="1"/>
  <c r="E29" i="1"/>
  <c r="F29" i="1"/>
  <c r="G29" i="1"/>
  <c r="V14" i="64"/>
  <c r="AD117" i="64"/>
  <c r="AA36" i="64"/>
  <c r="S41" i="64"/>
  <c r="AH41" i="64"/>
  <c r="AG47" i="64"/>
  <c r="P54" i="64"/>
  <c r="Q70" i="64"/>
  <c r="AI70" i="64" s="1"/>
  <c r="P89" i="64"/>
  <c r="P87" i="64" s="1"/>
  <c r="P93" i="64"/>
  <c r="Q93" i="64"/>
  <c r="AI93" i="64"/>
  <c r="P94" i="64"/>
  <c r="AE117" i="64"/>
  <c r="U53" i="64"/>
  <c r="Q54" i="64"/>
  <c r="AI54" i="64" s="1"/>
  <c r="U54" i="64"/>
  <c r="AA103" i="64"/>
  <c r="Q109" i="64"/>
  <c r="AI109" i="64" s="1"/>
  <c r="AB117" i="64"/>
  <c r="H121" i="64"/>
  <c r="AA121" i="64"/>
  <c r="AA124" i="64"/>
  <c r="S135" i="64"/>
  <c r="T138" i="64"/>
  <c r="V138" i="64"/>
  <c r="X138" i="64"/>
  <c r="Q140" i="64"/>
  <c r="AI140" i="64" s="1"/>
  <c r="U140" i="64"/>
  <c r="Q147" i="64"/>
  <c r="AI147" i="64" s="1"/>
  <c r="AD149" i="64"/>
  <c r="Q150" i="64"/>
  <c r="AI150" i="64" s="1"/>
  <c r="Q151" i="64"/>
  <c r="V153" i="64"/>
  <c r="AD156" i="64"/>
  <c r="Q157" i="64"/>
  <c r="AI157" i="64" s="1"/>
  <c r="U157" i="64"/>
  <c r="Q160" i="64"/>
  <c r="AI160" i="64" s="1"/>
  <c r="U160" i="64"/>
  <c r="Q161" i="64"/>
  <c r="AI161" i="64" s="1"/>
  <c r="Q163" i="64"/>
  <c r="U122" i="64"/>
  <c r="F132" i="64"/>
  <c r="R159" i="64"/>
  <c r="N162" i="64"/>
  <c r="AG162" i="64"/>
  <c r="U119" i="64"/>
  <c r="AA140" i="64"/>
  <c r="S132" i="64"/>
  <c r="U121" i="64"/>
  <c r="R56" i="64"/>
  <c r="N117" i="64"/>
  <c r="AG117" i="64" s="1"/>
  <c r="U64" i="64"/>
  <c r="AA62" i="64"/>
  <c r="AA59" i="64"/>
  <c r="Q59" i="64"/>
  <c r="AA37" i="64"/>
  <c r="U36" i="64"/>
  <c r="N34" i="64"/>
  <c r="AG34" i="64" s="1"/>
  <c r="J152" i="64"/>
  <c r="AD152" i="64" s="1"/>
  <c r="J13" i="64"/>
  <c r="J126" i="64" s="1"/>
  <c r="I121" i="64"/>
  <c r="AA31" i="64"/>
  <c r="Q31" i="64"/>
  <c r="M44" i="64"/>
  <c r="U167" i="64"/>
  <c r="R132" i="64"/>
  <c r="AA53" i="64"/>
  <c r="X56" i="64"/>
  <c r="U95" i="64"/>
  <c r="F149" i="64"/>
  <c r="I149" i="64" s="1"/>
  <c r="AC140" i="64"/>
  <c r="S23" i="64"/>
  <c r="U58" i="64"/>
  <c r="U61" i="64"/>
  <c r="F141" i="64"/>
  <c r="U143" i="64"/>
  <c r="AG143" i="64"/>
  <c r="AA30" i="64"/>
  <c r="AA32" i="64"/>
  <c r="U33" i="64"/>
  <c r="U60" i="64"/>
  <c r="AG64" i="64"/>
  <c r="U142" i="64"/>
  <c r="U141" i="64" s="1"/>
  <c r="U144" i="64"/>
  <c r="AA158" i="64"/>
  <c r="X159" i="64"/>
  <c r="AG27" i="64"/>
  <c r="AA35" i="64"/>
  <c r="Q37" i="64"/>
  <c r="W37" i="64" s="1"/>
  <c r="U37" i="64"/>
  <c r="Q38" i="64"/>
  <c r="U38" i="64"/>
  <c r="AA39" i="64"/>
  <c r="Q57" i="64"/>
  <c r="AI57" i="64" s="1"/>
  <c r="AG57" i="64"/>
  <c r="AG58" i="64"/>
  <c r="AA58" i="64"/>
  <c r="AG60" i="64"/>
  <c r="AA60" i="64"/>
  <c r="AG61" i="64"/>
  <c r="AA61" i="64"/>
  <c r="U70" i="64"/>
  <c r="N77" i="64"/>
  <c r="AG77" i="64" s="1"/>
  <c r="E113" i="64"/>
  <c r="F113" i="64" s="1"/>
  <c r="AG122" i="64"/>
  <c r="T135" i="64"/>
  <c r="AI143" i="64"/>
  <c r="AG144" i="64"/>
  <c r="T145" i="64"/>
  <c r="AG148" i="64"/>
  <c r="Q15" i="64"/>
  <c r="U15" i="64"/>
  <c r="Q20" i="64"/>
  <c r="W20" i="64" s="1"/>
  <c r="U20" i="64"/>
  <c r="Q33" i="64"/>
  <c r="AI33" i="64" s="1"/>
  <c r="Q35" i="64"/>
  <c r="U35" i="64"/>
  <c r="Q39" i="64"/>
  <c r="U39" i="64"/>
  <c r="AA55" i="64"/>
  <c r="Q58" i="64"/>
  <c r="AI58" i="64" s="1"/>
  <c r="Q60" i="64"/>
  <c r="Q137" i="64"/>
  <c r="AI137" i="64" s="1"/>
  <c r="Q148" i="64"/>
  <c r="AI148" i="64" s="1"/>
  <c r="AC20" i="64"/>
  <c r="AI60" i="64"/>
  <c r="AC60" i="64"/>
  <c r="W60" i="64"/>
  <c r="AI37" i="64"/>
  <c r="AI39" i="64"/>
  <c r="AI15" i="64"/>
  <c r="B13" i="64"/>
  <c r="AB44" i="64"/>
  <c r="P49" i="64"/>
  <c r="Q49" i="64" s="1"/>
  <c r="P68" i="64"/>
  <c r="AG36" i="64"/>
  <c r="Q36" i="64"/>
  <c r="AC36" i="64" s="1"/>
  <c r="F51" i="64"/>
  <c r="I51" i="64" s="1"/>
  <c r="E44" i="64"/>
  <c r="AE162" i="64"/>
  <c r="H124" i="64" l="1"/>
  <c r="I125" i="64"/>
  <c r="U51" i="64"/>
  <c r="AG51" i="64"/>
  <c r="Q51" i="64"/>
  <c r="D152" i="64"/>
  <c r="U136" i="64"/>
  <c r="S141" i="64"/>
  <c r="R149" i="64"/>
  <c r="Q169" i="64"/>
  <c r="AI169" i="64" s="1"/>
  <c r="AG26" i="64"/>
  <c r="U62" i="64"/>
  <c r="AA65" i="64"/>
  <c r="U91" i="64"/>
  <c r="I98" i="64"/>
  <c r="I115" i="64"/>
  <c r="W115" i="64" s="1"/>
  <c r="G152" i="64"/>
  <c r="AB34" i="64"/>
  <c r="AG65" i="64"/>
  <c r="I69" i="64"/>
  <c r="H91" i="64"/>
  <c r="I91" i="64" s="1"/>
  <c r="I94" i="64"/>
  <c r="R145" i="64"/>
  <c r="W146" i="64"/>
  <c r="N165" i="64"/>
  <c r="AG165" i="64" s="1"/>
  <c r="AB14" i="64"/>
  <c r="Q47" i="64"/>
  <c r="W61" i="64"/>
  <c r="AG87" i="64"/>
  <c r="I93" i="64"/>
  <c r="W93" i="64" s="1"/>
  <c r="Q98" i="64"/>
  <c r="AI98" i="64" s="1"/>
  <c r="Q118" i="64"/>
  <c r="AI118" i="64" s="1"/>
  <c r="S138" i="64"/>
  <c r="S128" i="64" s="1"/>
  <c r="AC15" i="64"/>
  <c r="G32" i="36"/>
  <c r="W43" i="64"/>
  <c r="W70" i="64"/>
  <c r="W167" i="64"/>
  <c r="AC157" i="64"/>
  <c r="T41" i="64"/>
  <c r="W109" i="64"/>
  <c r="E13" i="64"/>
  <c r="U55" i="64"/>
  <c r="U124" i="64"/>
  <c r="M152" i="64"/>
  <c r="F162" i="64"/>
  <c r="I162" i="64" s="1"/>
  <c r="W162" i="64" s="1"/>
  <c r="K128" i="64"/>
  <c r="AE128" i="64" s="1"/>
  <c r="W164" i="64"/>
  <c r="V117" i="64"/>
  <c r="Q124" i="64"/>
  <c r="AA161" i="64"/>
  <c r="W36" i="64"/>
  <c r="T132" i="64"/>
  <c r="N23" i="64"/>
  <c r="Q23" i="64" s="1"/>
  <c r="AI23" i="64" s="1"/>
  <c r="R41" i="64"/>
  <c r="S117" i="64"/>
  <c r="W47" i="64"/>
  <c r="AI47" i="64"/>
  <c r="AC95" i="64"/>
  <c r="W95" i="64"/>
  <c r="AI79" i="64"/>
  <c r="W79" i="64"/>
  <c r="AC39" i="64"/>
  <c r="W39" i="64"/>
  <c r="AI124" i="64"/>
  <c r="P44" i="64"/>
  <c r="P13" i="64" s="1"/>
  <c r="AG19" i="64"/>
  <c r="AG43" i="64"/>
  <c r="F44" i="64"/>
  <c r="F82" i="64"/>
  <c r="I82" i="64" s="1"/>
  <c r="W82" i="64" s="1"/>
  <c r="AA106" i="64"/>
  <c r="AA107" i="64"/>
  <c r="AD132" i="64"/>
  <c r="N156" i="64"/>
  <c r="Q156" i="64" s="1"/>
  <c r="U125" i="64"/>
  <c r="U43" i="64"/>
  <c r="AG106" i="64"/>
  <c r="L128" i="64"/>
  <c r="AF128" i="64" s="1"/>
  <c r="AC61" i="64"/>
  <c r="Q136" i="64"/>
  <c r="W136" i="64" s="1"/>
  <c r="AG136" i="64"/>
  <c r="Q18" i="64"/>
  <c r="AI18" i="64" s="1"/>
  <c r="B128" i="64"/>
  <c r="W160" i="64"/>
  <c r="T162" i="64"/>
  <c r="AA34" i="64"/>
  <c r="Q108" i="64"/>
  <c r="AI108" i="64" s="1"/>
  <c r="AD135" i="64"/>
  <c r="AA18" i="64"/>
  <c r="AA155" i="64"/>
  <c r="W157" i="64"/>
  <c r="U96" i="64"/>
  <c r="D13" i="64"/>
  <c r="D126" i="64" s="1"/>
  <c r="X34" i="64"/>
  <c r="H55" i="64"/>
  <c r="H68" i="64"/>
  <c r="H65" i="64" s="1"/>
  <c r="I65" i="64" s="1"/>
  <c r="M75" i="64"/>
  <c r="N75" i="64" s="1"/>
  <c r="H87" i="64"/>
  <c r="I87" i="64" s="1"/>
  <c r="N135" i="64"/>
  <c r="N138" i="64"/>
  <c r="F145" i="64"/>
  <c r="I145" i="64" s="1"/>
  <c r="T159" i="64"/>
  <c r="AG163" i="64"/>
  <c r="AG164" i="64"/>
  <c r="R165" i="64"/>
  <c r="AC37" i="64"/>
  <c r="H128" i="64"/>
  <c r="Q17" i="64"/>
  <c r="AI17" i="64" s="1"/>
  <c r="AA139" i="64"/>
  <c r="U47" i="64"/>
  <c r="U168" i="64"/>
  <c r="AA95" i="64"/>
  <c r="N159" i="64"/>
  <c r="Q159" i="64" s="1"/>
  <c r="S145" i="64"/>
  <c r="AA125" i="64"/>
  <c r="R44" i="64"/>
  <c r="Q106" i="64"/>
  <c r="AA17" i="64"/>
  <c r="U18" i="64"/>
  <c r="U19" i="64"/>
  <c r="T156" i="64"/>
  <c r="AH34" i="64"/>
  <c r="W122" i="64"/>
  <c r="C128" i="64"/>
  <c r="V145" i="64"/>
  <c r="E152" i="64"/>
  <c r="V165" i="64"/>
  <c r="AD13" i="64"/>
  <c r="U158" i="64"/>
  <c r="U134" i="64"/>
  <c r="AA42" i="64"/>
  <c r="AA15" i="64"/>
  <c r="U133" i="64"/>
  <c r="Q26" i="64"/>
  <c r="R34" i="64"/>
  <c r="N145" i="64"/>
  <c r="Q94" i="64"/>
  <c r="P67" i="64"/>
  <c r="P65" i="64" s="1"/>
  <c r="Q65" i="64" s="1"/>
  <c r="G13" i="64"/>
  <c r="G126" i="64" s="1"/>
  <c r="N41" i="64"/>
  <c r="AG41" i="64" s="1"/>
  <c r="W45" i="64"/>
  <c r="Q55" i="64"/>
  <c r="W55" i="64" s="1"/>
  <c r="H72" i="64"/>
  <c r="I72" i="64" s="1"/>
  <c r="I124" i="64"/>
  <c r="W124" i="64" s="1"/>
  <c r="D128" i="64"/>
  <c r="Q132" i="64"/>
  <c r="V135" i="64"/>
  <c r="T165" i="64"/>
  <c r="AI20" i="64"/>
  <c r="U107" i="64"/>
  <c r="G38" i="9"/>
  <c r="AA21" i="64"/>
  <c r="F38" i="9"/>
  <c r="AA28" i="64"/>
  <c r="M13" i="64"/>
  <c r="W58" i="64"/>
  <c r="U139" i="64"/>
  <c r="Q125" i="64"/>
  <c r="G43" i="23"/>
  <c r="X156" i="64"/>
  <c r="U132" i="64"/>
  <c r="Q139" i="64"/>
  <c r="AI139" i="64" s="1"/>
  <c r="P91" i="64"/>
  <c r="Q91" i="64" s="1"/>
  <c r="AC91" i="64" s="1"/>
  <c r="V141" i="64"/>
  <c r="X13" i="64"/>
  <c r="F156" i="64"/>
  <c r="AA19" i="64"/>
  <c r="Q87" i="64"/>
  <c r="X14" i="64"/>
  <c r="U26" i="64"/>
  <c r="AA96" i="64"/>
  <c r="AA87" i="64"/>
  <c r="G52" i="8"/>
  <c r="U21" i="64"/>
  <c r="P72" i="64"/>
  <c r="Q72" i="64" s="1"/>
  <c r="AI72" i="64" s="1"/>
  <c r="AA164" i="64"/>
  <c r="U164" i="64"/>
  <c r="U93" i="64"/>
  <c r="R13" i="64"/>
  <c r="AA146" i="64"/>
  <c r="Q134" i="64"/>
  <c r="X41" i="64"/>
  <c r="AA43" i="64"/>
  <c r="G48" i="13"/>
  <c r="U34" i="64"/>
  <c r="G128" i="64"/>
  <c r="G127" i="64" s="1"/>
  <c r="W140" i="64"/>
  <c r="Q107" i="64"/>
  <c r="AI107" i="64" s="1"/>
  <c r="Q162" i="64"/>
  <c r="M113" i="64"/>
  <c r="N113" i="64" s="1"/>
  <c r="AG113" i="64" s="1"/>
  <c r="V149" i="64"/>
  <c r="G38" i="4"/>
  <c r="Q96" i="64"/>
  <c r="AI96" i="64" s="1"/>
  <c r="S159" i="64"/>
  <c r="AC164" i="64"/>
  <c r="U94" i="64"/>
  <c r="C13" i="64"/>
  <c r="C126" i="64" s="1"/>
  <c r="Q158" i="64"/>
  <c r="AI158" i="64" s="1"/>
  <c r="Z44" i="64"/>
  <c r="V156" i="64"/>
  <c r="U112" i="64"/>
  <c r="W15" i="64"/>
  <c r="AC58" i="64"/>
  <c r="Q21" i="64"/>
  <c r="AG146" i="64"/>
  <c r="Q133" i="64"/>
  <c r="AC133" i="64" s="1"/>
  <c r="AA94" i="64"/>
  <c r="U155" i="64"/>
  <c r="U59" i="64"/>
  <c r="H75" i="64"/>
  <c r="Q105" i="64"/>
  <c r="AI105" i="64" s="1"/>
  <c r="I106" i="64"/>
  <c r="AC106" i="64" s="1"/>
  <c r="I107" i="64"/>
  <c r="W107" i="64" s="1"/>
  <c r="I110" i="64"/>
  <c r="I116" i="64"/>
  <c r="W116" i="64" s="1"/>
  <c r="L152" i="64"/>
  <c r="AF152" i="64" s="1"/>
  <c r="AF156" i="64"/>
  <c r="AI49" i="64"/>
  <c r="AA80" i="64"/>
  <c r="W148" i="64"/>
  <c r="AC148" i="64"/>
  <c r="AI162" i="64"/>
  <c r="AC32" i="64"/>
  <c r="W32" i="64"/>
  <c r="AI32" i="64"/>
  <c r="AD126" i="64"/>
  <c r="W147" i="64"/>
  <c r="AC147" i="64"/>
  <c r="P117" i="64"/>
  <c r="P113" i="64" s="1"/>
  <c r="AI142" i="64"/>
  <c r="W142" i="64"/>
  <c r="R162" i="64"/>
  <c r="I64" i="64"/>
  <c r="H62" i="64"/>
  <c r="AG82" i="64"/>
  <c r="AI38" i="64"/>
  <c r="W38" i="64"/>
  <c r="AG85" i="64"/>
  <c r="U85" i="64"/>
  <c r="P85" i="64"/>
  <c r="Q85" i="64" s="1"/>
  <c r="U103" i="64"/>
  <c r="Q103" i="64"/>
  <c r="AC27" i="64"/>
  <c r="AI27" i="64"/>
  <c r="W27" i="64"/>
  <c r="AI31" i="64"/>
  <c r="AC31" i="64"/>
  <c r="W31" i="64"/>
  <c r="AG31" i="64"/>
  <c r="AG32" i="64"/>
  <c r="U57" i="64"/>
  <c r="AA57" i="64"/>
  <c r="I57" i="64"/>
  <c r="AA84" i="64"/>
  <c r="U84" i="64"/>
  <c r="AG84" i="64"/>
  <c r="P84" i="64"/>
  <c r="Q84" i="64" s="1"/>
  <c r="I101" i="64"/>
  <c r="AA108" i="64"/>
  <c r="U108" i="64"/>
  <c r="U109" i="64"/>
  <c r="AA109" i="64"/>
  <c r="U115" i="64"/>
  <c r="AG115" i="64"/>
  <c r="AF149" i="64"/>
  <c r="N149" i="64"/>
  <c r="T149" i="64"/>
  <c r="I166" i="64"/>
  <c r="I165" i="64" s="1"/>
  <c r="F165" i="64"/>
  <c r="U170" i="64"/>
  <c r="AA170" i="64"/>
  <c r="AG170" i="64"/>
  <c r="AG142" i="64"/>
  <c r="H85" i="64"/>
  <c r="H80" i="64" s="1"/>
  <c r="I80" i="64" s="1"/>
  <c r="I85" i="64"/>
  <c r="Z56" i="64"/>
  <c r="U161" i="64"/>
  <c r="U83" i="64"/>
  <c r="Q83" i="64"/>
  <c r="U80" i="64"/>
  <c r="AA83" i="64"/>
  <c r="W35" i="64"/>
  <c r="I34" i="64"/>
  <c r="AC35" i="64"/>
  <c r="P62" i="64"/>
  <c r="Q64" i="64"/>
  <c r="U99" i="64"/>
  <c r="AA99" i="64"/>
  <c r="Q99" i="64"/>
  <c r="H99" i="64"/>
  <c r="I99" i="64" s="1"/>
  <c r="Q110" i="64"/>
  <c r="AG110" i="64"/>
  <c r="AA110" i="64"/>
  <c r="AI112" i="64"/>
  <c r="W112" i="64"/>
  <c r="U116" i="64"/>
  <c r="AG116" i="64"/>
  <c r="R117" i="64"/>
  <c r="F117" i="64"/>
  <c r="U117" i="64" s="1"/>
  <c r="Q119" i="64"/>
  <c r="AA119" i="64"/>
  <c r="AG119" i="64"/>
  <c r="U120" i="64"/>
  <c r="Q120" i="64"/>
  <c r="Q28" i="64"/>
  <c r="AG28" i="64"/>
  <c r="Q40" i="64"/>
  <c r="U40" i="64"/>
  <c r="B126" i="64"/>
  <c r="W86" i="64"/>
  <c r="AI86" i="64"/>
  <c r="T141" i="64"/>
  <c r="K152" i="64"/>
  <c r="S153" i="64"/>
  <c r="O152" i="64"/>
  <c r="AH152" i="64" s="1"/>
  <c r="O13" i="64"/>
  <c r="I161" i="64"/>
  <c r="I141" i="64"/>
  <c r="V34" i="64"/>
  <c r="W121" i="64"/>
  <c r="AC170" i="64"/>
  <c r="W170" i="64"/>
  <c r="L13" i="64"/>
  <c r="AC19" i="64"/>
  <c r="W19" i="64"/>
  <c r="AG33" i="64"/>
  <c r="AA33" i="64"/>
  <c r="S56" i="64"/>
  <c r="Y56" i="64"/>
  <c r="U72" i="64"/>
  <c r="AA72" i="64"/>
  <c r="E75" i="64"/>
  <c r="F77" i="64"/>
  <c r="AG101" i="64"/>
  <c r="U101" i="64"/>
  <c r="Q101" i="64"/>
  <c r="AA122" i="64"/>
  <c r="E128" i="64"/>
  <c r="I153" i="64"/>
  <c r="Q166" i="64"/>
  <c r="U166" i="64"/>
  <c r="AA40" i="64"/>
  <c r="S34" i="64"/>
  <c r="Y34" i="64"/>
  <c r="Z14" i="64"/>
  <c r="W163" i="64"/>
  <c r="AI163" i="64"/>
  <c r="T153" i="64"/>
  <c r="AF153" i="64"/>
  <c r="H103" i="64"/>
  <c r="I103" i="64" s="1"/>
  <c r="AC109" i="64"/>
  <c r="U32" i="64"/>
  <c r="C152" i="64"/>
  <c r="AA117" i="64"/>
  <c r="U110" i="64"/>
  <c r="AI43" i="64"/>
  <c r="AC43" i="64"/>
  <c r="T14" i="64"/>
  <c r="U17" i="64"/>
  <c r="I17" i="64"/>
  <c r="AG23" i="64"/>
  <c r="Q41" i="64"/>
  <c r="AA54" i="64"/>
  <c r="H54" i="64"/>
  <c r="I54" i="64" s="1"/>
  <c r="W54" i="64" s="1"/>
  <c r="AI55" i="64"/>
  <c r="AG68" i="64"/>
  <c r="Q68" i="64"/>
  <c r="U69" i="64"/>
  <c r="Q69" i="64"/>
  <c r="P128" i="64"/>
  <c r="F138" i="64"/>
  <c r="R138" i="64"/>
  <c r="M128" i="64"/>
  <c r="M127" i="64" s="1"/>
  <c r="U145" i="64"/>
  <c r="U151" i="64"/>
  <c r="I151" i="64"/>
  <c r="W151" i="64" s="1"/>
  <c r="B152" i="64"/>
  <c r="X152" i="64" s="1"/>
  <c r="I132" i="64"/>
  <c r="N153" i="64"/>
  <c r="R153" i="64"/>
  <c r="X153" i="64"/>
  <c r="P152" i="64"/>
  <c r="T23" i="64"/>
  <c r="F23" i="64"/>
  <c r="AA23" i="64" s="1"/>
  <c r="U169" i="64"/>
  <c r="AA169" i="64"/>
  <c r="H152" i="64"/>
  <c r="AG98" i="64"/>
  <c r="U98" i="64"/>
  <c r="N14" i="64"/>
  <c r="K13" i="64"/>
  <c r="Y44" i="64"/>
  <c r="AC33" i="64"/>
  <c r="AG80" i="64"/>
  <c r="I156" i="64"/>
  <c r="N44" i="64"/>
  <c r="Q168" i="64"/>
  <c r="W168" i="64" s="1"/>
  <c r="F14" i="64"/>
  <c r="U49" i="64"/>
  <c r="H49" i="64"/>
  <c r="U52" i="64"/>
  <c r="Q52" i="64"/>
  <c r="Q71" i="64"/>
  <c r="U71" i="64"/>
  <c r="AA71" i="64"/>
  <c r="AG71" i="64"/>
  <c r="V132" i="64"/>
  <c r="AB132" i="64"/>
  <c r="W144" i="64"/>
  <c r="AI144" i="64"/>
  <c r="U146" i="64"/>
  <c r="AA147" i="64"/>
  <c r="U147" i="64"/>
  <c r="U150" i="64"/>
  <c r="I150" i="64"/>
  <c r="W150" i="64" s="1"/>
  <c r="AG155" i="64"/>
  <c r="I83" i="64"/>
  <c r="U28" i="64"/>
  <c r="AD153" i="64"/>
  <c r="V56" i="64"/>
  <c r="AB56" i="64"/>
  <c r="H120" i="64"/>
  <c r="H117" i="64" s="1"/>
  <c r="H113" i="64" s="1"/>
  <c r="I113" i="64" s="1"/>
  <c r="U30" i="64"/>
  <c r="AG83" i="64"/>
  <c r="AB41" i="64"/>
  <c r="V41" i="64"/>
  <c r="Q89" i="64"/>
  <c r="U89" i="64"/>
  <c r="AA89" i="64"/>
  <c r="F135" i="64"/>
  <c r="O128" i="64"/>
  <c r="AC146" i="64"/>
  <c r="U148" i="64"/>
  <c r="AA148" i="64"/>
  <c r="AI155" i="64"/>
  <c r="AC155" i="64"/>
  <c r="W155" i="64"/>
  <c r="S165" i="64"/>
  <c r="U42" i="64"/>
  <c r="I42" i="64"/>
  <c r="AC42" i="64" s="1"/>
  <c r="G37" i="37"/>
  <c r="S44" i="64"/>
  <c r="N141" i="64"/>
  <c r="N128" i="64" s="1"/>
  <c r="J128" i="64"/>
  <c r="R141" i="64"/>
  <c r="Q34" i="64"/>
  <c r="W33" i="64"/>
  <c r="AC18" i="64"/>
  <c r="AI42" i="64"/>
  <c r="W137" i="64"/>
  <c r="Q30" i="64"/>
  <c r="Z34" i="64"/>
  <c r="Y14" i="64"/>
  <c r="AI59" i="64"/>
  <c r="W59" i="64"/>
  <c r="AC59" i="64"/>
  <c r="T44" i="64"/>
  <c r="Q25" i="64"/>
  <c r="U25" i="64"/>
  <c r="AG25" i="64"/>
  <c r="AA25" i="64"/>
  <c r="U27" i="64"/>
  <c r="AA27" i="64"/>
  <c r="AG40" i="64"/>
  <c r="F41" i="64"/>
  <c r="X117" i="64"/>
  <c r="U137" i="64"/>
  <c r="AG137" i="64"/>
  <c r="W143" i="64"/>
  <c r="Q154" i="64"/>
  <c r="U154" i="64"/>
  <c r="F159" i="64"/>
  <c r="AH159" i="64"/>
  <c r="V162" i="64"/>
  <c r="V152" i="64" s="1"/>
  <c r="Q77" i="64"/>
  <c r="AI164" i="64"/>
  <c r="AG112" i="64"/>
  <c r="W65" i="64" l="1"/>
  <c r="AI65" i="64"/>
  <c r="U41" i="64"/>
  <c r="W96" i="64"/>
  <c r="R152" i="64"/>
  <c r="W98" i="64"/>
  <c r="W72" i="64"/>
  <c r="AC158" i="64"/>
  <c r="R128" i="64"/>
  <c r="F128" i="64"/>
  <c r="AA128" i="64" s="1"/>
  <c r="E127" i="64"/>
  <c r="AC169" i="64"/>
  <c r="AA159" i="64"/>
  <c r="U162" i="64"/>
  <c r="AC139" i="64"/>
  <c r="AI51" i="64"/>
  <c r="W51" i="64"/>
  <c r="W139" i="64"/>
  <c r="S152" i="64"/>
  <c r="T128" i="64"/>
  <c r="W169" i="64"/>
  <c r="D127" i="64"/>
  <c r="AC87" i="64"/>
  <c r="W133" i="64"/>
  <c r="H127" i="64"/>
  <c r="Q117" i="64"/>
  <c r="W158" i="64"/>
  <c r="C127" i="64"/>
  <c r="W141" i="64"/>
  <c r="AI26" i="64"/>
  <c r="W26" i="64"/>
  <c r="W125" i="64"/>
  <c r="AI125" i="64"/>
  <c r="Q138" i="64"/>
  <c r="AI138" i="64" s="1"/>
  <c r="AG138" i="64"/>
  <c r="V128" i="64"/>
  <c r="U165" i="64"/>
  <c r="M56" i="64"/>
  <c r="N56" i="64" s="1"/>
  <c r="AG56" i="64" s="1"/>
  <c r="I120" i="64"/>
  <c r="W120" i="64" s="1"/>
  <c r="AC108" i="64"/>
  <c r="AG156" i="64"/>
  <c r="AC124" i="64"/>
  <c r="W91" i="64"/>
  <c r="AI87" i="64"/>
  <c r="AC17" i="64"/>
  <c r="W87" i="64"/>
  <c r="W108" i="64"/>
  <c r="U156" i="64"/>
  <c r="U152" i="64" s="1"/>
  <c r="AI91" i="64"/>
  <c r="AC26" i="64"/>
  <c r="AI94" i="64"/>
  <c r="W94" i="64"/>
  <c r="W106" i="64"/>
  <c r="AI106" i="64"/>
  <c r="W17" i="64"/>
  <c r="AA156" i="64"/>
  <c r="H44" i="64"/>
  <c r="H13" i="64" s="1"/>
  <c r="AC132" i="64"/>
  <c r="U82" i="64"/>
  <c r="Q145" i="64"/>
  <c r="AG145" i="64"/>
  <c r="AC21" i="64"/>
  <c r="W21" i="64"/>
  <c r="AI21" i="64"/>
  <c r="Q135" i="64"/>
  <c r="AG135" i="64"/>
  <c r="U113" i="64"/>
  <c r="AA113" i="64"/>
  <c r="AG75" i="64"/>
  <c r="Q75" i="64"/>
  <c r="AI75" i="64" s="1"/>
  <c r="L127" i="64"/>
  <c r="T127" i="64" s="1"/>
  <c r="Q113" i="64"/>
  <c r="AC113" i="64" s="1"/>
  <c r="T152" i="64"/>
  <c r="W105" i="64"/>
  <c r="AC65" i="64"/>
  <c r="W42" i="64"/>
  <c r="W18" i="64"/>
  <c r="I68" i="64"/>
  <c r="AC107" i="64"/>
  <c r="AC72" i="64"/>
  <c r="W134" i="64"/>
  <c r="AC134" i="64"/>
  <c r="AC96" i="64"/>
  <c r="AI85" i="64"/>
  <c r="W85" i="64"/>
  <c r="O127" i="64"/>
  <c r="AB128" i="64"/>
  <c r="AG128" i="64"/>
  <c r="AI117" i="64"/>
  <c r="AI83" i="64"/>
  <c r="W83" i="64"/>
  <c r="AI77" i="64"/>
  <c r="W89" i="64"/>
  <c r="AI89" i="64"/>
  <c r="I49" i="64"/>
  <c r="W49" i="64" s="1"/>
  <c r="P127" i="64"/>
  <c r="AI101" i="64"/>
  <c r="W101" i="64"/>
  <c r="AC161" i="64"/>
  <c r="W161" i="64"/>
  <c r="W64" i="64"/>
  <c r="AI64" i="64"/>
  <c r="AI52" i="64"/>
  <c r="W52" i="64"/>
  <c r="AI69" i="64"/>
  <c r="W69" i="64"/>
  <c r="Q62" i="64"/>
  <c r="AI84" i="64"/>
  <c r="W84" i="64"/>
  <c r="AC30" i="64"/>
  <c r="AI30" i="64"/>
  <c r="W30" i="64"/>
  <c r="W34" i="64"/>
  <c r="AC34" i="64"/>
  <c r="AI34" i="64"/>
  <c r="I14" i="64"/>
  <c r="F13" i="64"/>
  <c r="Q165" i="64"/>
  <c r="AI165" i="64" s="1"/>
  <c r="W166" i="64"/>
  <c r="W165" i="64" s="1"/>
  <c r="AI166" i="64"/>
  <c r="AC40" i="64"/>
  <c r="W40" i="64"/>
  <c r="AI40" i="64"/>
  <c r="B127" i="64"/>
  <c r="H56" i="64"/>
  <c r="I62" i="64"/>
  <c r="AG14" i="64"/>
  <c r="U14" i="64"/>
  <c r="Q14" i="64"/>
  <c r="AA14" i="64"/>
  <c r="N13" i="64"/>
  <c r="Q153" i="64"/>
  <c r="U153" i="64"/>
  <c r="AG153" i="64"/>
  <c r="AA153" i="64"/>
  <c r="W132" i="64"/>
  <c r="Q149" i="64"/>
  <c r="W149" i="64" s="1"/>
  <c r="U149" i="64"/>
  <c r="AG149" i="64"/>
  <c r="I44" i="64"/>
  <c r="P80" i="64"/>
  <c r="Q80" i="64" s="1"/>
  <c r="I23" i="64"/>
  <c r="U23" i="64"/>
  <c r="W99" i="64"/>
  <c r="AI99" i="64"/>
  <c r="AC99" i="64"/>
  <c r="W119" i="64"/>
  <c r="AI119" i="64"/>
  <c r="I41" i="64"/>
  <c r="W41" i="64" s="1"/>
  <c r="AA41" i="64"/>
  <c r="U138" i="64"/>
  <c r="AA138" i="64"/>
  <c r="I138" i="64"/>
  <c r="I128" i="64" s="1"/>
  <c r="I117" i="64"/>
  <c r="W117" i="64" s="1"/>
  <c r="O126" i="64"/>
  <c r="AH13" i="64"/>
  <c r="AB13" i="64"/>
  <c r="V13" i="64"/>
  <c r="AC28" i="64"/>
  <c r="W28" i="64"/>
  <c r="AI28" i="64"/>
  <c r="AI103" i="64"/>
  <c r="AC103" i="64"/>
  <c r="W103" i="64"/>
  <c r="AC71" i="64"/>
  <c r="AI71" i="64"/>
  <c r="W71" i="64"/>
  <c r="I135" i="64"/>
  <c r="U135" i="64"/>
  <c r="U159" i="64"/>
  <c r="I159" i="64"/>
  <c r="AC159" i="64" s="1"/>
  <c r="AA44" i="64"/>
  <c r="Q44" i="64"/>
  <c r="U44" i="64"/>
  <c r="AD128" i="64"/>
  <c r="X128" i="64"/>
  <c r="J127" i="64"/>
  <c r="F152" i="64"/>
  <c r="N152" i="64"/>
  <c r="U77" i="64"/>
  <c r="I77" i="64"/>
  <c r="W77" i="64" s="1"/>
  <c r="K127" i="64"/>
  <c r="AE152" i="64"/>
  <c r="W57" i="64"/>
  <c r="AC57" i="64"/>
  <c r="X126" i="64"/>
  <c r="M126" i="64"/>
  <c r="S13" i="64"/>
  <c r="K126" i="64"/>
  <c r="Y13" i="64"/>
  <c r="AE13" i="64"/>
  <c r="E56" i="64"/>
  <c r="F75" i="64"/>
  <c r="AI41" i="64"/>
  <c r="AI68" i="64"/>
  <c r="W68" i="64"/>
  <c r="L126" i="64"/>
  <c r="T126" i="64" s="1"/>
  <c r="AF13" i="64"/>
  <c r="Z13" i="64"/>
  <c r="T13" i="64"/>
  <c r="W154" i="64"/>
  <c r="AI154" i="64"/>
  <c r="AC25" i="64"/>
  <c r="W25" i="64"/>
  <c r="AI25" i="64"/>
  <c r="AG141" i="64"/>
  <c r="Q141" i="64"/>
  <c r="AC156" i="64"/>
  <c r="W156" i="64"/>
  <c r="AI156" i="64"/>
  <c r="W110" i="64"/>
  <c r="AC110" i="64"/>
  <c r="AI110" i="64"/>
  <c r="R126" i="64"/>
  <c r="AC41" i="64" l="1"/>
  <c r="F127" i="64"/>
  <c r="I127" i="64" s="1"/>
  <c r="W135" i="64"/>
  <c r="H126" i="64"/>
  <c r="P56" i="64"/>
  <c r="Q56" i="64" s="1"/>
  <c r="AI56" i="64" s="1"/>
  <c r="W113" i="64"/>
  <c r="I152" i="64"/>
  <c r="AI113" i="64"/>
  <c r="W145" i="64"/>
  <c r="AI145" i="64"/>
  <c r="P126" i="64"/>
  <c r="W159" i="64"/>
  <c r="W152" i="64" s="1"/>
  <c r="U128" i="64"/>
  <c r="S126" i="64"/>
  <c r="AE126" i="64"/>
  <c r="N126" i="64"/>
  <c r="U13" i="64"/>
  <c r="AG13" i="64"/>
  <c r="AA13" i="64"/>
  <c r="X127" i="64"/>
  <c r="R127" i="64"/>
  <c r="AD127" i="64"/>
  <c r="N127" i="64"/>
  <c r="AC80" i="64"/>
  <c r="AI80" i="64"/>
  <c r="W80" i="64"/>
  <c r="AC62" i="64"/>
  <c r="AI62" i="64"/>
  <c r="W62" i="64"/>
  <c r="W153" i="64"/>
  <c r="AC153" i="64"/>
  <c r="AI153" i="64"/>
  <c r="W138" i="64"/>
  <c r="W128" i="64" s="1"/>
  <c r="AC138" i="64"/>
  <c r="AI14" i="64"/>
  <c r="AC14" i="64"/>
  <c r="W14" i="64"/>
  <c r="Q13" i="64"/>
  <c r="AB127" i="64"/>
  <c r="V127" i="64"/>
  <c r="AH127" i="64"/>
  <c r="AI141" i="64"/>
  <c r="Q128" i="64"/>
  <c r="AG152" i="64"/>
  <c r="AA152" i="64"/>
  <c r="AC23" i="64"/>
  <c r="W23" i="64"/>
  <c r="Q152" i="64"/>
  <c r="AA75" i="64"/>
  <c r="I75" i="64"/>
  <c r="U75" i="64"/>
  <c r="I13" i="64"/>
  <c r="AB126" i="64"/>
  <c r="AH126" i="64"/>
  <c r="V126" i="64"/>
  <c r="W44" i="64"/>
  <c r="AI44" i="64"/>
  <c r="F56" i="64"/>
  <c r="E126" i="64"/>
  <c r="F126" i="64" s="1"/>
  <c r="I126" i="64" s="1"/>
  <c r="AE127" i="64"/>
  <c r="S127" i="64"/>
  <c r="Q126" i="64" l="1"/>
  <c r="AA126" i="64"/>
  <c r="U126" i="64"/>
  <c r="AG126" i="64"/>
  <c r="AC75" i="64"/>
  <c r="W75" i="64"/>
  <c r="AI13" i="64"/>
  <c r="AC13" i="64"/>
  <c r="W13" i="64"/>
  <c r="AC152" i="64"/>
  <c r="AI152" i="64"/>
  <c r="AC128" i="64"/>
  <c r="AI128" i="64"/>
  <c r="I56" i="64"/>
  <c r="U56" i="64"/>
  <c r="AA56" i="64"/>
  <c r="AG127" i="64"/>
  <c r="AA127" i="64"/>
  <c r="Q127" i="64"/>
  <c r="U127" i="64"/>
  <c r="AC127" i="64" l="1"/>
  <c r="AI127" i="64"/>
  <c r="W127" i="64"/>
  <c r="AC56" i="64"/>
  <c r="W56" i="64"/>
  <c r="AI126" i="64"/>
  <c r="W126" i="64"/>
  <c r="AC126" i="64"/>
</calcChain>
</file>

<file path=xl/sharedStrings.xml><?xml version="1.0" encoding="utf-8"?>
<sst xmlns="http://schemas.openxmlformats.org/spreadsheetml/2006/main" count="1802" uniqueCount="790">
  <si>
    <t>1. Susţinerea financiară a cercetătorilor ştiinţifici şi a tinerilor talente</t>
  </si>
  <si>
    <t>7.Consolidarea bazei tehnico-materiale a instituţiilor din sistemul ocrotirii sănătăţii</t>
  </si>
  <si>
    <t>Nr._______ din ______________ 200__</t>
  </si>
  <si>
    <t>Nr. ________ din ___________ 200__</t>
  </si>
  <si>
    <t>Nr._______ din ___________ 200__</t>
  </si>
  <si>
    <t>2. Plata suplimentară obligatorie obţinută de la perfectarea şi eliberarea certificatuli de înmatriculare a automobilului</t>
  </si>
  <si>
    <t>2. Transferuri  la  bugetul  de stat pentru acordarea alocaţiei unice de stat participanţilor la  cel  de-al  doilea război mondial  şi  soţiilor  (soţilor)  lor cu ocazia  celei  de-a  60-a  aniversări  a victoriei asupra fascismului</t>
  </si>
  <si>
    <t>4. Promovarea  dezvoltării culturii nucului (elaborarea  actelor  normative  şi tehnice, editarea  materialelor  didactico-metodice, susţinerea activităţilor de propagare  a  realizărilor  tehnico-ştiinţifice  şi  tehnologiilor avansate etc.)</t>
  </si>
  <si>
    <t>2. Plăţi pentru emisiile de poluanţi din sursele mobile care folosesc benzina (etilată, neetilată), carburant pentru motoare de avion sau motorină</t>
  </si>
  <si>
    <t>1.Finanţarea proiectelor pentru implementarea  strategiilor,  programelor  şi planurilor naţionale de protecţie a mediului (inclusiv stocarea şi neutralizarea pesticidelor neutilizabile  şi interzise), standardelor şi normativelor, a proiectelor pentru construcţia  şi  participarea   prin cote-părţi în      construcţia obiectivelor de  protecţie a mediului, inclusiv finanţarea lucrărilor  de  proiectare  şi implementarea proiectelor în domeniul aprovizionării cu apă potabilă şi canalizării; finanţarea lucrărilor de colectare a deşeurilor  şi  susţinerea întreprinderilor de prelucrare sau de neutralizare a lor; finanţarea lucrărilor de ameliorare a calităţii  bazinului aerian,  de reconstrucţie şi protecţie a ecosistemelor naturale şi de conservare a diversităţii biologice</t>
  </si>
  <si>
    <t>2. Extinderea  şi  protecţia  fondului forestier şi a ariilor naturale protejate de stat</t>
  </si>
  <si>
    <t>3. Investigaţii  ştiinţifice  în  domeniul protecţiei mediului  efectuate la comanda Ministerului Ecologiei  şi  Resurselor   Naturale; participarea prin  cote-părţi  la  lucrările de cercetare-dezvoltare; elaborarea  proiectelor  zonelor protejate ale patrimoniului natural şi cel construit de importanţă naţională şi internaţională</t>
  </si>
  <si>
    <t>4. Organizarea  şi gestionarea sistemului de informaţie şi reclamă ecologică, propagarea cunoştinţelor ecologice</t>
  </si>
  <si>
    <t>5. Premierea specialiştilor, indiferent de apartenenţa  departamentală (pînă la 1% din veniturile fondului ecologic naţional); achitarea  cheltuielilor       pentru crearea bazei tehnico-materiale  şi  pentru ţinerea evidenţei statistice a fondurilor ecologice</t>
  </si>
  <si>
    <t>6. Colaborarea internaţională în domeniul  protecţiei  mediului, inclusiv prin antrenarea  specialiştilor străini la acordarea serviciilor de consultanţă şi      expertizare; participarea  reprezentanţilor  ţării la  activitatea convenţiilor ecologice internaţionale la care Republica Moldova este parte; achitarea  cotizaţiilor de membru al organizaţiilor  interstatale  în domeniul protecţiei mediului, organizarea şi realizarea activităţilor de implementare a Convenţiei privind comerţul  internaţional cu specii sălbatice de floră şi faună pe cale de dispariţie (CITES)</t>
  </si>
  <si>
    <t xml:space="preserve">7. Lichidarea consecinţelor  calamităţilor  naturale, avariilor  în producţie, a  altor situaţii  ce pot aduce prejudicii mediului </t>
  </si>
  <si>
    <t xml:space="preserve">8. Acordarea de sprijin financiar organizaţiilor ecologiste neguvernamentale în baza unui program special  de granturi pentru proiectele destinate protecţiei mediului </t>
  </si>
  <si>
    <t>1. Transferuri în Fondul ecologic national (30% din veniturile fondului)</t>
  </si>
  <si>
    <t>2. Elaborarea şi  implementarea  strategiilor, programelor şi  planurilor locale de protecţie a mediului şi de regenerare a resurselor naturale</t>
  </si>
  <si>
    <t>3. Construcţia, reconstrucţia  şi reutilarea  obiectivelor de protecţie a mediului</t>
  </si>
  <si>
    <t>Raportul</t>
  </si>
  <si>
    <t>4. Proiectarea, construcţia   şi  amenajarea  poligoanelor pentru depozitarea deşeurilor</t>
  </si>
  <si>
    <t>5. Măsuri sanitare (lichidarea  gunoiştilor  neautorizate, curăţarea fîntînilor, izvoarelor, lacurilor etc.)</t>
  </si>
  <si>
    <t>7. Întărirea bazei tehnico-materiale  a  structurilor  de protecţie a mediului</t>
  </si>
  <si>
    <t>8.Premierea inspectorilor ecologici (pînă la 5% din  veniturile  fondului) şi întreţinerea serviciilor ecologico-economice din componenţa agenţiilor ecologice teritoriale</t>
  </si>
  <si>
    <t xml:space="preserve">9.Acţiuni de prevenire şi lichidare a consecinţelor  poluării mediului, calamităţilor naturale  şi avariilor, care au condiţionat degradarea componentelor mediului </t>
  </si>
  <si>
    <t xml:space="preserve">10. Alte lucrări cu specific local  ce  ţin  de protecţia mediului (pînă la 15% din veniturile fondului) </t>
  </si>
  <si>
    <t xml:space="preserve">Raportul privind executarea bugetului de stat pe anul 2005 (venituri, cheltuieli şi surse de finanţare pe toate componentele, total, conform anexei nr.1 la Legea bugetului de stat pe anul 2005) </t>
  </si>
  <si>
    <t xml:space="preserve">Raportul privind executarea bugetului de stat pe anul 2005 (venituri, cheltuieli şi surse de finanţare pe componentul de bază, total,  conform anexei nr.1 la Legea bugetului de stat pe anul 2005) </t>
  </si>
  <si>
    <t xml:space="preserve">Raportul privind executarea bugetului de stat pe anul 2005 (venituri, cheltuieli şi surse de finanţare pe componentul proiecte investiţionale,total, conform anexei nr.1 la Legea bugetului de stat pe anul 2005) </t>
  </si>
  <si>
    <t xml:space="preserve">Raportul privind executarea bugetului de stat pe anul 2005 (venituri, cheltuieli şi surse de finanţare pe componentul fonduri speciale, total, conform anexei nr.1 la Legea bugetului de stat pe anul 2005) </t>
  </si>
  <si>
    <t xml:space="preserve">Raportul privind executarea bugetului de stat pe anul 2005 (venituri, cheltuieli şi surse de finanţare pe componentul mijloace speciale, total, conform anexei nr.1 la Legea bugetului de stat pe anul 2005) </t>
  </si>
  <si>
    <t>Raportul privind executarea bugetelor judecătoriilor pe anul 2005 (conform anexei nr.2 la Legea bugetului de stat pe anul 2005)</t>
  </si>
  <si>
    <t>Raportul privind executarea bugetelor autorităţilor administraţiei publice centrale fundamentate pe programe şi performanţă (conform anexei nr.3 la Legea bugetului de stat pe anul 2005)</t>
  </si>
  <si>
    <t>Raportul privind finanţarea investiţiilor capitale pe beneficiari şi obiective în anul 2005 (pe toate componentele, conform anexei nr.4 la Legea bugetului de stat pe anul 2005)</t>
  </si>
  <si>
    <t>Raportul privind finanţarea investiţiilor capitale pe beneficiari şi obiective în anul 2005 (pe componentul cheltuieli de bază, conform anexei nr.4 la Legea bugetului de stat pe anul 2005)</t>
  </si>
  <si>
    <t>Raportul privind finanţarea investiţiilor capitale pe beneficiari şi obiective în anul 2005 (pe componentul mijloace speciale, conform anexei nr.4 la Legea bugetului de stat pe anul 2005)</t>
  </si>
  <si>
    <t>Raportul privind finanţarea investiţiilor capitale pe beneficiari şi obiective în anul 2005 (pe componentul proiecte investiţionale, conform anexei nr.4 la Legea bugetului de stat pe anul 2005)</t>
  </si>
  <si>
    <t>Raportul privind utilizarea fondului special pentru manuale (conform anexei nr.5 la Legea bugetului  de stat pe anul 2005)</t>
  </si>
  <si>
    <t>Raportul privind utilizarea fondului special pentru susţinerea financiara a unor măsuri  în domeniul învăţământului (conform anexei nr.6 la Legea bugetului  de stat pe anul 2005)</t>
  </si>
  <si>
    <t>Raportul privind utilizarea fondului special pentru susţinerea ştiinţei (conform anexei nr.7 la Legea bugetului  de stat pe anul 2005)</t>
  </si>
  <si>
    <t>Raportul privind utilizarea fondului special  pentru susţinerea financiară a unor activităţi în domeniul din domeniul ocrotirii sănătăţii (conform anexei nr.8 la Legea bugetului de stat pe anul 2005)</t>
  </si>
  <si>
    <t>Raportul privind utilizarea fondului republican de susţinere sociala a populaţiei (conform anexei nr.9 la Legea bugetului de stat pe anul 2005)</t>
  </si>
  <si>
    <t>Raportul privind utilizarea fondului special pentru încurajarea dezvoltării culturii   nucului (conform anexei nr.10 la Legea bugetului de stat pe anul 2005)</t>
  </si>
  <si>
    <t>Raportul privind utilizarea fondului ecologic naţional (conform anexei nr.11 la Legea bugetului de stat pe anul 2005)</t>
  </si>
  <si>
    <t>Raportul  privind utilizarea fondurilor ecologice  locale  (sinteza) (conform anexei nr.12 la Legea bugetului de  stat pe anul 2005)</t>
  </si>
  <si>
    <t>Raportul privind utilizarea fondului special pentru finanţarea lucrărilor de  constituire a bazei normative în construcţii (conform anexei nr.13 la Legea bugetului de stat pe anul 2005)</t>
  </si>
  <si>
    <t>Raportul privind utilizarea fondului naţional pentru conservarea energiei (conform anexei nr.14 Legea bugetului de stat pe anul 2005)</t>
  </si>
  <si>
    <t>Raportul privind utilizarea fondului special  pentru realizarea  programului complex de valorificare a terenurilor noi şi  de sporire a fertilităţii solurilor (conform anexei nr.15 la Legea bugetului de stat pe anul 2005)</t>
  </si>
  <si>
    <t>Raportul privind utilizarea fondului de susţinere a exportului (conform anexei nr.16 la Legea bugetului de stat pe anul 2005)</t>
  </si>
  <si>
    <t>Raportul privind utilizarea fondului special pentru promovarea şi dezvoltarea turismului (conform anexei nr.22 la Legea bugetului de stat pe anul 2005)</t>
  </si>
  <si>
    <t>Raportul privind utilizarea fondului special al sistemului penitenciar (conform anexei nr.18 la Legea bugetului de stat pe anul 2005)</t>
  </si>
  <si>
    <t>Raportul privind utilizarea fondului special de dezvoltare a sistemului de executare (conform anexei nr.18/1 la Legea bugetului de stat pe anul 2005)</t>
  </si>
  <si>
    <t>Raportul privind transferurile din fondul de susţinere financiară a teritoriilor la bugetele raionale, la bugetele municipale Chişinău şi Bălţi şi la bugetul central al unităţii teritoriale autonome Găgăuzia (conform anexei nr.25 la Legea bugetului de stat pe anul 2005)</t>
  </si>
  <si>
    <t>Raportul privind efectuarea transferurilor din fondul de susţinere a sectorului agrar destinate subvenţionării lucrărilor agricole (sub aspectul unităţilor administrativ-teritoriale de nivelul al doilea) (conform anexei nr.25/1 la Legea bugetului de stat pe anul 2005)</t>
  </si>
  <si>
    <t>Raportul privind încasările în anul 2005 a taxei pe valoare adăugată la mărfurile produse şi serviciile prestate pe teritoriul republicii (sub aspectul unităţilor administrativ-teritoriale de nivelul al doilea) (conform anexei nr.26 la Legea bugetului de stat pe anul 2005)</t>
  </si>
  <si>
    <t xml:space="preserve">Raportul </t>
  </si>
  <si>
    <t>1. Venituri din vînzarea terenurilor proprietate publică</t>
  </si>
  <si>
    <t>2. Mijloace încasate în legătură cu excluderea terenurilor din circuitul agricol</t>
  </si>
  <si>
    <t>1. Realizarea Programului complex de valorificare a terenurilor noi şi sporire a fertilităţii solurilor, aprobat de Guvern</t>
  </si>
  <si>
    <t xml:space="preserve">1. Defalcări din mijloacele provenite de la eliberarea  brevetelor de turism </t>
  </si>
  <si>
    <t xml:space="preserve">3.Mijloace  financiare  provenite  de la clasificarea structurilor  de primire a turiştilor cu funcţii de cazare şi de servire a mesei </t>
  </si>
  <si>
    <t xml:space="preserve">4.Donaţii, sponsorizări şi granturi </t>
  </si>
  <si>
    <t>Taxa de executare în mărime de 5% din suma real percepută sau din valoarea bunurilor</t>
  </si>
  <si>
    <t>Organizarea conferinţelor şi seminarelor cu invitarea cadrului didactic de la diferite instituţii de învăţămînt, precum şi a experţilor internaţionali  în domeniul executării documentelor executorii</t>
  </si>
  <si>
    <t>Deplasări de serviciu în scopul realizării studiului experienţei în procesul de executare silită</t>
  </si>
  <si>
    <t>Formularul nr.26</t>
  </si>
  <si>
    <t>3.Dobinzi de la depozite bancare</t>
  </si>
  <si>
    <t>4. Plăţi compensatorii de la bugetele unităţilor administrativ-teritoriale pentru închirierea manualelor de către elevii familiilor socialmente vulnerabile</t>
  </si>
  <si>
    <t xml:space="preserve">5. Taxe de închiriere a manualelor şi plăţi compensatorii pentru instituţiile de învăţămînt finanţate de la bugetul de stat </t>
  </si>
  <si>
    <t>5. Servicii bancare</t>
  </si>
  <si>
    <t>4. Achitarea cheltuielilor pentru editarea primei ediţii a manualelor destinate învăţămîntului liceal</t>
  </si>
  <si>
    <t>2.Defalcări în mărime de 2% din dobînzile obţinute de la depozitarea mijloacelor în bănci de către instituţiile  de învăţămînt de toate nivelurile şi treptele finanţate de la bugetul de stat şi cele private</t>
  </si>
  <si>
    <t>(conform anexei nr.7 la Legea bugetului  de stat pe anul 2005)</t>
  </si>
  <si>
    <t>(conform anexei nr.6 la Legea bugetului  de stat pe anul 2005)</t>
  </si>
  <si>
    <t>(conform anexei nr.5 la Legea bugetului  de stat pe anul 2005)</t>
  </si>
  <si>
    <t xml:space="preserve">3.Defalcări în mărime de 3% din profitul rămas la dispoziţia Agenţiei de Stat pentru Proprietatea Intelectuală </t>
  </si>
  <si>
    <t xml:space="preserve">4.Defalcări în mărime de 10% din profitul rămas la dispoziţia agenţilor economici cu autofinanţare din subordinea Academiei de Ştiinţe </t>
  </si>
  <si>
    <t>2. Acordarea de premii şi burse pentru rezultate deosebite în sfera ştiinţei şi inovării</t>
  </si>
  <si>
    <t>(conform anexei nr.8 la Legea bugetului de stat pe anul 2005)</t>
  </si>
  <si>
    <t>MINISTERUL SĂNĂTĂŢII ŞI PROTECŢIEI SOCIALE</t>
  </si>
  <si>
    <t>Ocrotirea sănătăţii</t>
  </si>
  <si>
    <t xml:space="preserve">MINISTERUL SĂNĂTĂŢII ŞI PROTECŢIEI SOCIALE </t>
  </si>
  <si>
    <t>Asistenţa şi susţinerea  socială</t>
  </si>
  <si>
    <t xml:space="preserve">Transferurile către fondurile de susţinere socială a populaţiei </t>
  </si>
  <si>
    <t>Fondurile de susţinere socială a populaţiei</t>
  </si>
  <si>
    <t xml:space="preserve">1.Transferuri la fondurile locale pentru susţinerea materială a persoanelor defavorizate şi alimentarea  în cantinele de ajutor social                                  </t>
  </si>
  <si>
    <t>3.Acordarea de  ajutoare materiale  nemijlocit din mijloacele fondului</t>
  </si>
  <si>
    <t>(conform anexei nr.10 la Legea bugetului de stat pe anul 2005)</t>
  </si>
  <si>
    <t>1. Menţinerea  şi dezvoltarea fondului genetic de nuc</t>
  </si>
  <si>
    <t>Formularul nr.18</t>
  </si>
  <si>
    <t>privind utilizarea fondului special</t>
  </si>
  <si>
    <t>Formularul nr.20</t>
  </si>
  <si>
    <t>(conform anexei nr.14 la Legea bugetului de stat pe anul 2005)</t>
  </si>
  <si>
    <t>Formularul nr.21</t>
  </si>
  <si>
    <t>(conform anexei nr.15 la Legea bugetului de stat pe anul 2005)</t>
  </si>
  <si>
    <t>Formularul nr.22</t>
  </si>
  <si>
    <t>(conform anexei nr.16 la Legea bugetului de stat pe anul 2005)</t>
  </si>
  <si>
    <t>MINISTERUL ECONOMIEI ŞI COMERŢULUI</t>
  </si>
  <si>
    <t>Formularul nr.23</t>
  </si>
  <si>
    <t>Formularul nr.24</t>
  </si>
  <si>
    <t>al sistemului penitenciar</t>
  </si>
  <si>
    <t>Formularul nr.25</t>
  </si>
  <si>
    <r>
      <t>(venituri, cheluieli şi surse de finanţare</t>
    </r>
    <r>
      <rPr>
        <b/>
        <sz val="10"/>
        <rFont val="Times New Roman"/>
        <family val="1"/>
        <charset val="204"/>
      </rPr>
      <t xml:space="preserve"> pe componentul de bază, total</t>
    </r>
  </si>
  <si>
    <r>
      <t>(venituri, cheluieli şi surse de finanţare</t>
    </r>
    <r>
      <rPr>
        <b/>
        <sz val="10"/>
        <rFont val="Times New Roman"/>
        <family val="1"/>
        <charset val="204"/>
      </rPr>
      <t xml:space="preserve"> pe componentul proiecte investiţionale, total</t>
    </r>
  </si>
  <si>
    <r>
      <t>(venituri, cheluieli şi surse de finanţare</t>
    </r>
    <r>
      <rPr>
        <b/>
        <sz val="10"/>
        <rFont val="Times New Roman"/>
        <family val="1"/>
        <charset val="204"/>
      </rPr>
      <t xml:space="preserve"> pe componentul fonduri speciale, total</t>
    </r>
  </si>
  <si>
    <r>
      <t>(venituri, cheluieli şi surse de finanţare</t>
    </r>
    <r>
      <rPr>
        <b/>
        <sz val="10"/>
        <rFont val="Times New Roman"/>
        <family val="1"/>
        <charset val="204"/>
      </rPr>
      <t xml:space="preserve"> pe componentul mijloace speciale, total</t>
    </r>
  </si>
  <si>
    <r>
      <t>(</t>
    </r>
    <r>
      <rPr>
        <b/>
        <sz val="10"/>
        <rFont val="Times New Roman"/>
        <family val="1"/>
        <charset val="204"/>
      </rPr>
      <t xml:space="preserve"> pe toate componentele</t>
    </r>
    <r>
      <rPr>
        <sz val="10"/>
        <rFont val="times new roman"/>
        <family val="1"/>
      </rPr>
      <t>, total, conform anexei nr.4</t>
    </r>
  </si>
  <si>
    <t>Devieri (+,-)
 executat faţă de precizat</t>
  </si>
  <si>
    <t>Notă: Transferurile între Fondurile Ecologice Locale şi Fondul Ecologic de Stat au fost consolidate în sumă de 1611,5  mii lei</t>
  </si>
  <si>
    <t xml:space="preserve">Încasat peste limita indicativă </t>
  </si>
  <si>
    <t>4=3-2</t>
  </si>
  <si>
    <t>de dezvoltare a sistemului de executare</t>
  </si>
  <si>
    <t>(conform anexei nr.18/1 la Legea bugetului de stat pe anul 2005)</t>
  </si>
  <si>
    <t>privind executarea bugetelor autorităţilor administraţiei publice centrale</t>
  </si>
  <si>
    <t xml:space="preserve">privind utilizarea fondului special </t>
  </si>
  <si>
    <t>pentru susţinerea financiară a unor măsuri  în domeniul învăţămîntului</t>
  </si>
  <si>
    <t>pentru manuale</t>
  </si>
  <si>
    <t>pentru susţinerea ştiinţei</t>
  </si>
  <si>
    <t>pentru conservarea energiei</t>
  </si>
  <si>
    <t>pentru realizarea  programului complex de valorificare</t>
  </si>
  <si>
    <t>privind utilizarea   fondului   special</t>
  </si>
  <si>
    <t xml:space="preserve"> pentru promovarea si dezvoltarea  turismului</t>
  </si>
  <si>
    <t xml:space="preserve">Ministrul Finanţelor </t>
  </si>
  <si>
    <t xml:space="preserve">Instituţii şi acţiuni din sfera ştiinţei şi inovării neatribuite la alte grupuri </t>
  </si>
  <si>
    <t xml:space="preserve"> -  hîrtii de valoare de stat</t>
  </si>
  <si>
    <t>Feodosia Furculiţa</t>
  </si>
  <si>
    <t>Şeful Direcţiei generale in învăţămînt, cultura si ştiinţă</t>
  </si>
  <si>
    <t>Învăţămîntul</t>
  </si>
  <si>
    <t>Învăţămîntul  secundar</t>
  </si>
  <si>
    <t>Alte instituţii si acţiuni de învăţămînt</t>
  </si>
  <si>
    <t>Şeful Direcţiei generale finanţele in îinvăţămînt, cultura si ştiinţa</t>
  </si>
  <si>
    <t>Grupa funcţională principala</t>
  </si>
  <si>
    <t xml:space="preserve">Grupa funcţională </t>
  </si>
  <si>
    <t>Acţiunile centralizate</t>
  </si>
  <si>
    <t>4.Deplasări în scopul realizării măsurilor de modernizare a sistemului  educaţional</t>
  </si>
  <si>
    <t>Formularul nr.1.1.1</t>
  </si>
  <si>
    <t>Formularul nr.1.1.2</t>
  </si>
  <si>
    <t xml:space="preserve">5.Publicitate (reclamă)                                </t>
  </si>
  <si>
    <t>Şeful Direcţiei generale finanţele in învăţămînt, cultura si ştiinţă</t>
  </si>
  <si>
    <t>Ştiinţa şi inovare</t>
  </si>
  <si>
    <t xml:space="preserve">Instituţiile de deservire a procesului ştiinţific  </t>
  </si>
  <si>
    <t xml:space="preserve">1. Defalcări  în mărime de 0,5% din granturile fundaţiilor, instituţiilor şi organizaţiilor internaţionale </t>
  </si>
  <si>
    <t xml:space="preserve">2.Defalcări în mărime de 2% din valoarea totală a serviciilor prestate contra plată, a operaţiunilor de chirie a spaţiilor, a executării comenzilor sau a contractelor, precum şi din alte venituri ale organizaţiilor din sfera ştiinţei şi inovării subordonate Academiei de Ştiinţe </t>
  </si>
  <si>
    <t>Grupa funcţională principală</t>
  </si>
  <si>
    <t>Grupa funcţională</t>
  </si>
  <si>
    <t>Instituţiile şi serviciile în domeniul ocrotirii sănătăţii neatribuite la alte grupuri</t>
  </si>
  <si>
    <t>Alte instituţii si acţiuni de ocrotire a sănătăţii</t>
  </si>
  <si>
    <t>1. Defalcări in mărime de 2% din mijloacele obţinute de la prestarea serviciilor medicale contra plata de către centrele de medicina preventiva</t>
  </si>
  <si>
    <t xml:space="preserve">2. Defalcări in mărime de 2% din mijloacele obţinute  de la serviciile înrudite cu cele medicale, de la autorizarea şi supravegherea testărilor clinice, din mijloacele obţinute de la cercetările în domeniul medicamentului efectuate de către Institutul Naţional de Farmacie </t>
  </si>
  <si>
    <t>3.Organizarea conferinţelor ştiinţifico-practice, seminarelor şi participarea la ele</t>
  </si>
  <si>
    <t>1.Editarea programelor, formularelor, documentelor de directivă şi a materialelor instructiv-metodice</t>
  </si>
  <si>
    <t>4. Susţinerea financiară a revistelor medicale al căror fondator este Ministerul Sănătăţii şi Protecţiei Sociale</t>
  </si>
  <si>
    <t>5.Decernarea de premii  participanţilor la concursurile dintre instituţiile medico-sanitare, precum şi de premii pentru raţionalizări si invenţii</t>
  </si>
  <si>
    <t>3.  Alte  încasări (dobînzile aferente la soldurile bancare)</t>
  </si>
  <si>
    <t>3. Defalcări in mărime de 1% din mijloacele obţinute de la serviciile acordate de către instituţiile de învăţămînt superior la pregătirea şi reciclarea cadrelor medicale pe bază de contract</t>
  </si>
  <si>
    <t>6. Acordarea burselor nominale ale Ministerului Sănătăţii şi Protecţiei Sociale şi a burselor pentru studenţii din familiile socialmente vulnerabile</t>
  </si>
  <si>
    <t xml:space="preserve">4.Asigurarea activităţii direcţiei executive a fondului </t>
  </si>
  <si>
    <t xml:space="preserve">MINISTERUL AGRICULTURII ŞI INDUSTRIEI ALIMENTARE  </t>
  </si>
  <si>
    <t xml:space="preserve">Agricultura, gospodăria silvică, gospodăria piscicola  si gospodăria apelor  </t>
  </si>
  <si>
    <t>Şeful Direcţiei generale finanţele economiei naţionale</t>
  </si>
  <si>
    <t>Vera Şlopac</t>
  </si>
  <si>
    <t>pentru încurajarea  dezvoltării culturii   nucului</t>
  </si>
  <si>
    <t>Grupa funcţionala principală</t>
  </si>
  <si>
    <t>1.Încasările de la exportul nucilor, produselor derivate şi lemnului de nuc în mărime de 1%  din costul acestora</t>
  </si>
  <si>
    <t>2. Producerea materialului de înmulţire şi săditor de nuc altoit în pepiniere şi dezvoltarea  bazei  tehnico-materiale a acestora</t>
  </si>
  <si>
    <t>3. Înfiinţarea şi întreţinerea pînă la intrare pe rod a plantaţiilor producţie-marfă de nuc altoit</t>
  </si>
  <si>
    <t>(conform anexei nr.11 la Legea bugetului de stat pe anul 2005)</t>
  </si>
  <si>
    <t>inclusiv cu termen de achitare expirat</t>
  </si>
  <si>
    <t>(conform anexei nr.12 la Legea bugetului de  stat pe anul 2005)</t>
  </si>
  <si>
    <t xml:space="preserve">Justiţia   </t>
  </si>
  <si>
    <t>Executarea judecătorească</t>
  </si>
  <si>
    <t xml:space="preserve">Autorităţile administrative din cadrul ministerelor  </t>
  </si>
  <si>
    <t>Seful Directiei generale rapoarte si dari de seamă a bugetului consolidat, metodologia evidentei contabile</t>
  </si>
  <si>
    <t>Şeful Direcţiei generale rapoarte si dări de seamă a bugetului consolidat, metodologia evidentei contabile</t>
  </si>
  <si>
    <t>fundamentate pe programe şi performanţă</t>
  </si>
  <si>
    <t>(conform anexei nr.9 la Legea bugetului de stat pe anul 2005)</t>
  </si>
  <si>
    <t>privind utilizarea transferurilor</t>
  </si>
  <si>
    <t>cu destinaţie specială de la bugetul de stat la bugetele</t>
  </si>
  <si>
    <t>unităţilor administrativ-teritoriale</t>
  </si>
  <si>
    <t>pe anul 2005</t>
  </si>
  <si>
    <t>Tip</t>
  </si>
  <si>
    <t>Plan precizat</t>
  </si>
  <si>
    <t>conform anexei nr.1 la Legea bugetului de stat pe anul 2005)</t>
  </si>
  <si>
    <t>Şeful Direcţiei generale rapoarte şi dări de seamă a bugetului public naţional</t>
  </si>
  <si>
    <r>
      <t xml:space="preserve">( </t>
    </r>
    <r>
      <rPr>
        <b/>
        <sz val="10"/>
        <rFont val="Times New Roman"/>
        <family val="1"/>
        <charset val="204"/>
      </rPr>
      <t>pe componentul mijloace speciale</t>
    </r>
    <r>
      <rPr>
        <sz val="10"/>
        <rFont val="times new roman"/>
        <family val="1"/>
      </rPr>
      <t>, conform anexei nr.4</t>
    </r>
  </si>
  <si>
    <r>
      <t>(</t>
    </r>
    <r>
      <rPr>
        <b/>
        <sz val="10"/>
        <rFont val="Times New Roman"/>
        <family val="1"/>
        <charset val="204"/>
      </rPr>
      <t>pe componentul proiecte investiţionale</t>
    </r>
    <r>
      <rPr>
        <sz val="10"/>
        <rFont val="times new roman"/>
        <family val="1"/>
      </rPr>
      <t>, conform anexei nr.4</t>
    </r>
  </si>
  <si>
    <t>pe toate componentele</t>
  </si>
  <si>
    <t>pe componentul de bază</t>
  </si>
  <si>
    <r>
      <t xml:space="preserve">( </t>
    </r>
    <r>
      <rPr>
        <b/>
        <sz val="10"/>
        <rFont val="Times New Roman"/>
        <family val="1"/>
        <charset val="204"/>
      </rPr>
      <t>pe componentul cheltuieli de bază</t>
    </r>
    <r>
      <rPr>
        <sz val="10"/>
        <rFont val="times new roman"/>
        <family val="1"/>
      </rPr>
      <t>, conform anexei nr.4</t>
    </r>
  </si>
  <si>
    <t>3.Decernarea  de  premii  medaliştilor  şi participanţilor  la olimpiadele internaţionale, precum şi profesorilor acestora</t>
  </si>
  <si>
    <t xml:space="preserve">1.Organizarea de conferinţe, seminare şi simpozioane republicane şi internaţionale </t>
  </si>
  <si>
    <t xml:space="preserve">2.Organizarea şi desfăşurarea măsurilor extraşcolare, a olimpiadelor republicane şi internaţionale                                                                                      </t>
  </si>
  <si>
    <t>ACADEMIA DE  ŞTIINŢE A MOLDOVEI</t>
  </si>
  <si>
    <t>pentru susţinerea unor măsuri în domeniul ocrotirii  sănătăţii</t>
  </si>
  <si>
    <t xml:space="preserve">2.Organizarea, desfăşurarea şi exploatarea sistemului informaţional şi de comunicaţie cu structurile teritoriale </t>
  </si>
  <si>
    <t>Şeful Direcţiei generale rapoarte si dări de seamă a bugetului public naţional</t>
  </si>
  <si>
    <t>Mihail Pop</t>
  </si>
  <si>
    <t>Directorul Trezoreriei de Stat</t>
  </si>
  <si>
    <t>privind executarea bugetelor judecătoriilor pe anul 2005</t>
  </si>
  <si>
    <t>(conform anexei nr.2 la Legea bugetului de stat pe anul 2005)</t>
  </si>
  <si>
    <t>Judecătoria</t>
  </si>
  <si>
    <t xml:space="preserve">privind efectuarea transferurilor din fondul de susţinere financiară a teritoriilor </t>
  </si>
  <si>
    <t xml:space="preserve">la bugetele raionale, la bugetele municipale Chişinău şi Bălţi </t>
  </si>
  <si>
    <t>(conform anexei nr.25 la Legea bugetului de stat pe anul 2005)</t>
  </si>
  <si>
    <t xml:space="preserve">UAT </t>
  </si>
  <si>
    <t>privind efectuarea transferurilor din fondul pentru susţinerea sectorului agrar</t>
  </si>
  <si>
    <t>destinate subvenţionării lucrărilor agricole (sub aspectul uniăţilor administrativ-teritoriale de nivelul al doilea</t>
  </si>
  <si>
    <t>(conform anexei nr.25/1 la Legea bugetului de stat pe anul 2005)</t>
  </si>
  <si>
    <t>Formularul nr.12</t>
  </si>
  <si>
    <t>privind încasările în anul 2005 a taxei pe valoarea adăugată la mărfurile produse</t>
  </si>
  <si>
    <t>(conform anexei nr.26 la Legea bugetului de stat pe anul 2005)</t>
  </si>
  <si>
    <t>şi serviciile prestate pe teritoriul republicii (sub aspectul unităţilor administrativ-teritoriale de nivelul al doilea)</t>
  </si>
  <si>
    <t>Încasat</t>
  </si>
  <si>
    <t>Suma indicativă</t>
  </si>
  <si>
    <t>mii lei</t>
  </si>
  <si>
    <t>şi la bugetul central al unităţii teritoriale autonome Gagauzia</t>
  </si>
  <si>
    <t>privind finanţarea investiţiilor capitale</t>
  </si>
  <si>
    <t>Formularul nr.1.1</t>
  </si>
  <si>
    <t>Formularul nr.1.2</t>
  </si>
  <si>
    <t>Formularul nr.1.3</t>
  </si>
  <si>
    <t>Formularul nr.1.4</t>
  </si>
  <si>
    <t>Formularul nr.4.1</t>
  </si>
  <si>
    <t>Formularul nr.4.2</t>
  </si>
  <si>
    <t>Formularul nr.4.3</t>
  </si>
  <si>
    <t>Formularul  nr.6</t>
  </si>
  <si>
    <t>Formularul  nr.7</t>
  </si>
  <si>
    <t>Formularul nr.13</t>
  </si>
  <si>
    <t>Formularul nr.14</t>
  </si>
  <si>
    <t>Formularul   nr.24</t>
  </si>
  <si>
    <t>Formularul   nr.24.1</t>
  </si>
  <si>
    <t>Legea bugetului de stat pe anul 2005 cu completările şi modificările ulterioare</t>
  </si>
  <si>
    <t>Formularul nr. 16</t>
  </si>
  <si>
    <t>Sinteza executării bugetului de stat pe anul 2005 la general pe cheltuieli sub aspectul clasificaţiei economice, pe toate componentele</t>
  </si>
  <si>
    <t>Formularul nr.24.1</t>
  </si>
  <si>
    <t>Sinteza executării bugetului de stat pe anul 2005 la general pe cheltuieli sub aspectul clasificaţiei economice, pe componentul de bază</t>
  </si>
  <si>
    <t>Formularul nr.24.2</t>
  </si>
  <si>
    <t xml:space="preserve">Sinteza executării bugetului de stat pe anul 2005 la general pe cheltuieli sub aspectul clasificaţiei economice, pe componentul proiecte investiţionale </t>
  </si>
  <si>
    <t>Formularul nr.24.3</t>
  </si>
  <si>
    <t>Sinteza executării bugetului de stat pe anul 2005 la general pe cheltuieli sub aspectul clasificaţiei economice, pe componentul fonduri speciale</t>
  </si>
  <si>
    <t>Formularul nr.24.4</t>
  </si>
  <si>
    <t xml:space="preserve">Sinteza executării bugetului de stat pe anul 2005 la general pe cheltuieli sub aspectul clasificaţiei economice, pe componentul mijloace speciale </t>
  </si>
  <si>
    <t>Nota explicativă la raportul despre executarea bugetului de stat pe anul 2005</t>
  </si>
  <si>
    <t>Structura şi formularele
Raportului despre executarea 
bugetului de stat pe anul 2005</t>
  </si>
  <si>
    <t xml:space="preserve">                                                                                   Anexa 
                                                                              la Ordinul ministrului finanţelor 
                                                                               nr.________ din _____________</t>
  </si>
  <si>
    <t>Protectia mediului  înconjurator şi hidrometeorologia</t>
  </si>
  <si>
    <t>Protectia mediului  înconjurator</t>
  </si>
  <si>
    <t xml:space="preserve">AGENŢIA RELAŢII FUNCIARE ŞI CADASTRU </t>
  </si>
  <si>
    <t>privind utilizarea fondului naţional</t>
  </si>
  <si>
    <t>Activităţile si serviciile complexului pentru combustibil si energie neatribuite la alte grupuri</t>
  </si>
  <si>
    <t xml:space="preserve">Fondul naţional pentru conservarea energiei                 </t>
  </si>
  <si>
    <t>3.Donaţii şi sponsorizări, alte mijloace primite în condiţiile legii</t>
  </si>
  <si>
    <t>Şeful Direcţiei investiţii capitale</t>
  </si>
  <si>
    <t xml:space="preserve"> a terenurilor noi si  de sporire a fertilităţii solurilor</t>
  </si>
  <si>
    <t>Lucrările antierozive de restabilire si sporire a fertilităţii solului</t>
  </si>
  <si>
    <t xml:space="preserve">Alte servicii legate de activitatea economica  </t>
  </si>
  <si>
    <t>4. Editarea de materiale documentare despre economia Republicii Moldova</t>
  </si>
  <si>
    <t>privind utilizarea   fondului   de susţinere a exportului</t>
  </si>
  <si>
    <t>Susţinerea de stat a promovării exportului</t>
  </si>
  <si>
    <t>2. Sponsorizări</t>
  </si>
  <si>
    <t>3.Alte mijloace primite in condiţiile legii</t>
  </si>
  <si>
    <t>1. Proiectele de promovare a imaginii Republicii Moldova în străinătate</t>
  </si>
  <si>
    <t xml:space="preserve">2. Prezentarea Republicii Moldova in cotidiene de notorietate din străinătate şi în cadrul unor emisiuni de televiziune </t>
  </si>
  <si>
    <t>3. Proiectele de prezentare a economiei Republicii Moldova în ansamblu sau a unor sectoare ale acesteia şi informarea periodică a agenţilor de raiting, a băncilor de investiţii, a mediilor economice</t>
  </si>
  <si>
    <t>5. Proiectele de anvengură prezentate in centre de interes economic; cicluri de activităţi cu genericul "Zilele Moldovei"; participări la expoziţii internaţionale etc.</t>
  </si>
  <si>
    <t>Şeful Direcţiei generale finanţele in ocrotirea sănătăţii si asistenta sociala</t>
  </si>
  <si>
    <t>2. Contribuţii ale agenţilor economici ce practica activitatea de turism</t>
  </si>
  <si>
    <t>3. Investigaţii ale pieţii turistice, activităţi de informare şi documentare în domeniul turismului</t>
  </si>
  <si>
    <t xml:space="preserve">Alte servicii legate de activitatea economica </t>
  </si>
  <si>
    <t>Aparatul central al ministerelor, departamentelor şi altor autorităţi administrative</t>
  </si>
  <si>
    <t>Penitenciarele</t>
  </si>
  <si>
    <t xml:space="preserve">Mentinerea ordinii publice si securitatea nationala </t>
  </si>
  <si>
    <t>pe beneficiari şi obiective în anul 2005</t>
  </si>
  <si>
    <t>Codul instituţiei</t>
  </si>
  <si>
    <t>inclusiv defalcări la</t>
  </si>
  <si>
    <t>Defalcări din mijloacele speciale ale instituţiilor subordonate Departamentului instituţiilor penitenciare</t>
  </si>
  <si>
    <t>Dezvoltarea bazei tehnico-materiale a instituţiilor penitenciare şi aprovizionarea lor cu energie electrică, energie termică, cu apă şi canalizare, cu produse alimentare şi alte mărfuri şi servicii</t>
  </si>
  <si>
    <t>Întărirea bazei tehnico-materiale a structurilor teritoriale</t>
  </si>
  <si>
    <t>Plata sporurilor  la salariul executorilor judecătoreşti</t>
  </si>
  <si>
    <t>Activităţi  de instruire şi formare profesională  a cadrelor din sistemul de executare</t>
  </si>
  <si>
    <t>(mii lei)</t>
  </si>
  <si>
    <t>Coduri</t>
  </si>
  <si>
    <t>Cod masuri</t>
  </si>
  <si>
    <t>Executat</t>
  </si>
  <si>
    <t xml:space="preserve">        inclusiv:</t>
  </si>
  <si>
    <t xml:space="preserve"> -  surselor de apa</t>
  </si>
  <si>
    <t xml:space="preserve"> -  cu mijloace de transport</t>
  </si>
  <si>
    <t xml:space="preserve"> -  prin depozitarea deseurilor</t>
  </si>
  <si>
    <t xml:space="preserve"> - sold curent</t>
  </si>
  <si>
    <t>Natalia Cojocari</t>
  </si>
  <si>
    <t xml:space="preserve">        inclusiv pentru poluarea:</t>
  </si>
  <si>
    <t xml:space="preserve"> -  aerului atmosferic</t>
  </si>
  <si>
    <t xml:space="preserve"> - depozite bancare</t>
  </si>
  <si>
    <t xml:space="preserve"> VENITURI, TOTAL</t>
  </si>
  <si>
    <t xml:space="preserve">CHELTUIELI, TOTAL </t>
  </si>
  <si>
    <t>Natalia Rata</t>
  </si>
  <si>
    <t>Mariana Durlesteanu</t>
  </si>
  <si>
    <t>Zinaida Grecianii</t>
  </si>
  <si>
    <t>Valeriu Binzaru</t>
  </si>
  <si>
    <t>dintre care in:</t>
  </si>
  <si>
    <t>Seful Directiei generale finantele in ocrotirea sanatatii si asistenta sociala</t>
  </si>
  <si>
    <t>Vera Slopac</t>
  </si>
  <si>
    <t>Seful Directiei investitii capitale</t>
  </si>
  <si>
    <t>CHELTUIELI, TOTAL</t>
  </si>
  <si>
    <t>Aprobat initial</t>
  </si>
  <si>
    <t>Grupa functionala principala</t>
  </si>
  <si>
    <t xml:space="preserve">Grupa functionala </t>
  </si>
  <si>
    <t>Tipul</t>
  </si>
  <si>
    <t xml:space="preserve">Ministerul   </t>
  </si>
  <si>
    <t>Precizat</t>
  </si>
  <si>
    <t xml:space="preserve">Industria si constructiile </t>
  </si>
  <si>
    <t>Institutiile de prospectiuni si proiectare</t>
  </si>
  <si>
    <t>Fondurile ecologice</t>
  </si>
  <si>
    <t>Inspectoratul Ecologic de Stat si agentiile ecologice zonale</t>
  </si>
  <si>
    <t xml:space="preserve">Alte servicii legate de activitatea economica   </t>
  </si>
  <si>
    <t xml:space="preserve">Alte servicii legate de  activitatea economica   </t>
  </si>
  <si>
    <t xml:space="preserve">Agricultura      </t>
  </si>
  <si>
    <t>Masurile pentru dezvoltarea pepinieritului si pomiculturii</t>
  </si>
  <si>
    <t>Devieri (+,-)</t>
  </si>
  <si>
    <t>Alte servicii legate de  activitatea economica</t>
  </si>
  <si>
    <t xml:space="preserve">Complexul pentru combustibil si energie   </t>
  </si>
  <si>
    <t>Vasile Bulicanu</t>
  </si>
  <si>
    <t>Viceministrul Finantelor</t>
  </si>
  <si>
    <t>Directorul Departamentului Trezoreriei - Trezoreria de Stat</t>
  </si>
  <si>
    <t xml:space="preserve">     </t>
  </si>
  <si>
    <t xml:space="preserve">      </t>
  </si>
  <si>
    <t xml:space="preserve">1. Reeditarea manualelor </t>
  </si>
  <si>
    <t xml:space="preserve">2. Asigurarea funcţionării fondului </t>
  </si>
  <si>
    <t xml:space="preserve">Ministrul Finantelor </t>
  </si>
  <si>
    <t>Cheltuieli efective</t>
  </si>
  <si>
    <t>Raportul           (in %%) executat  faţă de precizat</t>
  </si>
  <si>
    <t xml:space="preserve">  Datorii </t>
  </si>
  <si>
    <t>debitoare</t>
  </si>
  <si>
    <t>creditoare</t>
  </si>
  <si>
    <t>Prim-viceministrul Finantelor</t>
  </si>
  <si>
    <t>Grupa funcţionala principala</t>
  </si>
  <si>
    <t>Prim-viceministrul Finanţelor</t>
  </si>
  <si>
    <t>Viceministrul Finanţelor</t>
  </si>
  <si>
    <t>Directorul Departamentului sinteza bugetara</t>
  </si>
  <si>
    <t>Aprobat iniţial</t>
  </si>
  <si>
    <t>1. Transferuri din bugetul de stat</t>
  </si>
  <si>
    <t>Feodosia Furculita</t>
  </si>
  <si>
    <t>Nina Lupan</t>
  </si>
  <si>
    <t>Svetlana Purici</t>
  </si>
  <si>
    <t>Grupa principală</t>
  </si>
  <si>
    <t>Grupa</t>
  </si>
  <si>
    <t xml:space="preserve">Activitatile si serviciile din domeniul industriei si constructiilor neatribuite la alte grupuri        </t>
  </si>
  <si>
    <t>6. Propagarea cunoştinţelor ecologice</t>
  </si>
  <si>
    <t>Formularul nr.3</t>
  </si>
  <si>
    <t>privind utilizarea fondului republican</t>
  </si>
  <si>
    <t>de susţinere sociala a populaţiei</t>
  </si>
  <si>
    <t xml:space="preserve"> -inclusiv la depozite bancare</t>
  </si>
  <si>
    <t>Formularul nr.4</t>
  </si>
  <si>
    <t>Formularul nr.5</t>
  </si>
  <si>
    <t>a bazei normative în construcţii</t>
  </si>
  <si>
    <t xml:space="preserve">pentru finanţarea lucrărilor de  constituire </t>
  </si>
  <si>
    <t>privind utilizarea fondului ecologic naţional</t>
  </si>
  <si>
    <t>Formularul nr.6</t>
  </si>
  <si>
    <t>Protecţia mediului  înconjurător si hidrometeorologia</t>
  </si>
  <si>
    <t xml:space="preserve">Grupa funcţionala </t>
  </si>
  <si>
    <t>Protecţia mediului înconjurător</t>
  </si>
  <si>
    <t xml:space="preserve">1. Mijloacele transferate de către fondurile ecologice locale </t>
  </si>
  <si>
    <t>Formularul nr.7</t>
  </si>
  <si>
    <t>privind utilizarea fondurilor ecologice  locale  (sinteza)</t>
  </si>
  <si>
    <t>Formularul nr.10</t>
  </si>
  <si>
    <t>Formularul nr.11</t>
  </si>
  <si>
    <t>Formularul nr.15</t>
  </si>
  <si>
    <t>Formularul nr.16</t>
  </si>
  <si>
    <t>bugetul de stat 
(70%)</t>
  </si>
  <si>
    <t>bugetul UAT
 (30%)</t>
  </si>
  <si>
    <t>Informaţia privind executarea bugetului public naţional pe anul 2005</t>
  </si>
  <si>
    <t>(conform anexei nr.17 la Legea bugetului de stat pe anul 2005)</t>
  </si>
  <si>
    <t>( mii lei)</t>
  </si>
  <si>
    <t xml:space="preserve">     Coduri</t>
  </si>
  <si>
    <t>II. Cheltuieli, total</t>
  </si>
  <si>
    <t xml:space="preserve">    inclusiv:</t>
  </si>
  <si>
    <t>Denumirea indicatorului</t>
  </si>
  <si>
    <t>Devieri (+;-) executat  faţă de precizat</t>
  </si>
  <si>
    <t>Articol</t>
  </si>
  <si>
    <t>Alineat</t>
  </si>
  <si>
    <t>Sinteza</t>
  </si>
  <si>
    <t>Formularul nr.1</t>
  </si>
  <si>
    <t xml:space="preserve">Aprobat </t>
  </si>
  <si>
    <t>Devieri (+,-) executat faţă de precizat</t>
  </si>
  <si>
    <t>Raportul (în %% executat faţă de precizat)</t>
  </si>
  <si>
    <t>I. Venituri, total</t>
  </si>
  <si>
    <t>Raportul (in %% executat faţă de precizat)</t>
  </si>
  <si>
    <t>Nota: 1.Totalurile se reflectă la fiecare nivel de coduri</t>
  </si>
  <si>
    <t xml:space="preserve">Ministrul finantelor </t>
  </si>
  <si>
    <t>Prim-viceministrul finantelor</t>
  </si>
  <si>
    <t>Directorul Departamentului trezoreriei - Trezoreria de Stat</t>
  </si>
  <si>
    <t>Formularul nr.2</t>
  </si>
  <si>
    <t>Aprobat</t>
  </si>
  <si>
    <t>Total</t>
  </si>
  <si>
    <t>inclusiv:</t>
  </si>
  <si>
    <t>Ministerul</t>
  </si>
  <si>
    <t>Programul/subprogramul</t>
  </si>
  <si>
    <t xml:space="preserve">Scopul </t>
  </si>
  <si>
    <t>Obiectivul</t>
  </si>
  <si>
    <t>Sursele de finanţare</t>
  </si>
  <si>
    <t>sub aspectul clasificaţiei</t>
  </si>
  <si>
    <t>economice (fără codificarea cheltuielilor ministerelor de forţă)</t>
  </si>
  <si>
    <t>Capitolul</t>
  </si>
  <si>
    <t>Paragraful</t>
  </si>
  <si>
    <t>la general pe cheltuieli sub aspectul clasificatiei economice</t>
  </si>
  <si>
    <t>IV. Sursele de finanţare</t>
  </si>
  <si>
    <t>ministrului finanţelor</t>
  </si>
  <si>
    <t>inclusiv</t>
  </si>
  <si>
    <t>Aprobat prin Ordinul</t>
  </si>
  <si>
    <t>Aprobat   prin  Ordinul</t>
  </si>
  <si>
    <t>Formularul nr.17</t>
  </si>
  <si>
    <t>Formularul nr.8</t>
  </si>
  <si>
    <t>1. Transferuri de la bugetul de stat</t>
  </si>
  <si>
    <t>Formularul nr.19</t>
  </si>
  <si>
    <t>MINISTERUL ECOLOGIEI ŞI RESURSELOR NATURALE</t>
  </si>
  <si>
    <t xml:space="preserve">3. Distribuirea manualelor către raioane </t>
  </si>
  <si>
    <t>A</t>
  </si>
  <si>
    <t>5=1+2+3+4</t>
  </si>
  <si>
    <t>16=13+14+15</t>
  </si>
  <si>
    <t>8=5+6+7</t>
  </si>
  <si>
    <t>20*</t>
  </si>
  <si>
    <t>22*</t>
  </si>
  <si>
    <t>26*</t>
  </si>
  <si>
    <t>28*</t>
  </si>
  <si>
    <t>32*</t>
  </si>
  <si>
    <t>34*</t>
  </si>
  <si>
    <t>1. Plata suplimentară obligatorie de abonament, încasata de la beneficiarii de telefoane mobile şi servicii de comunicaţii GSM</t>
  </si>
  <si>
    <t>1. Defalcări din volumul investiţiilor prevăzute în bugetul de stat</t>
  </si>
  <si>
    <t>2. Defalcări din volumul investiţiilor efectuate din alte surse</t>
  </si>
  <si>
    <t>1.Lucrări de constituire a bazei normative în construcţii</t>
  </si>
  <si>
    <t>30% din veniturile totale ale fondurilor ecologice locale</t>
  </si>
  <si>
    <t>mijloacele destinate compensării daunelor cauzate rezervelor de peşte</t>
  </si>
  <si>
    <t>3. Plata pentru mărfurile care, în procesul utilizarii, cauzeaza poluarea mediului</t>
  </si>
  <si>
    <t>1. Plăţile pentru poluarea mediului in limita normativelor stabilite</t>
  </si>
  <si>
    <t>2. Mijloacele încasate pentru compensarea prejudiciilor cauzate prin încalcarea legislatiei cu privire la protectia mediului</t>
  </si>
  <si>
    <t>1. Programe şi activităţi de creare şi dezvoltare a produsului turistic</t>
  </si>
  <si>
    <t>2. Activităţi de promovare, reprezentare şi informare turistică, inclusiv în străinătate</t>
  </si>
  <si>
    <t xml:space="preserve">2. Depuneri financiare ale persoanelor fizice şi juridice </t>
  </si>
  <si>
    <t>Sold la începutul anului</t>
  </si>
  <si>
    <r>
      <t>(venituri, cheluieli şi surse de finanţare</t>
    </r>
    <r>
      <rPr>
        <b/>
        <sz val="10"/>
        <rFont val="Times New Roman"/>
        <family val="1"/>
        <charset val="204"/>
      </rPr>
      <t xml:space="preserve">  pe toate componentele, total</t>
    </r>
  </si>
  <si>
    <t>III. Excedent (+) / Deficit (-)</t>
  </si>
  <si>
    <t>Excedent (+) / Deficit (-)</t>
  </si>
  <si>
    <t>Sold la sfîrşiul anului</t>
  </si>
  <si>
    <t>1. Finanţarea programelor şi proiectelor de conservare a energiei</t>
  </si>
  <si>
    <t>privind executarea bugetului de stat pe anul 2005</t>
  </si>
  <si>
    <t>executarii bugetului de stat pe anul 2005</t>
  </si>
  <si>
    <t>(conform anexei nr.18 la Legea bugetului de stat pe anul 2005)</t>
  </si>
  <si>
    <t>(conform anexei nr.13 la Legea bugetului de stat pe anul 2005)</t>
  </si>
  <si>
    <t>(conform anexei nr.3 la Legea bugetului de stat pe anul 2005)</t>
  </si>
  <si>
    <t>din veniturile de bază</t>
  </si>
  <si>
    <t>din mijloacele speciale</t>
  </si>
  <si>
    <t xml:space="preserve"> la Legea bugetului de stat pe anul 2005)</t>
  </si>
  <si>
    <t>Cheltuieli, total</t>
  </si>
  <si>
    <t>Formularul nr.9</t>
  </si>
  <si>
    <t>MINISTERUL  EDUCAŢIEI, TINERETULUI ŞI SPORTULUI</t>
  </si>
  <si>
    <t>Bugetul asigurărilor sociale de stat</t>
  </si>
  <si>
    <t>Bugetul de stat</t>
  </si>
  <si>
    <t>Bugetele unităţilor administrativ-teritoriale</t>
  </si>
  <si>
    <t>(pe componentul de bază, cheltuieli fara investiţii capitale în construcţii</t>
  </si>
  <si>
    <t>(pe componentul de bază,  cheltuieli pentru investiţii capitale în construcţii</t>
  </si>
  <si>
    <t xml:space="preserve">Sinteza </t>
  </si>
  <si>
    <t>Bilanţul contabil pivind executarea bugetului de stat</t>
  </si>
  <si>
    <t xml:space="preserve">Raportul privind executarea bugetului de stat pe anul 2005 (pe componentul de bază, cheltuieli fără investiţii capitale, conform anexei nr.1 la Legea bugetului de stat pe anul 2005) </t>
  </si>
  <si>
    <t xml:space="preserve">Raportul privind executarea bugetului de stat pe anul 2005 (pe componentul de bază,cheltuieli pentru investiţii capitaleîn construcţii, conform anexei nr.1 la Legea bugetului de stat pe anul 2005) </t>
  </si>
  <si>
    <t>Sinteza privind utilizarea transferurilor cu destinaţie specială de la bugetul de stat la bugetele unităţilor administrativ-teritoriale pe anul 2005</t>
  </si>
  <si>
    <t>IV. Surse de finanţare</t>
  </si>
  <si>
    <t>* - alocaţiile din fondul de rezervă al Guvernului şi din fondurile de rezervă ale unităţilor administrativ teritoriale şi investiţiile capitale se vor reflecta la grupele funcţionale la care au fost valorificate</t>
  </si>
  <si>
    <t>Operaţiunile consolidabile</t>
  </si>
  <si>
    <t>Guvernul central</t>
  </si>
  <si>
    <t>Bugetul public naţional</t>
  </si>
  <si>
    <t/>
  </si>
  <si>
    <t>Raportul (in %%) executat faţă de precizat</t>
  </si>
  <si>
    <t>1.Taxe de închiriere a manualelor, neachitate pentru anul de studii 2004-2005</t>
  </si>
  <si>
    <t>2.Taxe de închiriere a manualelor pentru anul de studii 2005-2006</t>
  </si>
  <si>
    <t>1. Defalcări  în mărime de 3% din mijloacele obţinute din locaţiunea (arenda) spaţiilor şi fondurilor fixe de către instituţiile  de învăţămînt de toate nivelurile şi treptele finanţate de la bugetul de stat şi cele private</t>
  </si>
  <si>
    <t>I. VENITURI, TOTAL</t>
  </si>
  <si>
    <t xml:space="preserve">     Accize, total</t>
  </si>
  <si>
    <t>Форма №11</t>
  </si>
  <si>
    <t>Утвержденная приказом</t>
  </si>
  <si>
    <t>Министра финансов</t>
  </si>
  <si>
    <t>Отчет об исполнении национального публичного бюджета за 2012 год</t>
  </si>
  <si>
    <t>Наименование показателя</t>
  </si>
  <si>
    <t>Уточнено</t>
  </si>
  <si>
    <t xml:space="preserve">Исполнено </t>
  </si>
  <si>
    <t>Отклонения (+,-)</t>
  </si>
  <si>
    <r>
      <t>Уровень исполнения (</t>
    </r>
    <r>
      <rPr>
        <b/>
        <i/>
        <sz val="12"/>
        <rFont val="Times New Roman"/>
        <family val="1"/>
        <charset val="204"/>
      </rPr>
      <t>%</t>
    </r>
    <r>
      <rPr>
        <b/>
        <sz val="12"/>
        <rFont val="times new roman"/>
        <family val="1"/>
        <charset val="204"/>
      </rPr>
      <t>)</t>
    </r>
  </si>
  <si>
    <t>Удельный вес в ВВП (87847,0 млн. леев)</t>
  </si>
  <si>
    <t>Государственный бюджет</t>
  </si>
  <si>
    <t>Бюджет государственного социального страхования</t>
  </si>
  <si>
    <t xml:space="preserve">Фонды обязательного медицинского страхования </t>
  </si>
  <si>
    <t xml:space="preserve">Консолидируемые операции </t>
  </si>
  <si>
    <t>Центральное Правительство</t>
  </si>
  <si>
    <t>Бюджеты административно территориальных единиц</t>
  </si>
  <si>
    <t>Национальный публичный  бюджет</t>
  </si>
  <si>
    <t xml:space="preserve">I. ДОХОДЫ, ВСЕГО </t>
  </si>
  <si>
    <t>1. Налоговые доходы</t>
  </si>
  <si>
    <t>Подоходный налог</t>
  </si>
  <si>
    <t>в том числе:</t>
  </si>
  <si>
    <t xml:space="preserve">      Подоходный налог с предпринимательской деятельности</t>
  </si>
  <si>
    <t>Взносы на обязательное государственное социальное страхование</t>
  </si>
  <si>
    <t>Взносы на обязательное медицинское страхование</t>
  </si>
  <si>
    <t>Налоги на собственность</t>
  </si>
  <si>
    <t>Внутренние налоги на товары и услуги</t>
  </si>
  <si>
    <t xml:space="preserve">      Налог на добавленную стоимость, всего</t>
  </si>
  <si>
    <t xml:space="preserve">         НДС на товары и услуги, произведенные и оказываемые на территории РМ</t>
  </si>
  <si>
    <t xml:space="preserve">         НДС на импортируемые товары</t>
  </si>
  <si>
    <t xml:space="preserve">         Возмещение НДС</t>
  </si>
  <si>
    <t xml:space="preserve">      Акцизы, всего </t>
  </si>
  <si>
    <t xml:space="preserve">         Поступление акцизов</t>
  </si>
  <si>
    <t xml:space="preserve">         Возмещение акцизов</t>
  </si>
  <si>
    <t xml:space="preserve">     Специальные дорожные сборы</t>
  </si>
  <si>
    <t>Налоги на международную торговлю и внешние операции</t>
  </si>
  <si>
    <t>2. Неналоговые поступления</t>
  </si>
  <si>
    <t>Другие доходы от предпринимательской деятельности и собственности</t>
  </si>
  <si>
    <t>Административные сборы и платежи</t>
  </si>
  <si>
    <t xml:space="preserve">Административные штрафы и санкции  </t>
  </si>
  <si>
    <t>Невыясненные поступления</t>
  </si>
  <si>
    <t>Специальные средства публичных учреждений</t>
  </si>
  <si>
    <t>Доходы специальных фондов</t>
  </si>
  <si>
    <t xml:space="preserve">3. Гранты </t>
  </si>
  <si>
    <t>Внутренние гранты</t>
  </si>
  <si>
    <t>Внешние гранты</t>
  </si>
  <si>
    <t>4. Трансферты, всего</t>
  </si>
  <si>
    <t xml:space="preserve">Трансферты из ИП государственного бюджета в ИП бюджетов АТЕ </t>
  </si>
  <si>
    <t xml:space="preserve">Трансферты из основного компонента бюджетов АТЕ в СС государственного бюджета </t>
  </si>
  <si>
    <t xml:space="preserve">Трансферты из СС государственного бюджета в СС бюджетов АТЕ </t>
  </si>
  <si>
    <t>Трансферты из государственного бюджета в БГСС</t>
  </si>
  <si>
    <t>Трансферты из государственного бюджета в ФОМС</t>
  </si>
  <si>
    <t>Трансферты из ФОМС в государственный бюджет</t>
  </si>
  <si>
    <t xml:space="preserve">Трансферты из бюджетов АТЕ в СФ государственного бюджета </t>
  </si>
  <si>
    <t>Трансферты из бюджетов АТЕ в ИП государственного бюджета</t>
  </si>
  <si>
    <t>II. РАСХОДЫ, ВСЕГО</t>
  </si>
  <si>
    <t>1. Государственные услуги общего назначения</t>
  </si>
  <si>
    <t>2. Международная деятельность</t>
  </si>
  <si>
    <t xml:space="preserve">3. Национальная оборона  </t>
  </si>
  <si>
    <t xml:space="preserve">4. Юстиция </t>
  </si>
  <si>
    <r>
      <t>4</t>
    </r>
    <r>
      <rPr>
        <b/>
        <vertAlign val="superscript"/>
        <sz val="12"/>
        <rFont val="Times New Roman"/>
        <family val="1"/>
        <charset val="204"/>
      </rPr>
      <t>1</t>
    </r>
    <r>
      <rPr>
        <b/>
        <sz val="12"/>
        <rFont val="times new roman"/>
        <family val="1"/>
        <charset val="204"/>
      </rPr>
      <t>. Конституционная юрисдикция</t>
    </r>
  </si>
  <si>
    <t xml:space="preserve">5. Поддержание общественного порядка и национальная безопасность </t>
  </si>
  <si>
    <t>6. Образование</t>
  </si>
  <si>
    <t xml:space="preserve">Трансферты из основного компонента бюджетов АТЕ в СФ государственного бюджета </t>
  </si>
  <si>
    <t>7. Наука и инновации</t>
  </si>
  <si>
    <t>8. Культура, искусство, спорт и мероприятия для молодежи</t>
  </si>
  <si>
    <t xml:space="preserve">Трансферты из бюджетов АТЕ в ИП государственного бюджета </t>
  </si>
  <si>
    <t>9. Здравоохранение</t>
  </si>
  <si>
    <t xml:space="preserve">      Трансферты  в фонды обязательного медицинского страхования</t>
  </si>
  <si>
    <t xml:space="preserve">         Трансферты из ФОМС в государственный бюджет</t>
  </si>
  <si>
    <t xml:space="preserve">      Трансферты из бюджетов АТЕ в ИП государственного бюджета</t>
  </si>
  <si>
    <t>10. Социальное страхование и социальная помощь</t>
  </si>
  <si>
    <t xml:space="preserve">      Трансферты в бюджет государственного социального страхования</t>
  </si>
  <si>
    <t xml:space="preserve">      Трансферты в местные фонды социальной поддержки населения</t>
  </si>
  <si>
    <t xml:space="preserve">      Трансферты из СС государственного бюджета в СС бюджетов АТЕ</t>
  </si>
  <si>
    <t xml:space="preserve">      Трансферты из бюджетов АТЕ в ИП государственного бюджета </t>
  </si>
  <si>
    <t>11. Сельское, лесное, рыбное и водное хозяйство</t>
  </si>
  <si>
    <t xml:space="preserve">       Трансферты из ИП государственного бюджета в ИП бюджетов АТЕ</t>
  </si>
  <si>
    <t>12. Охрана окружающей среды и гидрометеорология</t>
  </si>
  <si>
    <t xml:space="preserve">       Трансферты из СФ государственного бюджета в СФ бюджетов АТЕ </t>
  </si>
  <si>
    <t>13. Промышленность и строительство</t>
  </si>
  <si>
    <t xml:space="preserve">     Трансферты из бюджетов АТЕ в ИП государственного бюджета </t>
  </si>
  <si>
    <t xml:space="preserve">                     из них: трансферты бюджетов АТЕ, всего</t>
  </si>
  <si>
    <t>в том числе:   кредитование бюджетов других уровней</t>
  </si>
  <si>
    <t>III.  Превышение доходов (+) / Дефицит (-)</t>
  </si>
  <si>
    <t xml:space="preserve">IV. Источники финансирования </t>
  </si>
  <si>
    <t xml:space="preserve"> - Предоставление государственных займов</t>
  </si>
  <si>
    <t xml:space="preserve"> - Погашение государственных займов</t>
  </si>
  <si>
    <t xml:space="preserve"> - Займы, предоставленные другими финансовыми учреждениями</t>
  </si>
  <si>
    <t xml:space="preserve"> - Погашение займов, предоставленных другими финансовыми учреждениями</t>
  </si>
  <si>
    <t xml:space="preserve"> - Погашение других займов </t>
  </si>
  <si>
    <t xml:space="preserve"> - Доходы от реализации государственных ценных бумаг</t>
  </si>
  <si>
    <t xml:space="preserve"> - Расходы на выкуп государственных ценных бумаг</t>
  </si>
  <si>
    <t xml:space="preserve"> - Другие внутренние источники </t>
  </si>
  <si>
    <t xml:space="preserve"> - Возврат других внутренних источников</t>
  </si>
  <si>
    <t xml:space="preserve"> - Доходы от продажи конвертируемых государственных ценных бумаг</t>
  </si>
  <si>
    <t xml:space="preserve"> - Расходы по выкупу конвертируемых государственных ценных бумаг</t>
  </si>
  <si>
    <t xml:space="preserve">       - Займы, предоставленные иностранными государствами</t>
  </si>
  <si>
    <t xml:space="preserve">       - Погашение займов, предоставленных иностранными государствами</t>
  </si>
  <si>
    <t xml:space="preserve">      - Другие займы</t>
  </si>
  <si>
    <t xml:space="preserve">      - Погашение других займов </t>
  </si>
  <si>
    <t xml:space="preserve"> - Отвлечение бюджетных средств на погашение государственных гарантий по внешним кредитам</t>
  </si>
  <si>
    <t>Средства, поступившие во временное распоряжение учреждений</t>
  </si>
  <si>
    <t>Плата - гарантия</t>
  </si>
  <si>
    <t>Гуманитарная помощь</t>
  </si>
  <si>
    <t xml:space="preserve"> Остаток на начало года</t>
  </si>
  <si>
    <t xml:space="preserve"> Остаток на конец года</t>
  </si>
  <si>
    <t>Примечание: * Суммы рассчитаны с учетом операций, подлежащих консолидации</t>
  </si>
  <si>
    <t>Министр Финансов</t>
  </si>
  <si>
    <t>Начальник Управления Отчетности Национального Публичного Бюджета</t>
  </si>
  <si>
    <t>Fondurile de asigurare medicală</t>
  </si>
  <si>
    <t>dintre care:</t>
  </si>
  <si>
    <t>Трансферты из республиканского фонда социальной поддержки населения в местные фонды социальной поддержки населения</t>
  </si>
  <si>
    <t xml:space="preserve">       Трансферты специального назначения из государственного бюджета в бюджеты второго уровня и муниципальный бюджет Бэлць, согласно закону о государственном бюджете</t>
  </si>
  <si>
    <t xml:space="preserve">        Трансферты специального назначения из государственного бюджета в бюджеты второго уровня и муниципальный бюджет Бэлць, согласно закону о государственном бюджете</t>
  </si>
  <si>
    <t xml:space="preserve">        Трансферты из бюджетов АТЕ в ИП государственного бюджета</t>
  </si>
  <si>
    <t>15. Жилищное и коммунальное хозяйство</t>
  </si>
  <si>
    <t>16. Топливно-энергетический комплекс</t>
  </si>
  <si>
    <t>17. Обслуживание государственного долга</t>
  </si>
  <si>
    <t>18. Пополнение государственных резервов</t>
  </si>
  <si>
    <t>19. Прочие услуги, связанные с экономической деятельностью</t>
  </si>
  <si>
    <t>20. Расходы, не отнесенные к другим основным группам</t>
  </si>
  <si>
    <t xml:space="preserve">    - внутренний государственный долг</t>
  </si>
  <si>
    <t xml:space="preserve">    - внешний государственный долг</t>
  </si>
  <si>
    <t xml:space="preserve">              Трансферты из бюджетов АТЕ в СС государственного бюджета</t>
  </si>
  <si>
    <t xml:space="preserve">          Трансферты из резервного фонда в ФОМС</t>
  </si>
  <si>
    <t xml:space="preserve">          Трансферты из резервного фонда в БГСС</t>
  </si>
  <si>
    <t xml:space="preserve">       - для бюджетного выравнивания</t>
  </si>
  <si>
    <t xml:space="preserve">       - из резервного фонда Правительства</t>
  </si>
  <si>
    <t xml:space="preserve">       - из ИП государственного бюджета в ИП бюджетов АТЕ </t>
  </si>
  <si>
    <t xml:space="preserve">       - другие трансферты специального назначения </t>
  </si>
  <si>
    <t>23. Кредитование минус погашение</t>
  </si>
  <si>
    <t xml:space="preserve">   27. Внутрение источники финансирования</t>
  </si>
  <si>
    <t xml:space="preserve"> - Предоставление других займов  </t>
  </si>
  <si>
    <t xml:space="preserve">   Государственные займы</t>
  </si>
  <si>
    <t xml:space="preserve">   Займы, предоставленные другими финансовыми учреждениями</t>
  </si>
  <si>
    <t xml:space="preserve">   Другие займы     </t>
  </si>
  <si>
    <t xml:space="preserve">   Государственные ценные бумаги  </t>
  </si>
  <si>
    <t xml:space="preserve">   Другие внутренние источники </t>
  </si>
  <si>
    <t xml:space="preserve">   Курсовая обменная разница валютных средств</t>
  </si>
  <si>
    <t xml:space="preserve">   Доходы от продажи конвертируемых государственных ценных бумаг</t>
  </si>
  <si>
    <t xml:space="preserve">   Государственные займы, рекредитованные из внешних источников</t>
  </si>
  <si>
    <t xml:space="preserve">    28. Внешние источники финансирования</t>
  </si>
  <si>
    <t xml:space="preserve">   29. Средства от продажи и приватизации</t>
  </si>
  <si>
    <t xml:space="preserve">   40. Облигации</t>
  </si>
  <si>
    <t xml:space="preserve">   Внешние государственные гарантии</t>
  </si>
  <si>
    <t xml:space="preserve">   Другие займы</t>
  </si>
  <si>
    <t xml:space="preserve">   Займы, предоставленные международными финансовыми организациями </t>
  </si>
  <si>
    <t xml:space="preserve">   Займы, предоставленные иностранными государствами</t>
  </si>
  <si>
    <t>№08 от 26.01.2013</t>
  </si>
  <si>
    <t xml:space="preserve">      Трансферты в бюджеты АТЕ на субсидирование процентов и возврат преференциальных кредитов</t>
  </si>
  <si>
    <t xml:space="preserve">        - Государственные займы, рекредитованные из внешних источников</t>
  </si>
  <si>
    <t xml:space="preserve">  - Погашение государственных займов, рекредитованных из внешних источников</t>
  </si>
  <si>
    <t xml:space="preserve"> - Займы, предоставленные международными финансовыми организациями</t>
  </si>
  <si>
    <t xml:space="preserve"> - Погашение займов, предоставленных международными финансовыми организациями</t>
  </si>
  <si>
    <t>14. Транспорт, дорожное хозяйство, связь и информации</t>
  </si>
  <si>
    <t xml:space="preserve">     Taxa pe valoare adăugată, total</t>
  </si>
  <si>
    <t>Выкуп государственных ценных бумаг, выпущенных для обеспечения финансовой стабильности</t>
  </si>
  <si>
    <t>13=9+10+11+12</t>
  </si>
  <si>
    <t>Вячеслав Негруца</t>
  </si>
  <si>
    <t>Нина Лупан</t>
  </si>
  <si>
    <t>Надежда Слова</t>
  </si>
  <si>
    <t xml:space="preserve">Начальник Главного Управления Государственного Казначейства </t>
  </si>
  <si>
    <t>Fondurile asigurării obligatorii de asistență  medicală</t>
  </si>
  <si>
    <t>Transferuri de la bugetul de stat mijloace speciale la BUAT mijloace speciale</t>
  </si>
  <si>
    <t>Impozite pe venit</t>
  </si>
  <si>
    <t xml:space="preserve">        TVA la mărfurile produse şi serviciile prestate pe teritoriul RM</t>
  </si>
  <si>
    <t xml:space="preserve">        TVA la mărfurile importate</t>
  </si>
  <si>
    <t xml:space="preserve">        Restituirea TVA</t>
  </si>
  <si>
    <t>Transferuri de la BUAT componenta de bază la bugetul de stat componenta de bază</t>
  </si>
  <si>
    <t>1. Serviciile de stat cu destinaţie generală</t>
  </si>
  <si>
    <t xml:space="preserve">Трансферты из основного компонента бюджетов АТЕ в основной компонент государственного бюджета </t>
  </si>
  <si>
    <t>Трансферты из основного компонента государственного бюджета в основной компонент бюджетов АТЕ (для бюджетного выравнивания и специального назначения)</t>
  </si>
  <si>
    <t xml:space="preserve">          Impozitul pe venitul persoanelor fizice</t>
  </si>
  <si>
    <t xml:space="preserve">          Impozitul pe venitul persoanelor juridice</t>
  </si>
  <si>
    <t>aprobat prin Ordinul</t>
  </si>
  <si>
    <t>Bugetele locale</t>
  </si>
  <si>
    <t>Precizat pe an</t>
  </si>
  <si>
    <r>
      <t>în  (</t>
    </r>
    <r>
      <rPr>
        <b/>
        <i/>
        <sz val="12"/>
        <rFont val="Times New Roman"/>
        <family val="1"/>
        <charset val="204"/>
      </rPr>
      <t>%</t>
    </r>
    <r>
      <rPr>
        <b/>
        <sz val="12"/>
        <rFont val="times new roman"/>
        <family val="1"/>
        <charset val="204"/>
      </rPr>
      <t>)</t>
    </r>
  </si>
  <si>
    <t>Executat față de precizat pe an</t>
  </si>
  <si>
    <t xml:space="preserve">          Impozitul funciar</t>
  </si>
  <si>
    <t xml:space="preserve">          Impozitul pe bunurile imobiliare</t>
  </si>
  <si>
    <t xml:space="preserve">          Impozitul pe proprietate cu caracter ocazional </t>
  </si>
  <si>
    <t xml:space="preserve">         Alte impozite pe proprietate</t>
  </si>
  <si>
    <t>Impozite și taxe pe mărfuri și servicii</t>
  </si>
  <si>
    <t xml:space="preserve">        Accize la mărfurile produse pe teritoriul RM</t>
  </si>
  <si>
    <t xml:space="preserve">        Accizele la mărfurile importate</t>
  </si>
  <si>
    <t xml:space="preserve">        Restituirea accizelor</t>
  </si>
  <si>
    <t xml:space="preserve">     Taxe pentru servicii specifice</t>
  </si>
  <si>
    <t xml:space="preserve">     Taxe și plăți pentru utilizarea mărfurilor și pentru practicarea unor genuri de activitate</t>
  </si>
  <si>
    <t xml:space="preserve">         Alte taxe pentru mărfuri și servicii </t>
  </si>
  <si>
    <t xml:space="preserve"> Taxa asupra comerțului exterior și operațiunilor externe</t>
  </si>
  <si>
    <t xml:space="preserve">     Taxe vamale și alte taxe de import</t>
  </si>
  <si>
    <t xml:space="preserve">         Alte taxe asupra comerțului exterior și operațiunilor externe </t>
  </si>
  <si>
    <t>Contribuții de asigurări sociale de stat obligatorii</t>
  </si>
  <si>
    <t>Prime de asigurare obligatorie de asistență medicală</t>
  </si>
  <si>
    <t>Granturi primite de la Guvernele altor state</t>
  </si>
  <si>
    <t>Granturi primite de la organizațiile internaționale</t>
  </si>
  <si>
    <t xml:space="preserve">Venituri din proprietate </t>
  </si>
  <si>
    <t xml:space="preserve">         Dividende primite</t>
  </si>
  <si>
    <t xml:space="preserve">         Renta</t>
  </si>
  <si>
    <t>Venituri din vânzarea mărfurilor și serviciilor</t>
  </si>
  <si>
    <t xml:space="preserve">     Taxe și plăți administrative</t>
  </si>
  <si>
    <t xml:space="preserve">     Comercializarea mărfurilor și serviciilor de către instituțiile bugetare</t>
  </si>
  <si>
    <t xml:space="preserve">Amenzi şi sancţiuni </t>
  </si>
  <si>
    <t>Donații voluntare</t>
  </si>
  <si>
    <t>Alte venituri și venituri neidentificate</t>
  </si>
  <si>
    <t>II. Cheltuieli și active nefinanciare, conform clasificației funcționale</t>
  </si>
  <si>
    <t>Transferuri între BS și BL</t>
  </si>
  <si>
    <t>Transferuri între BS și BASS</t>
  </si>
  <si>
    <t>Transferuri între BS și FAOAM</t>
  </si>
  <si>
    <t>2. Apărarea naţională</t>
  </si>
  <si>
    <t>3. Ordine publică și securitate națională</t>
  </si>
  <si>
    <t>4. Servicii în domeniul economiei</t>
  </si>
  <si>
    <t>inclusiv transferuri între BS și BL</t>
  </si>
  <si>
    <t>5. Protecția mediului</t>
  </si>
  <si>
    <t xml:space="preserve">6. Gospodăria de locuințe și gospodăria serviciilor </t>
  </si>
  <si>
    <t>7. Ocrotirea sănătății</t>
  </si>
  <si>
    <t>inclusiv transferuri între BS și FAOAM</t>
  </si>
  <si>
    <t>8. Cultura, sport, tineret, culte și odihnă</t>
  </si>
  <si>
    <t>9. Învățământ</t>
  </si>
  <si>
    <t>10. Protecție socială</t>
  </si>
  <si>
    <t>inclusiv transferuri între BS și BASS</t>
  </si>
  <si>
    <t>Active financiare</t>
  </si>
  <si>
    <t>Creanțe interne</t>
  </si>
  <si>
    <t>Acțiuni și alte forme de participare în capital în interiorul țării</t>
  </si>
  <si>
    <t xml:space="preserve">Alte creanțe interne ale bugetului </t>
  </si>
  <si>
    <t>Diferența de curs valutar</t>
  </si>
  <si>
    <t>Diferența de curs pozitivă</t>
  </si>
  <si>
    <t>Diferența de curs negativă</t>
  </si>
  <si>
    <t>Credite interne între bugete</t>
  </si>
  <si>
    <t>Credite în cadrul Bugetului Consolidat Central</t>
  </si>
  <si>
    <t>Credite interne instituțiilor nefinanciare și financiare</t>
  </si>
  <si>
    <t>Credite instituțiilor nefinanciare</t>
  </si>
  <si>
    <t>Credite instituțiilor financiare</t>
  </si>
  <si>
    <t>Împrumuturi recreditate interne instituțiilor nefinanciare și financiare</t>
  </si>
  <si>
    <t>Împrumuturi recreditate instituțiilor nefinanciare</t>
  </si>
  <si>
    <t>Împrumuturi recreditate instituțiilor financiare</t>
  </si>
  <si>
    <t xml:space="preserve">Datorii </t>
  </si>
  <si>
    <t>Datorii interne</t>
  </si>
  <si>
    <t>Valori mobiliare de stat cu excepția acțiunilor</t>
  </si>
  <si>
    <t>Alte datorii interne ale bugetului</t>
  </si>
  <si>
    <t xml:space="preserve">   Împrumuturile interne între bugete </t>
  </si>
  <si>
    <t>Împrumuturi în cadrul Bugetului Consolidat Central</t>
  </si>
  <si>
    <t xml:space="preserve">   Împrumuturi interne de la instituțiile nefinanciare și financiare</t>
  </si>
  <si>
    <t xml:space="preserve">     Împrumuturi interne de la instituțiile nefinanciare </t>
  </si>
  <si>
    <t xml:space="preserve">     Împrumuturi interne de la instituțiile financiare </t>
  </si>
  <si>
    <t xml:space="preserve">   Împrumuturi externe </t>
  </si>
  <si>
    <t xml:space="preserve">    Primirea împrumuturilor externe</t>
  </si>
  <si>
    <t xml:space="preserve">       Rambursarea împrumuturilor externe</t>
  </si>
  <si>
    <t>Modificarea soldului de mijloace bănești</t>
  </si>
  <si>
    <t>Sold de mijloace bănești la începutul perioadei</t>
  </si>
  <si>
    <t>Sold de mijloace bănești la sfârșitul perioadei</t>
  </si>
  <si>
    <t>Corectarea soldului de mijloace bănești</t>
  </si>
  <si>
    <t>III. Sold bugetar (excedent (+) /,deficit (-))</t>
  </si>
  <si>
    <t>Creanțe externe</t>
  </si>
  <si>
    <t xml:space="preserve">    Alte împrumuturi </t>
  </si>
  <si>
    <t>Împrumuturi recreditate interne între bugete</t>
  </si>
  <si>
    <t>Împrumuturi recreditate între bugetul de stat și bugetele locale</t>
  </si>
  <si>
    <t xml:space="preserve">   Împrumuturi recreditate interne între bugete </t>
  </si>
  <si>
    <t xml:space="preserve">     Împrumuturi recreditate între bugetul de stat și bugetele locale </t>
  </si>
  <si>
    <t>Impozite și taxe</t>
  </si>
  <si>
    <t>Impozite pe proprietate</t>
  </si>
  <si>
    <t>Contribuţii și prime de asigurări obligatorii</t>
  </si>
  <si>
    <t xml:space="preserve"> Granturi primite</t>
  </si>
  <si>
    <t xml:space="preserve">Alte venituri </t>
  </si>
  <si>
    <t>Transferuri, total</t>
  </si>
  <si>
    <t xml:space="preserve">                Dobînzi încasate la împrumuturile în interiorul sistemului bugetar</t>
  </si>
  <si>
    <t>Nota: *Cu excluderea operațiunelor consolidabile</t>
  </si>
  <si>
    <t>Bugetul public naţional *</t>
  </si>
  <si>
    <t>(mil.lei)</t>
  </si>
  <si>
    <t xml:space="preserve">                               </t>
  </si>
  <si>
    <t>Nadejda Slova</t>
  </si>
  <si>
    <t>Credite între bugetul de stat și bugetele locale</t>
  </si>
  <si>
    <t xml:space="preserve">   Rambursarea creditelor între bugetul de stat și bugetul asigurărilor sociale de stat</t>
  </si>
  <si>
    <t xml:space="preserve">   Acordarea creditelor între bugetul de stat și bugetul asigurărilor sociale de stat</t>
  </si>
  <si>
    <t xml:space="preserve">   Acordarea creditelor între bugetul de stat și bugetele locale de nivelul 1</t>
  </si>
  <si>
    <t xml:space="preserve">   Rambursarea creditelor între bugetul de stat și bugetele locale de nivelul 1</t>
  </si>
  <si>
    <t xml:space="preserve">       Primirea împrumutului  de la instituțiile nefinanciare </t>
  </si>
  <si>
    <t xml:space="preserve">       Rambursarea împrumutului instituțiilor nefinanciare </t>
  </si>
  <si>
    <t>Rambursarea împrumutului între bugetul de stat și bugetul asigurărilor sociale de stat</t>
  </si>
  <si>
    <t>Primirea împrumutului între bugetul de stat și bugetul asigurărilor sociale de stat</t>
  </si>
  <si>
    <t>Primirea împrumutului între bugetul de stat și bugetele locale de nivelul 1</t>
  </si>
  <si>
    <t>Rambursarea împrumutului între bugetul de stat și bugetele locale de nivelul 1</t>
  </si>
  <si>
    <t xml:space="preserve"> dobînzi la împrumuturile altor nivele ale sistemului bugetar</t>
  </si>
  <si>
    <t xml:space="preserve">       Rambursarea împrumutului instituțiilor financiare </t>
  </si>
  <si>
    <t xml:space="preserve">       Primirea împrumutului  de la instituțiile financiare </t>
  </si>
  <si>
    <t>Natalia Sclearuc</t>
  </si>
  <si>
    <t>Nr.18 din 27 ianuarie 2020</t>
  </si>
  <si>
    <t>&gt;200</t>
  </si>
  <si>
    <t>Maxim Ciobanu</t>
  </si>
  <si>
    <t xml:space="preserve">   Acordarea creditelor între bugetul de stat și bugetele locale de nivelul 2</t>
  </si>
  <si>
    <t xml:space="preserve">   Rambursarea creditelor între bugetul de stat și bugetele locale de nivelul 2</t>
  </si>
  <si>
    <t xml:space="preserve">Împrumuturi între bugetul de stat și bugetele locale </t>
  </si>
  <si>
    <t>Primirea împrumutului între bugetul de stat și bugetele locale de nivelul 2</t>
  </si>
  <si>
    <t>Rambursarea împrumutului între bugetul de stat și bugetele locale de nivelul 2</t>
  </si>
  <si>
    <t>Valori mobiliare emise de autorități publice locale</t>
  </si>
  <si>
    <t xml:space="preserve">inclusiv transferuri între instituțiile BS </t>
  </si>
  <si>
    <t>Garanții  interne</t>
  </si>
  <si>
    <t>Datorii externe</t>
  </si>
  <si>
    <t xml:space="preserve">     Garanții externe</t>
  </si>
  <si>
    <t xml:space="preserve"> Ministrul  Finanţelor </t>
  </si>
  <si>
    <t xml:space="preserve">Secretar  general al ministerului                                                                                                                                       </t>
  </si>
  <si>
    <t>Dina Roșca</t>
  </si>
  <si>
    <t xml:space="preserve">         Dobânzi și alte plăți încasate</t>
  </si>
  <si>
    <t>Acțiuni și alte forme de participare în capital peste hotare</t>
  </si>
  <si>
    <t xml:space="preserve">Șef Direcție generală Trezoreria de Stat  </t>
  </si>
  <si>
    <t xml:space="preserve">Șef Direcție raportare </t>
  </si>
  <si>
    <t xml:space="preserve">Șef Direcție generală politici și sinteză bugetară                                                                                            </t>
  </si>
  <si>
    <t xml:space="preserve">                                                                                                                                       Raportul privind executarea bugetului public naţional pe anul 2024</t>
  </si>
  <si>
    <t>Ponderea in  PIB  (323 800 mil. lei)</t>
  </si>
  <si>
    <t>Victoria Belous</t>
  </si>
  <si>
    <t>Alina Certan</t>
  </si>
  <si>
    <t>Secretar de stat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</si>
</sst>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44">
    <font>
      <sz val="10"/>
      <name val="Arial"/>
      <charset val="238"/>
    </font>
    <font>
      <sz val="9"/>
      <color indexed="8"/>
      <name val="Times New Roman"/>
      <family val="1"/>
    </font>
    <font>
      <sz val="9"/>
      <color indexed="9"/>
      <name val="Times New Roman"/>
      <family val="1"/>
    </font>
    <font>
      <sz val="9"/>
      <name val="Times New Roman"/>
      <family val="1"/>
    </font>
    <font>
      <sz val="10"/>
      <name val="Arial"/>
      <family val="2"/>
      <charset val="204"/>
    </font>
    <font>
      <sz val="10"/>
      <name val="times new roman"/>
      <family val="1"/>
    </font>
    <font>
      <sz val="10"/>
      <color indexed="9"/>
      <name val="Times New Roman"/>
      <family val="1"/>
    </font>
    <font>
      <sz val="10"/>
      <color indexed="9"/>
      <name val="Arial"/>
      <family val="2"/>
      <charset val="204"/>
    </font>
    <font>
      <sz val="10"/>
      <color indexed="10"/>
      <name val="Times New Roman"/>
      <family val="1"/>
    </font>
    <font>
      <sz val="10"/>
      <name val="Times New Roman"/>
      <family val="1"/>
      <charset val="204"/>
    </font>
    <font>
      <sz val="9"/>
      <color indexed="10"/>
      <name val="Times New Roman"/>
      <family val="1"/>
    </font>
    <font>
      <b/>
      <sz val="10"/>
      <name val="Times New Roman"/>
      <family val="1"/>
      <charset val="204"/>
    </font>
    <font>
      <b/>
      <sz val="9"/>
      <name val="Times New Roman"/>
      <family val="1"/>
    </font>
    <font>
      <sz val="11.5"/>
      <name val="Times New Roman"/>
      <family val="1"/>
      <charset val="204"/>
    </font>
    <font>
      <sz val="5"/>
      <name val="Times New Roman"/>
      <family val="1"/>
      <charset val="204"/>
    </font>
    <font>
      <sz val="11"/>
      <name val="Times New Roman"/>
      <family val="1"/>
      <charset val="204"/>
    </font>
    <font>
      <b/>
      <sz val="12"/>
      <name val="times new roman"/>
      <family val="1"/>
      <charset val="204"/>
    </font>
    <font>
      <i/>
      <sz val="10"/>
      <name val="Times New Roman"/>
      <family val="1"/>
      <charset val="204"/>
    </font>
    <font>
      <b/>
      <sz val="9"/>
      <color indexed="8"/>
      <name val="Times New Roman"/>
      <family val="1"/>
    </font>
    <font>
      <sz val="10"/>
      <color indexed="8"/>
      <name val="times new roman"/>
      <family val="1"/>
    </font>
    <font>
      <b/>
      <sz val="10"/>
      <color indexed="8"/>
      <name val="Times New Roman"/>
      <family val="1"/>
    </font>
    <font>
      <b/>
      <sz val="9"/>
      <color indexed="8"/>
      <name val="Times New Roman"/>
      <family val="1"/>
      <charset val="204"/>
    </font>
    <font>
      <b/>
      <sz val="9"/>
      <name val="Times New Roman"/>
      <family val="1"/>
      <charset val="204"/>
    </font>
    <font>
      <b/>
      <sz val="10"/>
      <color indexed="8"/>
      <name val="Times New Roman"/>
      <family val="1"/>
      <charset val="204"/>
    </font>
    <font>
      <sz val="9"/>
      <color indexed="8"/>
      <name val="Times New Roman"/>
      <family val="1"/>
      <charset val="204"/>
    </font>
    <font>
      <sz val="10"/>
      <name val="Arial Cyr"/>
      <charset val="238"/>
    </font>
    <font>
      <sz val="12"/>
      <name val="times new roman"/>
      <family val="1"/>
      <charset val="204"/>
    </font>
    <font>
      <b/>
      <i/>
      <sz val="12"/>
      <name val="Times New Roman"/>
      <family val="1"/>
      <charset val="204"/>
    </font>
    <font>
      <i/>
      <sz val="12"/>
      <name val="Times New Roman"/>
      <family val="1"/>
      <charset val="204"/>
    </font>
    <font>
      <sz val="12"/>
      <name val="times new roman"/>
      <family val="1"/>
    </font>
    <font>
      <b/>
      <sz val="14"/>
      <name val="Times New Roman"/>
      <family val="1"/>
      <charset val="204"/>
    </font>
    <font>
      <sz val="14"/>
      <name val="Times New Roman"/>
      <family val="1"/>
      <charset val="204"/>
    </font>
    <font>
      <b/>
      <sz val="18"/>
      <name val="Times New Roman"/>
      <family val="1"/>
      <charset val="204"/>
    </font>
    <font>
      <sz val="9"/>
      <name val="Times New Roman"/>
      <family val="1"/>
      <charset val="204"/>
    </font>
    <font>
      <b/>
      <vertAlign val="superscript"/>
      <sz val="12"/>
      <name val="Times New Roman"/>
      <family val="1"/>
      <charset val="204"/>
    </font>
    <font>
      <i/>
      <sz val="11"/>
      <name val="Times New Roman"/>
      <family val="1"/>
      <charset val="204"/>
    </font>
    <font>
      <b/>
      <sz val="16"/>
      <name val="Times New Roman"/>
      <family val="1"/>
      <charset val="204"/>
    </font>
    <font>
      <sz val="10"/>
      <name val="Arial"/>
      <family val="2"/>
    </font>
    <font>
      <sz val="10"/>
      <name val="Arial Cyr"/>
    </font>
    <font>
      <b/>
      <i/>
      <sz val="12"/>
      <name val="Times New Roman"/>
      <family val="1"/>
    </font>
    <font>
      <i/>
      <sz val="12"/>
      <color indexed="8"/>
      <name val="Times New Roman"/>
      <family val="1"/>
      <charset val="204"/>
    </font>
    <font>
      <b/>
      <sz val="12"/>
      <color indexed="8"/>
      <name val="Times New Roman"/>
      <family val="1"/>
      <charset val="204"/>
    </font>
    <font>
      <i/>
      <sz val="12"/>
      <name val="Times New Roman"/>
      <family val="1"/>
    </font>
    <font>
      <b/>
      <sz val="12"/>
      <name val="times new roman"/>
      <family val="1"/>
    </font>
  </fonts>
  <fills count="13">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15"/>
        <bgColor indexed="64"/>
      </patternFill>
    </fill>
    <fill>
      <patternFill patternType="solid">
        <fgColor indexed="4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rgb="FFCCFFCC"/>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style="medium">
        <color indexed="64"/>
      </left>
      <right/>
      <top style="thin">
        <color indexed="64"/>
      </top>
      <bottom/>
      <diagonal/>
    </border>
    <border>
      <left style="thin">
        <color indexed="64"/>
      </left>
      <right/>
      <top style="thin">
        <color indexed="64"/>
      </top>
      <bottom/>
      <diagonal/>
    </border>
    <border>
      <left/>
      <right/>
      <top/>
      <bottom style="medium">
        <color indexed="64"/>
      </bottom>
      <diagonal/>
    </border>
    <border>
      <left/>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8"/>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4" fillId="0" borderId="0"/>
    <xf numFmtId="0" fontId="38" fillId="0" borderId="0"/>
    <xf numFmtId="0" fontId="4" fillId="0" borderId="0"/>
    <xf numFmtId="0" fontId="25" fillId="0" borderId="0"/>
    <xf numFmtId="0" fontId="4" fillId="0" borderId="0"/>
    <xf numFmtId="0" fontId="4" fillId="0" borderId="0"/>
    <xf numFmtId="0" fontId="37" fillId="0" borderId="0"/>
  </cellStyleXfs>
  <cellXfs count="708">
    <xf numFmtId="0" fontId="0" fillId="0" borderId="0" xfId="0"/>
    <xf numFmtId="0" fontId="1" fillId="0" borderId="0" xfId="0" applyFont="1" applyAlignment="1">
      <alignment horizontal="center"/>
    </xf>
    <xf numFmtId="0" fontId="1" fillId="0" borderId="0" xfId="0" applyFont="1" applyAlignment="1">
      <alignment horizontal="right"/>
    </xf>
    <xf numFmtId="164" fontId="1" fillId="0" borderId="0" xfId="0" applyNumberFormat="1" applyFont="1" applyAlignment="1">
      <alignment horizontal="center"/>
    </xf>
    <xf numFmtId="0" fontId="1" fillId="0" borderId="1" xfId="0" applyFont="1" applyBorder="1" applyAlignment="1">
      <alignment horizontal="center"/>
    </xf>
    <xf numFmtId="0" fontId="1" fillId="0" borderId="2" xfId="0" applyFont="1" applyBorder="1" applyAlignment="1">
      <alignment horizontal="left"/>
    </xf>
    <xf numFmtId="0" fontId="1" fillId="0" borderId="2" xfId="0" applyFont="1" applyBorder="1" applyAlignment="1">
      <alignment horizontal="center"/>
    </xf>
    <xf numFmtId="0" fontId="1" fillId="0" borderId="3" xfId="0" applyFont="1" applyBorder="1" applyAlignment="1">
      <alignment horizontal="center"/>
    </xf>
    <xf numFmtId="0" fontId="1" fillId="0" borderId="0" xfId="0" applyFont="1" applyBorder="1" applyAlignment="1">
      <alignment horizontal="left"/>
    </xf>
    <xf numFmtId="0" fontId="1" fillId="0" borderId="0" xfId="0" applyFont="1" applyBorder="1" applyAlignment="1">
      <alignment horizontal="center"/>
    </xf>
    <xf numFmtId="0" fontId="1" fillId="0" borderId="0" xfId="0" applyFont="1" applyFill="1" applyAlignment="1">
      <alignment wrapText="1"/>
    </xf>
    <xf numFmtId="0" fontId="1" fillId="0" borderId="0" xfId="0" applyFont="1" applyAlignment="1">
      <alignment wrapText="1"/>
    </xf>
    <xf numFmtId="0" fontId="1" fillId="0" borderId="0" xfId="0" applyFont="1" applyAlignment="1">
      <alignment horizontal="left" wrapText="1" indent="2"/>
    </xf>
    <xf numFmtId="0" fontId="1" fillId="0" borderId="0" xfId="0" applyFont="1"/>
    <xf numFmtId="0" fontId="1" fillId="0" borderId="0" xfId="0" applyFont="1" applyFill="1" applyAlignment="1">
      <alignment horizontal="center"/>
    </xf>
    <xf numFmtId="164" fontId="1" fillId="0" borderId="0" xfId="0" applyNumberFormat="1" applyFont="1" applyFill="1" applyAlignment="1">
      <alignment horizontal="center"/>
    </xf>
    <xf numFmtId="0" fontId="1" fillId="0" borderId="0" xfId="0" applyFont="1" applyFill="1" applyAlignment="1">
      <alignment horizontal="left" wrapText="1" indent="2"/>
    </xf>
    <xf numFmtId="0" fontId="1" fillId="0" borderId="0" xfId="0" applyFont="1" applyFill="1" applyAlignment="1">
      <alignment horizontal="right"/>
    </xf>
    <xf numFmtId="0" fontId="1" fillId="0" borderId="0" xfId="0" applyFont="1" applyAlignment="1">
      <alignment horizontal="left"/>
    </xf>
    <xf numFmtId="0" fontId="1" fillId="0" borderId="0" xfId="0" applyFont="1" applyAlignment="1">
      <alignment vertical="top" wrapText="1"/>
    </xf>
    <xf numFmtId="165" fontId="1" fillId="0" borderId="0" xfId="0" applyNumberFormat="1" applyFont="1" applyAlignment="1">
      <alignment horizontal="right"/>
    </xf>
    <xf numFmtId="165" fontId="1" fillId="0" borderId="0" xfId="0" applyNumberFormat="1" applyFont="1" applyAlignment="1">
      <alignment horizontal="center"/>
    </xf>
    <xf numFmtId="165" fontId="1" fillId="0" borderId="1" xfId="0" applyNumberFormat="1" applyFont="1" applyBorder="1" applyAlignment="1">
      <alignment horizontal="center"/>
    </xf>
    <xf numFmtId="165" fontId="1" fillId="0" borderId="0" xfId="0" applyNumberFormat="1" applyFont="1" applyBorder="1" applyAlignment="1">
      <alignment horizontal="center"/>
    </xf>
    <xf numFmtId="3" fontId="1" fillId="0" borderId="1" xfId="0" applyNumberFormat="1" applyFont="1" applyBorder="1" applyAlignment="1">
      <alignment horizontal="center"/>
    </xf>
    <xf numFmtId="165" fontId="1" fillId="0" borderId="0" xfId="0" applyNumberFormat="1" applyFont="1" applyFill="1" applyAlignment="1">
      <alignment horizontal="right"/>
    </xf>
    <xf numFmtId="0" fontId="1" fillId="0" borderId="4" xfId="0" applyFont="1" applyBorder="1" applyAlignment="1">
      <alignment horizontal="left"/>
    </xf>
    <xf numFmtId="164" fontId="1" fillId="0" borderId="0" xfId="0" applyNumberFormat="1" applyFont="1" applyFill="1" applyAlignment="1">
      <alignment horizontal="left"/>
    </xf>
    <xf numFmtId="165" fontId="2" fillId="0" borderId="0" xfId="0" applyNumberFormat="1" applyFont="1" applyAlignment="1">
      <alignment horizontal="right"/>
    </xf>
    <xf numFmtId="0" fontId="1" fillId="0" borderId="0" xfId="0" applyFont="1" applyAlignment="1"/>
    <xf numFmtId="0" fontId="1" fillId="0" borderId="0" xfId="0" applyFont="1" applyAlignment="1">
      <alignment horizontal="left" wrapText="1" indent="1"/>
    </xf>
    <xf numFmtId="0" fontId="1" fillId="0" borderId="2" xfId="0" applyFont="1" applyBorder="1" applyAlignment="1">
      <alignment horizontal="left" wrapText="1"/>
    </xf>
    <xf numFmtId="0" fontId="1" fillId="0" borderId="4" xfId="0" applyFont="1" applyBorder="1" applyAlignment="1">
      <alignment horizontal="left" wrapText="1"/>
    </xf>
    <xf numFmtId="164" fontId="1" fillId="0" borderId="0" xfId="0" applyNumberFormat="1" applyFont="1" applyFill="1" applyAlignment="1">
      <alignment horizontal="right"/>
    </xf>
    <xf numFmtId="0" fontId="1" fillId="0" borderId="0" xfId="0" applyFont="1" applyFill="1" applyAlignment="1">
      <alignment horizontal="center" wrapText="1"/>
    </xf>
    <xf numFmtId="0" fontId="3" fillId="0" borderId="0" xfId="0" applyFont="1" applyAlignment="1">
      <alignment horizontal="center"/>
    </xf>
    <xf numFmtId="0" fontId="1" fillId="0" borderId="0" xfId="0" applyFont="1" applyFill="1"/>
    <xf numFmtId="0" fontId="1" fillId="0" borderId="0" xfId="0" applyFont="1" applyAlignment="1">
      <alignment horizontal="left" wrapText="1" indent="3"/>
    </xf>
    <xf numFmtId="0" fontId="1" fillId="0" borderId="0" xfId="0" applyFont="1" applyAlignment="1">
      <alignment horizontal="justify" wrapText="1"/>
    </xf>
    <xf numFmtId="164" fontId="1" fillId="0" borderId="0" xfId="0" applyNumberFormat="1" applyFont="1" applyFill="1"/>
    <xf numFmtId="0" fontId="1" fillId="0" borderId="0" xfId="0" applyFont="1" applyFill="1" applyAlignment="1"/>
    <xf numFmtId="0" fontId="1" fillId="0" borderId="0" xfId="0" applyFont="1" applyAlignment="1">
      <alignment horizontal="left" wrapText="1"/>
    </xf>
    <xf numFmtId="164" fontId="1" fillId="0" borderId="0" xfId="0" applyNumberFormat="1" applyFont="1" applyAlignment="1">
      <alignment horizontal="right"/>
    </xf>
    <xf numFmtId="0" fontId="1" fillId="0" borderId="0" xfId="0" applyFont="1" applyAlignment="1">
      <alignment horizontal="center" wrapText="1"/>
    </xf>
    <xf numFmtId="164" fontId="1" fillId="0" borderId="0" xfId="0" applyNumberFormat="1" applyFont="1"/>
    <xf numFmtId="0" fontId="1" fillId="0" borderId="0" xfId="0" applyFont="1" applyAlignment="1">
      <alignment horizontal="left" indent="3"/>
    </xf>
    <xf numFmtId="0" fontId="1" fillId="0" borderId="3" xfId="0" applyFont="1" applyBorder="1"/>
    <xf numFmtId="165" fontId="1" fillId="0" borderId="0" xfId="0" applyNumberFormat="1" applyFont="1"/>
    <xf numFmtId="0" fontId="3" fillId="0" borderId="2" xfId="0" applyFont="1" applyBorder="1" applyAlignment="1">
      <alignment horizontal="left"/>
    </xf>
    <xf numFmtId="0" fontId="3" fillId="0" borderId="2" xfId="0" applyFont="1" applyBorder="1" applyAlignment="1">
      <alignment horizontal="left" wrapText="1"/>
    </xf>
    <xf numFmtId="0" fontId="3" fillId="0" borderId="0" xfId="0" applyFont="1" applyFill="1" applyAlignment="1">
      <alignment wrapText="1"/>
    </xf>
    <xf numFmtId="165" fontId="1" fillId="0" borderId="0" xfId="0" applyNumberFormat="1" applyFont="1" applyAlignment="1"/>
    <xf numFmtId="165" fontId="1" fillId="0" borderId="0" xfId="0" applyNumberFormat="1" applyFont="1" applyAlignment="1">
      <alignment wrapText="1"/>
    </xf>
    <xf numFmtId="0" fontId="1" fillId="0" borderId="0" xfId="0" applyFont="1" applyFill="1" applyAlignment="1">
      <alignment horizontal="left" wrapText="1" indent="1"/>
    </xf>
    <xf numFmtId="0" fontId="3" fillId="0" borderId="0" xfId="0" applyFont="1" applyBorder="1" applyAlignment="1">
      <alignment wrapText="1"/>
    </xf>
    <xf numFmtId="0" fontId="1" fillId="0" borderId="0" xfId="0" applyFont="1" applyFill="1" applyAlignment="1">
      <alignment horizontal="left" wrapText="1"/>
    </xf>
    <xf numFmtId="165" fontId="2" fillId="0" borderId="0" xfId="0" applyNumberFormat="1" applyFont="1" applyAlignment="1">
      <alignment horizontal="left"/>
    </xf>
    <xf numFmtId="0" fontId="3" fillId="0" borderId="0" xfId="0" applyFont="1" applyFill="1" applyAlignment="1">
      <alignment horizontal="left" wrapText="1"/>
    </xf>
    <xf numFmtId="0" fontId="3" fillId="0" borderId="0" xfId="0" applyFont="1" applyFill="1" applyAlignment="1">
      <alignment horizontal="center"/>
    </xf>
    <xf numFmtId="164" fontId="3" fillId="0" borderId="0" xfId="0" applyNumberFormat="1" applyFont="1" applyFill="1" applyAlignment="1">
      <alignment horizontal="center"/>
    </xf>
    <xf numFmtId="0" fontId="3" fillId="0" borderId="0" xfId="0" applyFont="1" applyFill="1"/>
    <xf numFmtId="0" fontId="3" fillId="0" borderId="0" xfId="0" applyFont="1" applyFill="1" applyAlignment="1"/>
    <xf numFmtId="0" fontId="3" fillId="0" borderId="0" xfId="0" applyFont="1" applyFill="1" applyAlignment="1">
      <alignment horizontal="left"/>
    </xf>
    <xf numFmtId="165" fontId="2" fillId="0" borderId="0" xfId="0" applyNumberFormat="1" applyFont="1" applyBorder="1" applyAlignment="1">
      <alignment horizontal="right"/>
    </xf>
    <xf numFmtId="0" fontId="3" fillId="0" borderId="1" xfId="0" applyFont="1" applyFill="1" applyBorder="1" applyAlignment="1">
      <alignment horizontal="center"/>
    </xf>
    <xf numFmtId="0" fontId="3" fillId="0" borderId="2" xfId="0" applyFont="1" applyFill="1" applyBorder="1" applyAlignment="1">
      <alignment horizontal="left"/>
    </xf>
    <xf numFmtId="0" fontId="3" fillId="0" borderId="2" xfId="0" applyFont="1" applyFill="1" applyBorder="1" applyAlignment="1">
      <alignment horizontal="left" wrapText="1"/>
    </xf>
    <xf numFmtId="0" fontId="3" fillId="0" borderId="2" xfId="0" applyFont="1" applyFill="1" applyBorder="1" applyAlignment="1">
      <alignment horizontal="center"/>
    </xf>
    <xf numFmtId="0" fontId="3" fillId="0" borderId="4" xfId="0" applyFont="1" applyFill="1" applyBorder="1" applyAlignment="1">
      <alignment horizontal="center"/>
    </xf>
    <xf numFmtId="0" fontId="3" fillId="0" borderId="0" xfId="0" applyFont="1" applyFill="1" applyBorder="1" applyAlignment="1">
      <alignment horizontal="left"/>
    </xf>
    <xf numFmtId="0" fontId="3" fillId="0" borderId="0" xfId="0" applyFont="1" applyFill="1" applyBorder="1" applyAlignment="1">
      <alignment horizontal="center"/>
    </xf>
    <xf numFmtId="165" fontId="3" fillId="0" borderId="0" xfId="0" applyNumberFormat="1" applyFont="1" applyFill="1" applyAlignment="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applyAlignment="1">
      <alignment horizontal="justify" vertical="justify" wrapText="1"/>
    </xf>
    <xf numFmtId="0" fontId="2" fillId="0" borderId="0" xfId="0" applyFont="1" applyBorder="1" applyAlignment="1">
      <alignment horizontal="left"/>
    </xf>
    <xf numFmtId="0" fontId="3" fillId="0" borderId="0" xfId="0" applyFont="1"/>
    <xf numFmtId="0" fontId="3" fillId="0" borderId="0" xfId="0" applyFont="1" applyAlignment="1">
      <alignment horizontal="justify"/>
    </xf>
    <xf numFmtId="165" fontId="2" fillId="0" borderId="0" xfId="0" applyNumberFormat="1" applyFont="1" applyFill="1" applyAlignment="1">
      <alignment horizontal="right"/>
    </xf>
    <xf numFmtId="0" fontId="2" fillId="0" borderId="0" xfId="0" applyFont="1" applyBorder="1" applyAlignment="1">
      <alignment horizontal="center"/>
    </xf>
    <xf numFmtId="165" fontId="2" fillId="0" borderId="0" xfId="0" applyNumberFormat="1" applyFont="1" applyAlignment="1">
      <alignment horizontal="right" wrapText="1"/>
    </xf>
    <xf numFmtId="165" fontId="2" fillId="0" borderId="0" xfId="0" applyNumberFormat="1" applyFont="1" applyFill="1" applyAlignment="1">
      <alignment horizontal="left"/>
    </xf>
    <xf numFmtId="165" fontId="2" fillId="0" borderId="0" xfId="0" applyNumberFormat="1" applyFont="1" applyAlignment="1"/>
    <xf numFmtId="0" fontId="2" fillId="0" borderId="0" xfId="0" applyFont="1" applyAlignment="1">
      <alignment horizontal="justify" wrapText="1"/>
    </xf>
    <xf numFmtId="164" fontId="2" fillId="0" borderId="0" xfId="0" applyNumberFormat="1" applyFont="1" applyFill="1" applyAlignment="1">
      <alignment horizontal="center"/>
    </xf>
    <xf numFmtId="0" fontId="2" fillId="0" borderId="0" xfId="0" applyFont="1" applyFill="1" applyAlignment="1">
      <alignment horizontal="center"/>
    </xf>
    <xf numFmtId="0" fontId="1" fillId="0" borderId="1" xfId="0" applyFont="1" applyFill="1" applyBorder="1" applyAlignment="1">
      <alignment horizontal="center"/>
    </xf>
    <xf numFmtId="164" fontId="2" fillId="0" borderId="0" xfId="0" applyNumberFormat="1" applyFont="1" applyAlignment="1">
      <alignment horizontal="right"/>
    </xf>
    <xf numFmtId="0" fontId="2" fillId="0" borderId="0" xfId="0" applyFont="1" applyAlignment="1">
      <alignment horizontal="right"/>
    </xf>
    <xf numFmtId="0" fontId="2" fillId="0" borderId="0" xfId="0" applyFont="1" applyAlignment="1">
      <alignment horizontal="left" wrapText="1"/>
    </xf>
    <xf numFmtId="0" fontId="2" fillId="0" borderId="0" xfId="0" applyFont="1" applyAlignment="1">
      <alignment horizontal="left"/>
    </xf>
    <xf numFmtId="0" fontId="2" fillId="0" borderId="0" xfId="0" applyFont="1"/>
    <xf numFmtId="0" fontId="2" fillId="0" borderId="0" xfId="0" applyFont="1" applyBorder="1" applyAlignment="1"/>
    <xf numFmtId="0" fontId="2" fillId="0" borderId="0" xfId="0" applyFont="1" applyBorder="1" applyAlignment="1">
      <alignment wrapText="1"/>
    </xf>
    <xf numFmtId="0" fontId="2" fillId="0" borderId="0" xfId="0" applyFont="1" applyFill="1"/>
    <xf numFmtId="0" fontId="5" fillId="0" borderId="0" xfId="5" applyFont="1"/>
    <xf numFmtId="0" fontId="5" fillId="0" borderId="0" xfId="6" applyFont="1"/>
    <xf numFmtId="0" fontId="5" fillId="0" borderId="0" xfId="6" applyFont="1" applyAlignment="1">
      <alignment horizontal="center"/>
    </xf>
    <xf numFmtId="0" fontId="5" fillId="0" borderId="0" xfId="6" applyFont="1" applyAlignment="1"/>
    <xf numFmtId="0" fontId="5" fillId="0" borderId="0" xfId="6" applyFont="1" applyAlignment="1">
      <alignment horizontal="right"/>
    </xf>
    <xf numFmtId="0" fontId="5" fillId="0" borderId="5" xfId="6" applyFont="1" applyBorder="1" applyAlignment="1">
      <alignment horizontal="center" wrapText="1"/>
    </xf>
    <xf numFmtId="0" fontId="5" fillId="0" borderId="3" xfId="6" applyFont="1" applyBorder="1" applyAlignment="1">
      <alignment horizontal="center" wrapText="1"/>
    </xf>
    <xf numFmtId="0" fontId="5" fillId="0" borderId="1" xfId="6" applyFont="1" applyBorder="1" applyAlignment="1">
      <alignment horizontal="center" vertical="center" wrapText="1"/>
    </xf>
    <xf numFmtId="0" fontId="5" fillId="0" borderId="0" xfId="5" applyFont="1" applyAlignment="1">
      <alignment horizontal="center"/>
    </xf>
    <xf numFmtId="0" fontId="4" fillId="0" borderId="0" xfId="5" applyFont="1"/>
    <xf numFmtId="0" fontId="5" fillId="0" borderId="0" xfId="5" applyFont="1" applyAlignment="1">
      <alignment wrapText="1"/>
    </xf>
    <xf numFmtId="0" fontId="4" fillId="0" borderId="0" xfId="5" applyFont="1" applyAlignment="1">
      <alignment wrapText="1"/>
    </xf>
    <xf numFmtId="0" fontId="5" fillId="0" borderId="0" xfId="5" applyFont="1" applyBorder="1" applyAlignment="1">
      <alignment horizontal="center"/>
    </xf>
    <xf numFmtId="0" fontId="7" fillId="0" borderId="0" xfId="5" applyFont="1"/>
    <xf numFmtId="0" fontId="5" fillId="0" borderId="0" xfId="5" applyFont="1" applyFill="1" applyAlignment="1">
      <alignment vertical="center"/>
    </xf>
    <xf numFmtId="0" fontId="5" fillId="0" borderId="0" xfId="5" applyFont="1" applyFill="1" applyBorder="1" applyAlignment="1">
      <alignment horizontal="center" vertical="center" wrapText="1"/>
    </xf>
    <xf numFmtId="0" fontId="8" fillId="0" borderId="0" xfId="5" applyFont="1" applyFill="1" applyBorder="1" applyAlignment="1">
      <alignment vertical="center"/>
    </xf>
    <xf numFmtId="0" fontId="5" fillId="0" borderId="0" xfId="5" applyFont="1" applyFill="1" applyBorder="1" applyAlignment="1">
      <alignment vertical="center"/>
    </xf>
    <xf numFmtId="0" fontId="6" fillId="0" borderId="0" xfId="5" applyFont="1"/>
    <xf numFmtId="0" fontId="6" fillId="0" borderId="0" xfId="5" applyFont="1" applyAlignment="1">
      <alignment horizontal="left" wrapText="1"/>
    </xf>
    <xf numFmtId="0" fontId="9" fillId="0" borderId="0" xfId="5" applyFont="1"/>
    <xf numFmtId="0" fontId="9" fillId="0" borderId="0" xfId="6" applyFont="1"/>
    <xf numFmtId="0" fontId="5" fillId="0" borderId="0" xfId="5" applyFont="1" applyFill="1" applyBorder="1" applyAlignment="1">
      <alignment horizontal="center" vertical="center"/>
    </xf>
    <xf numFmtId="0" fontId="5" fillId="0" borderId="1" xfId="5" applyFont="1" applyFill="1" applyBorder="1" applyAlignment="1">
      <alignment horizontal="center" vertical="center" wrapText="1"/>
    </xf>
    <xf numFmtId="0" fontId="5" fillId="0" borderId="1" xfId="5" applyFont="1" applyFill="1" applyBorder="1" applyAlignment="1">
      <alignment horizontal="center" vertical="center"/>
    </xf>
    <xf numFmtId="164" fontId="1" fillId="0" borderId="4" xfId="0" applyNumberFormat="1" applyFont="1" applyFill="1" applyBorder="1" applyAlignment="1">
      <alignment horizontal="left"/>
    </xf>
    <xf numFmtId="0" fontId="2" fillId="0" borderId="0" xfId="0" applyFont="1" applyFill="1" applyAlignment="1">
      <alignment wrapText="1"/>
    </xf>
    <xf numFmtId="0" fontId="3" fillId="0" borderId="4" xfId="0" applyFont="1" applyFill="1" applyBorder="1" applyAlignment="1">
      <alignment horizontal="left"/>
    </xf>
    <xf numFmtId="165" fontId="3" fillId="0" borderId="0" xfId="0" applyNumberFormat="1" applyFont="1" applyFill="1"/>
    <xf numFmtId="0" fontId="1" fillId="0" borderId="2" xfId="0" applyFont="1" applyBorder="1" applyAlignment="1">
      <alignment horizontal="center" wrapText="1"/>
    </xf>
    <xf numFmtId="0" fontId="2" fillId="0" borderId="0" xfId="0" applyFont="1" applyAlignment="1">
      <alignment vertical="top" wrapText="1"/>
    </xf>
    <xf numFmtId="0" fontId="1" fillId="0" borderId="0" xfId="0" applyFont="1" applyFill="1" applyAlignment="1">
      <alignment horizontal="left"/>
    </xf>
    <xf numFmtId="0" fontId="5" fillId="0" borderId="0" xfId="5" applyFont="1" applyFill="1" applyBorder="1" applyAlignment="1">
      <alignment horizontal="right" vertical="center"/>
    </xf>
    <xf numFmtId="0" fontId="5" fillId="0" borderId="0" xfId="5" applyFont="1" applyFill="1" applyBorder="1" applyAlignment="1">
      <alignment horizontal="center" vertical="center" shrinkToFit="1"/>
    </xf>
    <xf numFmtId="0" fontId="5" fillId="0" borderId="1" xfId="5" applyFont="1" applyBorder="1" applyAlignment="1">
      <alignment horizontal="center" vertical="center" wrapText="1"/>
    </xf>
    <xf numFmtId="0" fontId="5" fillId="0" borderId="1" xfId="5" applyFont="1" applyBorder="1" applyAlignment="1">
      <alignment horizontal="center"/>
    </xf>
    <xf numFmtId="164" fontId="3" fillId="0" borderId="0" xfId="0" applyNumberFormat="1" applyFont="1" applyAlignment="1">
      <alignment horizontal="center"/>
    </xf>
    <xf numFmtId="0" fontId="3" fillId="0" borderId="2" xfId="0" applyFont="1" applyBorder="1" applyAlignment="1">
      <alignment horizontal="center"/>
    </xf>
    <xf numFmtId="165" fontId="3" fillId="0" borderId="0" xfId="0" applyNumberFormat="1" applyFont="1" applyAlignment="1">
      <alignment horizontal="right"/>
    </xf>
    <xf numFmtId="0" fontId="3" fillId="0" borderId="0" xfId="0" applyFont="1" applyBorder="1" applyAlignment="1">
      <alignment horizontal="center"/>
    </xf>
    <xf numFmtId="165" fontId="3" fillId="0" borderId="0" xfId="0" applyNumberFormat="1" applyFont="1" applyAlignment="1">
      <alignment horizontal="right" wrapText="1"/>
    </xf>
    <xf numFmtId="0" fontId="5" fillId="0" borderId="1" xfId="6" applyFont="1" applyBorder="1" applyAlignment="1">
      <alignment horizontal="center" wrapText="1"/>
    </xf>
    <xf numFmtId="0" fontId="10" fillId="0" borderId="0" xfId="0" applyFont="1" applyBorder="1" applyAlignment="1">
      <alignment horizontal="left"/>
    </xf>
    <xf numFmtId="0" fontId="10" fillId="0" borderId="0" xfId="0" applyFont="1" applyBorder="1" applyAlignment="1">
      <alignment horizontal="center"/>
    </xf>
    <xf numFmtId="0" fontId="3" fillId="0" borderId="0"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center"/>
    </xf>
    <xf numFmtId="0" fontId="3" fillId="0" borderId="0" xfId="0" applyFont="1" applyAlignment="1">
      <alignment horizontal="left" wrapText="1"/>
    </xf>
    <xf numFmtId="0" fontId="5" fillId="0" borderId="0" xfId="5" applyFont="1" applyAlignment="1"/>
    <xf numFmtId="0" fontId="3" fillId="0" borderId="0" xfId="0" applyFont="1" applyAlignment="1">
      <alignment wrapText="1"/>
    </xf>
    <xf numFmtId="0" fontId="12" fillId="0" borderId="0" xfId="0" applyFont="1" applyAlignment="1">
      <alignment wrapText="1"/>
    </xf>
    <xf numFmtId="0" fontId="3" fillId="0" borderId="0" xfId="0" applyFont="1" applyAlignment="1">
      <alignment horizontal="center" wrapText="1"/>
    </xf>
    <xf numFmtId="0" fontId="12" fillId="0" borderId="0" xfId="0" applyFont="1" applyFill="1" applyAlignment="1">
      <alignment wrapText="1"/>
    </xf>
    <xf numFmtId="165" fontId="2" fillId="0" borderId="0" xfId="0" applyNumberFormat="1" applyFont="1" applyAlignment="1">
      <alignment wrapText="1"/>
    </xf>
    <xf numFmtId="0" fontId="3" fillId="0" borderId="0" xfId="0" applyFont="1" applyAlignment="1">
      <alignment horizontal="left"/>
    </xf>
    <xf numFmtId="165" fontId="3" fillId="0" borderId="0" xfId="0" applyNumberFormat="1" applyFont="1" applyAlignment="1">
      <alignment wrapText="1"/>
    </xf>
    <xf numFmtId="165" fontId="3" fillId="0" borderId="0" xfId="0" applyNumberFormat="1" applyFont="1" applyAlignment="1">
      <alignment horizontal="left"/>
    </xf>
    <xf numFmtId="0" fontId="5" fillId="0" borderId="5" xfId="5" applyFont="1" applyBorder="1" applyAlignment="1">
      <alignment horizontal="center" vertical="center" wrapText="1"/>
    </xf>
    <xf numFmtId="0" fontId="14" fillId="0" borderId="0" xfId="0" applyFont="1" applyAlignment="1">
      <alignment vertical="top" wrapText="1"/>
    </xf>
    <xf numFmtId="0" fontId="14" fillId="0" borderId="0" xfId="0" applyFont="1" applyAlignment="1">
      <alignment horizontal="justify" vertical="top" wrapText="1"/>
    </xf>
    <xf numFmtId="0" fontId="13" fillId="0" borderId="0" xfId="0" applyFont="1" applyAlignment="1">
      <alignment horizontal="justify" vertical="top" wrapText="1"/>
    </xf>
    <xf numFmtId="0" fontId="15" fillId="0" borderId="0" xfId="0" applyFont="1" applyAlignment="1">
      <alignment horizontal="center" wrapText="1"/>
    </xf>
    <xf numFmtId="0" fontId="13" fillId="0" borderId="0" xfId="6" applyFont="1"/>
    <xf numFmtId="0" fontId="13" fillId="0" borderId="0" xfId="5" applyFont="1"/>
    <xf numFmtId="0" fontId="13" fillId="0" borderId="0" xfId="5" applyFont="1" applyFill="1" applyAlignment="1">
      <alignment vertical="center"/>
    </xf>
    <xf numFmtId="0" fontId="0" fillId="0" borderId="0" xfId="0" applyFill="1"/>
    <xf numFmtId="0" fontId="14" fillId="0" borderId="0" xfId="0" applyFont="1" applyFill="1" applyAlignment="1">
      <alignment vertical="top" wrapText="1"/>
    </xf>
    <xf numFmtId="0" fontId="13" fillId="0" borderId="0" xfId="0" applyFont="1" applyFill="1" applyAlignment="1">
      <alignment vertical="top" wrapText="1"/>
    </xf>
    <xf numFmtId="0" fontId="5" fillId="0" borderId="0" xfId="0" applyFont="1" applyAlignment="1">
      <alignment horizontal="center"/>
    </xf>
    <xf numFmtId="0" fontId="3" fillId="0" borderId="0" xfId="5" applyFont="1" applyBorder="1" applyAlignment="1">
      <alignment horizontal="center"/>
    </xf>
    <xf numFmtId="0" fontId="18" fillId="0" borderId="0" xfId="0" applyFont="1" applyAlignment="1">
      <alignment wrapText="1"/>
    </xf>
    <xf numFmtId="0" fontId="18" fillId="0" borderId="0" xfId="0" applyFont="1" applyFill="1" applyAlignment="1">
      <alignment wrapText="1"/>
    </xf>
    <xf numFmtId="0" fontId="18" fillId="0" borderId="0" xfId="0" applyFont="1" applyAlignment="1">
      <alignment horizontal="justify" wrapText="1"/>
    </xf>
    <xf numFmtId="0" fontId="19" fillId="0" borderId="0" xfId="0" applyFont="1"/>
    <xf numFmtId="0" fontId="19" fillId="0" borderId="0" xfId="0" applyFont="1" applyAlignment="1">
      <alignment horizontal="center"/>
    </xf>
    <xf numFmtId="0" fontId="19" fillId="0" borderId="0" xfId="0" applyFont="1" applyAlignment="1">
      <alignment horizontal="right"/>
    </xf>
    <xf numFmtId="164" fontId="19" fillId="0" borderId="0" xfId="0" applyNumberFormat="1" applyFont="1" applyAlignment="1">
      <alignment horizontal="center"/>
    </xf>
    <xf numFmtId="0" fontId="19" fillId="0" borderId="1" xfId="0" applyFont="1" applyBorder="1" applyAlignment="1">
      <alignment horizontal="center"/>
    </xf>
    <xf numFmtId="0" fontId="5" fillId="0" borderId="2" xfId="0" applyFont="1" applyBorder="1" applyAlignment="1">
      <alignment horizontal="left"/>
    </xf>
    <xf numFmtId="0" fontId="19" fillId="0" borderId="2" xfId="0" applyFont="1" applyBorder="1" applyAlignment="1">
      <alignment horizontal="left"/>
    </xf>
    <xf numFmtId="0" fontId="19" fillId="0" borderId="2" xfId="0" applyFont="1" applyBorder="1" applyAlignment="1">
      <alignment horizontal="center"/>
    </xf>
    <xf numFmtId="0" fontId="5" fillId="0" borderId="2" xfId="0" applyFont="1" applyBorder="1" applyAlignment="1">
      <alignment horizontal="left" wrapText="1"/>
    </xf>
    <xf numFmtId="0" fontId="5" fillId="0" borderId="2" xfId="0" applyFont="1" applyBorder="1" applyAlignment="1">
      <alignment horizontal="center"/>
    </xf>
    <xf numFmtId="0" fontId="5" fillId="0" borderId="1" xfId="0" applyFont="1" applyBorder="1" applyAlignment="1">
      <alignment horizontal="center"/>
    </xf>
    <xf numFmtId="0" fontId="5" fillId="0" borderId="4" xfId="0" applyFont="1" applyBorder="1" applyAlignment="1">
      <alignment horizontal="left"/>
    </xf>
    <xf numFmtId="0" fontId="19" fillId="0" borderId="0" xfId="0" applyFont="1" applyBorder="1" applyAlignment="1">
      <alignment horizontal="left"/>
    </xf>
    <xf numFmtId="0" fontId="8" fillId="0" borderId="0" xfId="0" applyFont="1" applyBorder="1" applyAlignment="1">
      <alignment horizontal="left"/>
    </xf>
    <xf numFmtId="0" fontId="8" fillId="0" borderId="0" xfId="0" applyFont="1" applyBorder="1" applyAlignment="1">
      <alignment horizontal="center"/>
    </xf>
    <xf numFmtId="0" fontId="19" fillId="0" borderId="0" xfId="0" applyFont="1" applyAlignment="1">
      <alignment wrapText="1"/>
    </xf>
    <xf numFmtId="164" fontId="19" fillId="0" borderId="0" xfId="0" applyNumberFormat="1" applyFont="1" applyAlignment="1">
      <alignment horizontal="right"/>
    </xf>
    <xf numFmtId="0" fontId="20" fillId="0" borderId="0" xfId="0" applyFont="1" applyAlignment="1">
      <alignment wrapText="1"/>
    </xf>
    <xf numFmtId="164" fontId="6" fillId="0" borderId="0" xfId="0" applyNumberFormat="1" applyFont="1" applyAlignment="1">
      <alignment horizontal="right"/>
    </xf>
    <xf numFmtId="165" fontId="19" fillId="0" borderId="0" xfId="0" applyNumberFormat="1" applyFont="1" applyAlignment="1">
      <alignment horizontal="right"/>
    </xf>
    <xf numFmtId="165" fontId="6" fillId="0" borderId="0" xfId="0" applyNumberFormat="1" applyFont="1" applyAlignment="1">
      <alignment horizontal="right"/>
    </xf>
    <xf numFmtId="0" fontId="19" fillId="0" borderId="0" xfId="0" applyFont="1" applyAlignment="1">
      <alignment horizontal="center" wrapText="1"/>
    </xf>
    <xf numFmtId="0" fontId="20" fillId="0" borderId="0" xfId="0" applyFont="1" applyFill="1" applyAlignment="1">
      <alignment wrapText="1"/>
    </xf>
    <xf numFmtId="0" fontId="19" fillId="0" borderId="0" xfId="0" applyFont="1" applyFill="1" applyAlignment="1">
      <alignment wrapText="1"/>
    </xf>
    <xf numFmtId="0" fontId="6" fillId="0" borderId="0" xfId="0" applyFont="1" applyAlignment="1">
      <alignment horizontal="left"/>
    </xf>
    <xf numFmtId="0" fontId="19" fillId="0" borderId="0" xfId="0" applyFont="1" applyAlignment="1">
      <alignment horizontal="left"/>
    </xf>
    <xf numFmtId="165" fontId="6" fillId="0" borderId="0" xfId="0" applyNumberFormat="1" applyFont="1" applyAlignment="1">
      <alignment horizontal="left"/>
    </xf>
    <xf numFmtId="0" fontId="6" fillId="0" borderId="0" xfId="0" applyFont="1"/>
    <xf numFmtId="0" fontId="6" fillId="0" borderId="0" xfId="0" applyFont="1" applyBorder="1" applyAlignment="1"/>
    <xf numFmtId="0" fontId="6" fillId="0" borderId="0" xfId="0" applyFont="1" applyBorder="1" applyAlignment="1">
      <alignment wrapText="1"/>
    </xf>
    <xf numFmtId="0" fontId="5" fillId="0" borderId="0" xfId="0" applyFont="1" applyBorder="1" applyAlignment="1">
      <alignment wrapText="1"/>
    </xf>
    <xf numFmtId="0" fontId="6" fillId="0" borderId="0" xfId="0" applyFont="1" applyBorder="1" applyAlignment="1">
      <alignment horizontal="center"/>
    </xf>
    <xf numFmtId="0" fontId="6" fillId="0" borderId="0" xfId="0" applyFont="1" applyBorder="1" applyAlignment="1">
      <alignment horizontal="left"/>
    </xf>
    <xf numFmtId="165" fontId="19" fillId="0" borderId="0" xfId="0" applyNumberFormat="1" applyFont="1" applyAlignment="1"/>
    <xf numFmtId="0" fontId="6" fillId="0" borderId="0" xfId="0" applyFont="1" applyAlignment="1">
      <alignment horizontal="left" wrapText="1"/>
    </xf>
    <xf numFmtId="0" fontId="19" fillId="0" borderId="0" xfId="0" applyFont="1" applyAlignment="1">
      <alignment horizontal="left" wrapText="1"/>
    </xf>
    <xf numFmtId="165" fontId="19" fillId="0" borderId="0" xfId="0" applyNumberFormat="1" applyFont="1" applyAlignment="1">
      <alignment wrapText="1"/>
    </xf>
    <xf numFmtId="165" fontId="6" fillId="0" borderId="0" xfId="0" applyNumberFormat="1" applyFont="1" applyAlignment="1">
      <alignment horizontal="right" wrapText="1"/>
    </xf>
    <xf numFmtId="165" fontId="6" fillId="0" borderId="0" xfId="0" applyNumberFormat="1" applyFont="1" applyFill="1" applyAlignment="1">
      <alignment horizontal="left"/>
    </xf>
    <xf numFmtId="0" fontId="5" fillId="0" borderId="0" xfId="0" applyFont="1"/>
    <xf numFmtId="0" fontId="21" fillId="0" borderId="0" xfId="0" applyFont="1" applyFill="1" applyAlignment="1">
      <alignment wrapText="1"/>
    </xf>
    <xf numFmtId="0" fontId="23" fillId="0" borderId="0" xfId="0" applyFont="1" applyAlignment="1">
      <alignment wrapText="1"/>
    </xf>
    <xf numFmtId="0" fontId="11" fillId="0" borderId="0" xfId="5" applyFont="1"/>
    <xf numFmtId="0" fontId="24" fillId="0" borderId="0" xfId="0" applyFont="1" applyAlignment="1">
      <alignment horizontal="left" wrapText="1" indent="1"/>
    </xf>
    <xf numFmtId="0" fontId="22" fillId="0" borderId="0" xfId="5" applyFont="1"/>
    <xf numFmtId="0" fontId="4" fillId="0" borderId="0" xfId="5" applyFont="1" applyAlignment="1"/>
    <xf numFmtId="0" fontId="6" fillId="0" borderId="0" xfId="5" applyFont="1" applyAlignment="1"/>
    <xf numFmtId="0" fontId="7" fillId="0" borderId="0" xfId="5" applyFont="1" applyAlignment="1"/>
    <xf numFmtId="0" fontId="25" fillId="0" borderId="0" xfId="4"/>
    <xf numFmtId="0" fontId="26" fillId="2" borderId="0" xfId="3" applyFont="1" applyFill="1" applyAlignment="1">
      <alignment vertical="center" wrapText="1"/>
    </xf>
    <xf numFmtId="0" fontId="26" fillId="0" borderId="0" xfId="3" applyFont="1" applyFill="1" applyAlignment="1">
      <alignment vertical="center" wrapText="1"/>
    </xf>
    <xf numFmtId="0" fontId="28" fillId="0" borderId="0" xfId="3" applyFont="1" applyFill="1" applyAlignment="1">
      <alignment vertical="center" wrapText="1"/>
    </xf>
    <xf numFmtId="0" fontId="29" fillId="2" borderId="0" xfId="3" applyFont="1" applyFill="1" applyAlignment="1">
      <alignment vertical="center" wrapText="1"/>
    </xf>
    <xf numFmtId="0" fontId="26" fillId="3" borderId="0" xfId="3" applyFont="1" applyFill="1" applyAlignment="1">
      <alignment vertical="center" wrapText="1"/>
    </xf>
    <xf numFmtId="0" fontId="26" fillId="4" borderId="0" xfId="3" applyFont="1" applyFill="1" applyAlignment="1">
      <alignment vertical="center" wrapText="1"/>
    </xf>
    <xf numFmtId="0" fontId="16" fillId="2" borderId="0" xfId="5" applyFont="1" applyFill="1"/>
    <xf numFmtId="0" fontId="26" fillId="2" borderId="0" xfId="3" applyFont="1" applyFill="1" applyBorder="1" applyAlignment="1">
      <alignment vertical="center" wrapText="1"/>
    </xf>
    <xf numFmtId="0" fontId="16" fillId="2" borderId="0" xfId="3" applyFont="1" applyFill="1" applyBorder="1" applyAlignment="1">
      <alignment vertical="center" wrapText="1"/>
    </xf>
    <xf numFmtId="0" fontId="29" fillId="0" borderId="0" xfId="3" applyFont="1" applyFill="1" applyAlignment="1">
      <alignment vertical="center" wrapText="1"/>
    </xf>
    <xf numFmtId="0" fontId="30" fillId="2" borderId="0" xfId="3" applyFont="1" applyFill="1" applyBorder="1" applyAlignment="1">
      <alignment vertical="center" wrapText="1"/>
    </xf>
    <xf numFmtId="0" fontId="31" fillId="2" borderId="0" xfId="3" applyFont="1" applyFill="1" applyAlignment="1">
      <alignment vertical="center" wrapText="1"/>
    </xf>
    <xf numFmtId="0" fontId="31" fillId="2" borderId="0" xfId="3" applyFont="1" applyFill="1" applyBorder="1" applyAlignment="1">
      <alignment vertical="center" wrapText="1"/>
    </xf>
    <xf numFmtId="0" fontId="26" fillId="0" borderId="0" xfId="3" applyFont="1" applyFill="1" applyBorder="1" applyAlignment="1">
      <alignment vertical="center" wrapText="1"/>
    </xf>
    <xf numFmtId="0" fontId="26" fillId="2" borderId="0" xfId="3" applyFont="1" applyFill="1" applyBorder="1" applyAlignment="1">
      <alignment horizontal="left" vertical="center" wrapText="1"/>
    </xf>
    <xf numFmtId="0" fontId="26" fillId="2" borderId="0" xfId="3" quotePrefix="1" applyFont="1" applyFill="1" applyBorder="1" applyAlignment="1">
      <alignment horizontal="right" vertical="center" wrapText="1"/>
    </xf>
    <xf numFmtId="165" fontId="26" fillId="2" borderId="0" xfId="3" applyNumberFormat="1" applyFont="1" applyFill="1" applyBorder="1" applyAlignment="1">
      <alignment vertical="center" wrapText="1"/>
    </xf>
    <xf numFmtId="165" fontId="26" fillId="2" borderId="6" xfId="3" applyNumberFormat="1" applyFont="1" applyFill="1" applyBorder="1" applyAlignment="1">
      <alignment horizontal="right" vertical="center" wrapText="1"/>
    </xf>
    <xf numFmtId="165" fontId="27" fillId="2" borderId="6" xfId="3" applyNumberFormat="1" applyFont="1" applyFill="1" applyBorder="1" applyAlignment="1">
      <alignment horizontal="right" vertical="center" wrapText="1"/>
    </xf>
    <xf numFmtId="165" fontId="26" fillId="2" borderId="1" xfId="3" applyNumberFormat="1" applyFont="1" applyFill="1" applyBorder="1" applyAlignment="1">
      <alignment horizontal="right" vertical="center" wrapText="1"/>
    </xf>
    <xf numFmtId="165" fontId="27" fillId="5" borderId="1" xfId="3" applyNumberFormat="1" applyFont="1" applyFill="1" applyBorder="1" applyAlignment="1">
      <alignment horizontal="right" vertical="center" wrapText="1"/>
    </xf>
    <xf numFmtId="165" fontId="27" fillId="5" borderId="6" xfId="3" applyNumberFormat="1" applyFont="1" applyFill="1" applyBorder="1" applyAlignment="1">
      <alignment horizontal="right" vertical="center" wrapText="1"/>
    </xf>
    <xf numFmtId="0" fontId="16" fillId="2" borderId="0" xfId="3" applyFont="1" applyFill="1" applyBorder="1" applyAlignment="1">
      <alignment horizontal="left" vertical="center" wrapText="1"/>
    </xf>
    <xf numFmtId="165" fontId="16" fillId="2" borderId="6" xfId="3" applyNumberFormat="1" applyFont="1" applyFill="1" applyBorder="1" applyAlignment="1">
      <alignment horizontal="right" vertical="center" wrapText="1"/>
    </xf>
    <xf numFmtId="165" fontId="26" fillId="0" borderId="1" xfId="3" applyNumberFormat="1" applyFont="1" applyFill="1" applyBorder="1" applyAlignment="1">
      <alignment horizontal="right" vertical="center" wrapText="1"/>
    </xf>
    <xf numFmtId="165" fontId="26" fillId="0" borderId="6" xfId="3" applyNumberFormat="1" applyFont="1" applyFill="1" applyBorder="1" applyAlignment="1">
      <alignment horizontal="right" vertical="center" wrapText="1"/>
    </xf>
    <xf numFmtId="165" fontId="27" fillId="0" borderId="6" xfId="3" applyNumberFormat="1" applyFont="1" applyFill="1" applyBorder="1" applyAlignment="1">
      <alignment horizontal="right" vertical="center" wrapText="1"/>
    </xf>
    <xf numFmtId="0" fontId="28" fillId="9" borderId="0" xfId="3" applyFont="1" applyFill="1" applyAlignment="1">
      <alignment vertical="center" wrapText="1"/>
    </xf>
    <xf numFmtId="165" fontId="27" fillId="5" borderId="7" xfId="3" applyNumberFormat="1" applyFont="1" applyFill="1" applyBorder="1" applyAlignment="1">
      <alignment horizontal="right" vertical="center" wrapText="1"/>
    </xf>
    <xf numFmtId="165" fontId="26" fillId="0" borderId="7" xfId="3" applyNumberFormat="1" applyFont="1" applyFill="1" applyBorder="1" applyAlignment="1">
      <alignment horizontal="right" vertical="center" wrapText="1"/>
    </xf>
    <xf numFmtId="165" fontId="26" fillId="2" borderId="7" xfId="3" applyNumberFormat="1" applyFont="1" applyFill="1" applyBorder="1" applyAlignment="1">
      <alignment horizontal="right" vertical="center" wrapText="1"/>
    </xf>
    <xf numFmtId="0" fontId="27" fillId="5" borderId="8" xfId="3" applyFont="1" applyFill="1" applyBorder="1" applyAlignment="1">
      <alignment vertical="center" wrapText="1"/>
    </xf>
    <xf numFmtId="0" fontId="16" fillId="2" borderId="8" xfId="3" applyFont="1" applyFill="1" applyBorder="1" applyAlignment="1">
      <alignment vertical="center" wrapText="1"/>
    </xf>
    <xf numFmtId="0" fontId="15" fillId="0" borderId="8" xfId="3" applyFont="1" applyFill="1" applyBorder="1" applyAlignment="1">
      <alignment vertical="center" wrapText="1"/>
    </xf>
    <xf numFmtId="0" fontId="28" fillId="0" borderId="8" xfId="3" applyFont="1" applyFill="1" applyBorder="1" applyAlignment="1">
      <alignment vertical="center" wrapText="1"/>
    </xf>
    <xf numFmtId="0" fontId="15" fillId="0" borderId="8" xfId="3" applyFont="1" applyFill="1" applyBorder="1" applyAlignment="1">
      <alignment wrapText="1"/>
    </xf>
    <xf numFmtId="0" fontId="27" fillId="0" borderId="8" xfId="3" applyFont="1" applyFill="1" applyBorder="1" applyAlignment="1">
      <alignment vertical="center" wrapText="1"/>
    </xf>
    <xf numFmtId="0" fontId="35" fillId="0" borderId="8" xfId="3" applyFont="1" applyFill="1" applyBorder="1" applyAlignment="1">
      <alignment wrapText="1"/>
    </xf>
    <xf numFmtId="0" fontId="26" fillId="0" borderId="8" xfId="3" applyFont="1" applyFill="1" applyBorder="1" applyAlignment="1">
      <alignment vertical="center" wrapText="1"/>
    </xf>
    <xf numFmtId="0" fontId="35" fillId="0" borderId="8" xfId="3" applyFont="1" applyFill="1" applyBorder="1" applyAlignment="1">
      <alignment vertical="center" wrapText="1"/>
    </xf>
    <xf numFmtId="0" fontId="26" fillId="2" borderId="8" xfId="3" applyFont="1" applyFill="1" applyBorder="1" applyAlignment="1">
      <alignment vertical="center" wrapText="1"/>
    </xf>
    <xf numFmtId="0" fontId="16" fillId="0" borderId="8" xfId="3" applyFont="1" applyFill="1" applyBorder="1" applyAlignment="1">
      <alignment horizontal="left" vertical="center" wrapText="1" indent="1"/>
    </xf>
    <xf numFmtId="0" fontId="35" fillId="2" borderId="8" xfId="3" applyFont="1" applyFill="1" applyBorder="1" applyAlignment="1">
      <alignment horizontal="left" wrapText="1" indent="1"/>
    </xf>
    <xf numFmtId="0" fontId="28" fillId="3" borderId="8" xfId="3" applyFont="1" applyFill="1" applyBorder="1" applyAlignment="1">
      <alignment horizontal="left" vertical="center" wrapText="1" indent="1"/>
    </xf>
    <xf numFmtId="0" fontId="28" fillId="3" borderId="8" xfId="3" applyFont="1" applyFill="1" applyBorder="1" applyAlignment="1">
      <alignment horizontal="left" vertical="center" wrapText="1" indent="3"/>
    </xf>
    <xf numFmtId="0" fontId="35" fillId="0" borderId="8" xfId="3" applyFont="1" applyFill="1" applyBorder="1" applyAlignment="1">
      <alignment horizontal="left" vertical="center" wrapText="1" indent="1"/>
    </xf>
    <xf numFmtId="0" fontId="35" fillId="0" borderId="8" xfId="3" applyFont="1" applyFill="1" applyBorder="1" applyAlignment="1">
      <alignment horizontal="left" wrapText="1" indent="1"/>
    </xf>
    <xf numFmtId="0" fontId="28" fillId="9" borderId="8" xfId="3" applyFont="1" applyFill="1" applyBorder="1" applyAlignment="1">
      <alignment vertical="center" wrapText="1"/>
    </xf>
    <xf numFmtId="0" fontId="35" fillId="2" borderId="8" xfId="3" applyFont="1" applyFill="1" applyBorder="1" applyAlignment="1">
      <alignment horizontal="left" vertical="center" wrapText="1" indent="1"/>
    </xf>
    <xf numFmtId="0" fontId="28" fillId="3" borderId="8" xfId="3" applyFont="1" applyFill="1" applyBorder="1" applyAlignment="1">
      <alignment horizontal="left" vertical="center" wrapText="1" indent="2"/>
    </xf>
    <xf numFmtId="0" fontId="26" fillId="0" borderId="8" xfId="3" applyFont="1" applyFill="1" applyBorder="1" applyAlignment="1">
      <alignment horizontal="left" vertical="center" wrapText="1"/>
    </xf>
    <xf numFmtId="0" fontId="26" fillId="3" borderId="8" xfId="3" applyFont="1" applyFill="1" applyBorder="1" applyAlignment="1">
      <alignment horizontal="left" vertical="center" wrapText="1" indent="1"/>
    </xf>
    <xf numFmtId="0" fontId="26" fillId="0" borderId="8" xfId="3" applyFont="1" applyFill="1" applyBorder="1" applyAlignment="1">
      <alignment horizontal="left" vertical="center" wrapText="1" indent="2"/>
    </xf>
    <xf numFmtId="0" fontId="16" fillId="6" borderId="8" xfId="3" applyFont="1" applyFill="1" applyBorder="1" applyAlignment="1">
      <alignment horizontal="left" vertical="center"/>
    </xf>
    <xf numFmtId="0" fontId="16" fillId="6" borderId="8" xfId="3" applyFont="1" applyFill="1" applyBorder="1" applyAlignment="1">
      <alignment horizontal="left" vertical="center" wrapText="1"/>
    </xf>
    <xf numFmtId="0" fontId="16" fillId="10" borderId="8" xfId="3" applyFont="1" applyFill="1" applyBorder="1" applyAlignment="1">
      <alignment vertical="center" wrapText="1"/>
    </xf>
    <xf numFmtId="0" fontId="16" fillId="0" borderId="8" xfId="3" applyFont="1" applyFill="1" applyBorder="1" applyAlignment="1">
      <alignment vertical="center" wrapText="1"/>
    </xf>
    <xf numFmtId="165" fontId="26" fillId="2" borderId="9" xfId="3" applyNumberFormat="1" applyFont="1" applyFill="1" applyBorder="1" applyAlignment="1">
      <alignment horizontal="right" vertical="center" wrapText="1"/>
    </xf>
    <xf numFmtId="165" fontId="27" fillId="5" borderId="9" xfId="3" applyNumberFormat="1" applyFont="1" applyFill="1" applyBorder="1" applyAlignment="1">
      <alignment horizontal="right" vertical="center" wrapText="1"/>
    </xf>
    <xf numFmtId="165" fontId="26" fillId="3" borderId="9" xfId="3" applyNumberFormat="1" applyFont="1" applyFill="1" applyBorder="1" applyAlignment="1">
      <alignment horizontal="right" vertical="center" wrapText="1"/>
    </xf>
    <xf numFmtId="165" fontId="26" fillId="3" borderId="1" xfId="3" applyNumberFormat="1" applyFont="1" applyFill="1" applyBorder="1" applyAlignment="1">
      <alignment horizontal="right" vertical="center" wrapText="1"/>
    </xf>
    <xf numFmtId="165" fontId="16" fillId="2" borderId="1" xfId="3" applyNumberFormat="1" applyFont="1" applyFill="1" applyBorder="1" applyAlignment="1">
      <alignment horizontal="right" vertical="center" wrapText="1"/>
    </xf>
    <xf numFmtId="165" fontId="26" fillId="4" borderId="9" xfId="3" applyNumberFormat="1" applyFont="1" applyFill="1" applyBorder="1" applyAlignment="1">
      <alignment horizontal="right" vertical="center" wrapText="1"/>
    </xf>
    <xf numFmtId="165" fontId="26" fillId="4" borderId="1" xfId="3" applyNumberFormat="1" applyFont="1" applyFill="1" applyBorder="1" applyAlignment="1">
      <alignment horizontal="right" vertical="center" wrapText="1"/>
    </xf>
    <xf numFmtId="165" fontId="28" fillId="9" borderId="9" xfId="3" applyNumberFormat="1" applyFont="1" applyFill="1" applyBorder="1" applyAlignment="1">
      <alignment horizontal="right" vertical="center" wrapText="1"/>
    </xf>
    <xf numFmtId="165" fontId="28" fillId="9" borderId="1" xfId="3" applyNumberFormat="1" applyFont="1" applyFill="1" applyBorder="1" applyAlignment="1">
      <alignment horizontal="right" vertical="center" wrapText="1"/>
    </xf>
    <xf numFmtId="165" fontId="26" fillId="0" borderId="9" xfId="3" applyNumberFormat="1" applyFont="1" applyFill="1" applyBorder="1" applyAlignment="1">
      <alignment horizontal="right" vertical="center" wrapText="1"/>
    </xf>
    <xf numFmtId="165" fontId="27" fillId="2" borderId="1" xfId="3" applyNumberFormat="1" applyFont="1" applyFill="1" applyBorder="1" applyAlignment="1">
      <alignment horizontal="right" vertical="center" wrapText="1"/>
    </xf>
    <xf numFmtId="165" fontId="27" fillId="2" borderId="9" xfId="3" applyNumberFormat="1" applyFont="1" applyFill="1" applyBorder="1" applyAlignment="1">
      <alignment horizontal="right" vertical="center" wrapText="1"/>
    </xf>
    <xf numFmtId="165" fontId="27" fillId="0" borderId="1" xfId="3" applyNumberFormat="1" applyFont="1" applyFill="1" applyBorder="1" applyAlignment="1">
      <alignment horizontal="right" vertical="center" wrapText="1"/>
    </xf>
    <xf numFmtId="165" fontId="27" fillId="0" borderId="9" xfId="3" applyNumberFormat="1" applyFont="1" applyFill="1" applyBorder="1" applyAlignment="1">
      <alignment horizontal="right" vertical="center" wrapText="1"/>
    </xf>
    <xf numFmtId="165" fontId="28" fillId="2" borderId="1" xfId="3" applyNumberFormat="1" applyFont="1" applyFill="1" applyBorder="1" applyAlignment="1">
      <alignment horizontal="right" vertical="center" wrapText="1"/>
    </xf>
    <xf numFmtId="165" fontId="16" fillId="6" borderId="1" xfId="3" applyNumberFormat="1" applyFont="1" applyFill="1" applyBorder="1" applyAlignment="1">
      <alignment horizontal="right" vertical="center" wrapText="1"/>
    </xf>
    <xf numFmtId="165" fontId="26" fillId="3" borderId="7" xfId="3" applyNumberFormat="1" applyFont="1" applyFill="1" applyBorder="1" applyAlignment="1">
      <alignment horizontal="right" vertical="center" wrapText="1"/>
    </xf>
    <xf numFmtId="165" fontId="26" fillId="4" borderId="7" xfId="3" applyNumberFormat="1" applyFont="1" applyFill="1" applyBorder="1" applyAlignment="1">
      <alignment horizontal="right" vertical="center" wrapText="1"/>
    </xf>
    <xf numFmtId="165" fontId="28" fillId="9" borderId="7" xfId="3" applyNumberFormat="1" applyFont="1" applyFill="1" applyBorder="1" applyAlignment="1">
      <alignment horizontal="right" vertical="center" wrapText="1"/>
    </xf>
    <xf numFmtId="165" fontId="27" fillId="0" borderId="7" xfId="3" applyNumberFormat="1" applyFont="1" applyFill="1" applyBorder="1" applyAlignment="1">
      <alignment horizontal="right" vertical="center" wrapText="1"/>
    </xf>
    <xf numFmtId="165" fontId="27" fillId="2" borderId="7" xfId="3" applyNumberFormat="1" applyFont="1" applyFill="1" applyBorder="1" applyAlignment="1">
      <alignment horizontal="right" vertical="center" wrapText="1"/>
    </xf>
    <xf numFmtId="165" fontId="16" fillId="2" borderId="7" xfId="3" applyNumberFormat="1" applyFont="1" applyFill="1" applyBorder="1" applyAlignment="1">
      <alignment horizontal="right" vertical="center" wrapText="1"/>
    </xf>
    <xf numFmtId="165" fontId="16" fillId="2" borderId="9" xfId="3" applyNumberFormat="1" applyFont="1" applyFill="1" applyBorder="1" applyAlignment="1">
      <alignment horizontal="right" vertical="center" wrapText="1"/>
    </xf>
    <xf numFmtId="0" fontId="11" fillId="2" borderId="10" xfId="3" applyNumberFormat="1" applyFont="1" applyFill="1" applyBorder="1" applyAlignment="1" applyProtection="1">
      <alignment horizontal="center" vertical="center" wrapText="1"/>
    </xf>
    <xf numFmtId="165" fontId="16" fillId="6" borderId="9" xfId="3" applyNumberFormat="1" applyFont="1" applyFill="1" applyBorder="1" applyAlignment="1">
      <alignment horizontal="right" vertical="center" wrapText="1"/>
    </xf>
    <xf numFmtId="165" fontId="16" fillId="10" borderId="9" xfId="3" applyNumberFormat="1" applyFont="1" applyFill="1" applyBorder="1" applyAlignment="1">
      <alignment horizontal="right" vertical="center" wrapText="1"/>
    </xf>
    <xf numFmtId="0" fontId="16" fillId="2" borderId="0" xfId="3" applyFont="1" applyFill="1" applyAlignment="1">
      <alignment vertical="center" wrapText="1"/>
    </xf>
    <xf numFmtId="0" fontId="16" fillId="0" borderId="0" xfId="3" applyFont="1" applyFill="1" applyAlignment="1">
      <alignment vertical="center" wrapText="1"/>
    </xf>
    <xf numFmtId="165" fontId="28" fillId="2" borderId="9" xfId="3" applyNumberFormat="1" applyFont="1" applyFill="1" applyBorder="1" applyAlignment="1">
      <alignment horizontal="right" vertical="center" wrapText="1"/>
    </xf>
    <xf numFmtId="165" fontId="16" fillId="10" borderId="1" xfId="3" applyNumberFormat="1" applyFont="1" applyFill="1" applyBorder="1" applyAlignment="1">
      <alignment horizontal="right" vertical="center" wrapText="1"/>
    </xf>
    <xf numFmtId="165" fontId="16" fillId="6" borderId="6" xfId="3" applyNumberFormat="1" applyFont="1" applyFill="1" applyBorder="1" applyAlignment="1">
      <alignment horizontal="right" vertical="center" wrapText="1"/>
    </xf>
    <xf numFmtId="165" fontId="16" fillId="10" borderId="6" xfId="3" applyNumberFormat="1" applyFont="1" applyFill="1" applyBorder="1" applyAlignment="1">
      <alignment horizontal="right" vertical="center" wrapText="1"/>
    </xf>
    <xf numFmtId="165" fontId="16" fillId="2" borderId="0" xfId="3" applyNumberFormat="1" applyFont="1" applyFill="1" applyBorder="1" applyAlignment="1">
      <alignment vertical="center" wrapText="1"/>
    </xf>
    <xf numFmtId="0" fontId="30" fillId="2" borderId="0" xfId="3" applyFont="1" applyFill="1" applyAlignment="1">
      <alignment vertical="center" wrapText="1"/>
    </xf>
    <xf numFmtId="165" fontId="16" fillId="6" borderId="7" xfId="3" applyNumberFormat="1" applyFont="1" applyFill="1" applyBorder="1" applyAlignment="1">
      <alignment horizontal="right" vertical="center" wrapText="1"/>
    </xf>
    <xf numFmtId="165" fontId="16" fillId="10" borderId="7" xfId="3" applyNumberFormat="1" applyFont="1" applyFill="1" applyBorder="1" applyAlignment="1">
      <alignment horizontal="right" vertical="center" wrapText="1"/>
    </xf>
    <xf numFmtId="0" fontId="26" fillId="4" borderId="8" xfId="3" applyFont="1" applyFill="1" applyBorder="1" applyAlignment="1">
      <alignment vertical="center" wrapText="1"/>
    </xf>
    <xf numFmtId="0" fontId="11" fillId="2" borderId="11" xfId="3" applyNumberFormat="1" applyFont="1" applyFill="1" applyBorder="1" applyAlignment="1" applyProtection="1">
      <alignment horizontal="center" vertical="center" wrapText="1"/>
    </xf>
    <xf numFmtId="0" fontId="27" fillId="5" borderId="12" xfId="3" applyFont="1" applyFill="1" applyBorder="1" applyAlignment="1">
      <alignment vertical="center" wrapText="1"/>
    </xf>
    <xf numFmtId="165" fontId="27" fillId="5" borderId="13" xfId="3" applyNumberFormat="1" applyFont="1" applyFill="1" applyBorder="1" applyAlignment="1">
      <alignment horizontal="right" vertical="center" wrapText="1"/>
    </xf>
    <xf numFmtId="165" fontId="27" fillId="5" borderId="5" xfId="3" applyNumberFormat="1" applyFont="1" applyFill="1" applyBorder="1" applyAlignment="1">
      <alignment horizontal="right" vertical="center" wrapText="1"/>
    </xf>
    <xf numFmtId="165" fontId="16" fillId="5" borderId="5" xfId="3" applyNumberFormat="1" applyFont="1" applyFill="1" applyBorder="1" applyAlignment="1">
      <alignment horizontal="right" vertical="center" wrapText="1"/>
    </xf>
    <xf numFmtId="165" fontId="16" fillId="5" borderId="14" xfId="3" applyNumberFormat="1" applyFont="1" applyFill="1" applyBorder="1" applyAlignment="1">
      <alignment horizontal="right" vertical="center" wrapText="1"/>
    </xf>
    <xf numFmtId="165" fontId="16" fillId="5" borderId="13" xfId="3" applyNumberFormat="1" applyFont="1" applyFill="1" applyBorder="1" applyAlignment="1">
      <alignment horizontal="right" vertical="center" wrapText="1"/>
    </xf>
    <xf numFmtId="165" fontId="16" fillId="5" borderId="3" xfId="3" applyNumberFormat="1" applyFont="1" applyFill="1" applyBorder="1" applyAlignment="1">
      <alignment horizontal="right" vertical="center" wrapText="1"/>
    </xf>
    <xf numFmtId="0" fontId="16" fillId="7" borderId="15" xfId="3" applyFont="1" applyFill="1" applyBorder="1" applyAlignment="1">
      <alignment vertical="center" wrapText="1"/>
    </xf>
    <xf numFmtId="165" fontId="16" fillId="7" borderId="16" xfId="3" applyNumberFormat="1" applyFont="1" applyFill="1" applyBorder="1" applyAlignment="1">
      <alignment horizontal="right" vertical="center" wrapText="1"/>
    </xf>
    <xf numFmtId="165" fontId="16" fillId="7" borderId="17" xfId="3" applyNumberFormat="1" applyFont="1" applyFill="1" applyBorder="1" applyAlignment="1">
      <alignment horizontal="right" vertical="center" wrapText="1"/>
    </xf>
    <xf numFmtId="165" fontId="16" fillId="7" borderId="18" xfId="3" applyNumberFormat="1" applyFont="1" applyFill="1" applyBorder="1" applyAlignment="1">
      <alignment horizontal="right" vertical="center" wrapText="1"/>
    </xf>
    <xf numFmtId="165" fontId="16" fillId="7" borderId="19" xfId="3" applyNumberFormat="1" applyFont="1" applyFill="1" applyBorder="1" applyAlignment="1">
      <alignment horizontal="right" vertical="center" wrapText="1"/>
    </xf>
    <xf numFmtId="0" fontId="26" fillId="0" borderId="20" xfId="3" applyFont="1" applyFill="1" applyBorder="1" applyAlignment="1">
      <alignment horizontal="center" vertical="center" wrapText="1"/>
    </xf>
    <xf numFmtId="0" fontId="26" fillId="0" borderId="0" xfId="3" applyFont="1" applyFill="1" applyBorder="1" applyAlignment="1">
      <alignment horizontal="center" vertical="center" wrapText="1"/>
    </xf>
    <xf numFmtId="0" fontId="26" fillId="2" borderId="21" xfId="3" applyFont="1" applyFill="1" applyBorder="1" applyAlignment="1">
      <alignment vertical="center" wrapText="1"/>
    </xf>
    <xf numFmtId="165" fontId="16" fillId="2" borderId="22" xfId="3" applyNumberFormat="1" applyFont="1" applyFill="1" applyBorder="1" applyAlignment="1">
      <alignment horizontal="right" vertical="center" wrapText="1"/>
    </xf>
    <xf numFmtId="165" fontId="26" fillId="2" borderId="23" xfId="3" applyNumberFormat="1" applyFont="1" applyFill="1" applyBorder="1" applyAlignment="1">
      <alignment horizontal="right" vertical="center" wrapText="1"/>
    </xf>
    <xf numFmtId="165" fontId="16" fillId="2" borderId="23" xfId="3" applyNumberFormat="1" applyFont="1" applyFill="1" applyBorder="1" applyAlignment="1">
      <alignment horizontal="right" vertical="center" wrapText="1"/>
    </xf>
    <xf numFmtId="165" fontId="16" fillId="2" borderId="24" xfId="3" applyNumberFormat="1" applyFont="1" applyFill="1" applyBorder="1" applyAlignment="1">
      <alignment horizontal="right" vertical="center" wrapText="1"/>
    </xf>
    <xf numFmtId="165" fontId="16" fillId="2" borderId="25" xfId="3" applyNumberFormat="1" applyFont="1" applyFill="1" applyBorder="1" applyAlignment="1">
      <alignment horizontal="right" vertical="center" wrapText="1"/>
    </xf>
    <xf numFmtId="0" fontId="16" fillId="0" borderId="12" xfId="3" applyFont="1" applyFill="1" applyBorder="1" applyAlignment="1">
      <alignment horizontal="left" vertical="center" wrapText="1" indent="1"/>
    </xf>
    <xf numFmtId="165" fontId="16" fillId="2" borderId="13" xfId="3" applyNumberFormat="1" applyFont="1" applyFill="1" applyBorder="1" applyAlignment="1">
      <alignment horizontal="right" vertical="center" wrapText="1"/>
    </xf>
    <xf numFmtId="165" fontId="16" fillId="2" borderId="5" xfId="3" applyNumberFormat="1" applyFont="1" applyFill="1" applyBorder="1" applyAlignment="1">
      <alignment horizontal="right" vertical="center" wrapText="1"/>
    </xf>
    <xf numFmtId="165" fontId="16" fillId="2" borderId="14" xfId="3" applyNumberFormat="1" applyFont="1" applyFill="1" applyBorder="1" applyAlignment="1">
      <alignment horizontal="right" vertical="center" wrapText="1"/>
    </xf>
    <xf numFmtId="165" fontId="16" fillId="2" borderId="3" xfId="3" applyNumberFormat="1" applyFont="1" applyFill="1" applyBorder="1" applyAlignment="1">
      <alignment horizontal="right" vertical="center" wrapText="1"/>
    </xf>
    <xf numFmtId="0" fontId="16" fillId="6" borderId="12" xfId="3" applyFont="1" applyFill="1" applyBorder="1" applyAlignment="1">
      <alignment vertical="center" wrapText="1"/>
    </xf>
    <xf numFmtId="0" fontId="16" fillId="0" borderId="21" xfId="3" applyFont="1" applyFill="1" applyBorder="1" applyAlignment="1">
      <alignment vertical="center" wrapText="1"/>
    </xf>
    <xf numFmtId="0" fontId="16" fillId="5" borderId="15" xfId="5" applyFont="1" applyFill="1" applyBorder="1" applyAlignment="1">
      <alignment vertical="center"/>
    </xf>
    <xf numFmtId="0" fontId="16" fillId="7" borderId="26" xfId="3" applyFont="1" applyFill="1" applyBorder="1" applyAlignment="1">
      <alignment vertical="center" wrapText="1"/>
    </xf>
    <xf numFmtId="165" fontId="16" fillId="7" borderId="27" xfId="3" applyNumberFormat="1" applyFont="1" applyFill="1" applyBorder="1" applyAlignment="1">
      <alignment horizontal="right" vertical="center" wrapText="1"/>
    </xf>
    <xf numFmtId="165" fontId="16" fillId="7" borderId="28" xfId="3" applyNumberFormat="1" applyFont="1" applyFill="1" applyBorder="1" applyAlignment="1">
      <alignment horizontal="right" vertical="center" wrapText="1"/>
    </xf>
    <xf numFmtId="165" fontId="16" fillId="7" borderId="29" xfId="3" applyNumberFormat="1" applyFont="1" applyFill="1" applyBorder="1" applyAlignment="1">
      <alignment horizontal="right" vertical="center" wrapText="1"/>
    </xf>
    <xf numFmtId="165" fontId="16" fillId="7" borderId="30" xfId="3" applyNumberFormat="1" applyFont="1" applyFill="1" applyBorder="1" applyAlignment="1">
      <alignment horizontal="right" vertical="center" wrapText="1"/>
    </xf>
    <xf numFmtId="0" fontId="16" fillId="5" borderId="31" xfId="5" applyFont="1" applyFill="1" applyBorder="1" applyAlignment="1">
      <alignment vertical="center"/>
    </xf>
    <xf numFmtId="165" fontId="16" fillId="5" borderId="32" xfId="3" applyNumberFormat="1" applyFont="1" applyFill="1" applyBorder="1" applyAlignment="1">
      <alignment horizontal="right" vertical="center" wrapText="1"/>
    </xf>
    <xf numFmtId="165" fontId="16" fillId="5" borderId="33" xfId="3" applyNumberFormat="1" applyFont="1" applyFill="1" applyBorder="1" applyAlignment="1">
      <alignment horizontal="right" vertical="center" wrapText="1"/>
    </xf>
    <xf numFmtId="165" fontId="16" fillId="5" borderId="34" xfId="3" applyNumberFormat="1" applyFont="1" applyFill="1" applyBorder="1" applyAlignment="1">
      <alignment horizontal="right" vertical="center" wrapText="1"/>
    </xf>
    <xf numFmtId="165" fontId="16" fillId="6" borderId="33" xfId="3" applyNumberFormat="1" applyFont="1" applyFill="1" applyBorder="1" applyAlignment="1">
      <alignment horizontal="right" vertical="center" wrapText="1"/>
    </xf>
    <xf numFmtId="165" fontId="16" fillId="6" borderId="34" xfId="3" applyNumberFormat="1" applyFont="1" applyFill="1" applyBorder="1" applyAlignment="1">
      <alignment horizontal="right" vertical="center" wrapText="1"/>
    </xf>
    <xf numFmtId="165" fontId="16" fillId="5" borderId="35" xfId="3" applyNumberFormat="1" applyFont="1" applyFill="1" applyBorder="1" applyAlignment="1">
      <alignment horizontal="right" vertical="center" wrapText="1"/>
    </xf>
    <xf numFmtId="165" fontId="16" fillId="5" borderId="16" xfId="3" applyNumberFormat="1" applyFont="1" applyFill="1" applyBorder="1" applyAlignment="1">
      <alignment horizontal="right" vertical="center" wrapText="1"/>
    </xf>
    <xf numFmtId="165" fontId="16" fillId="5" borderId="17" xfId="3" applyNumberFormat="1" applyFont="1" applyFill="1" applyBorder="1" applyAlignment="1">
      <alignment horizontal="right" vertical="center" wrapText="1"/>
    </xf>
    <xf numFmtId="165" fontId="16" fillId="5" borderId="18" xfId="3" applyNumberFormat="1" applyFont="1" applyFill="1" applyBorder="1" applyAlignment="1">
      <alignment horizontal="right" vertical="center" wrapText="1"/>
    </xf>
    <xf numFmtId="165" fontId="16" fillId="6" borderId="17" xfId="3" applyNumberFormat="1" applyFont="1" applyFill="1" applyBorder="1" applyAlignment="1">
      <alignment horizontal="right" vertical="center" wrapText="1"/>
    </xf>
    <xf numFmtId="165" fontId="16" fillId="6" borderId="18" xfId="3" applyNumberFormat="1" applyFont="1" applyFill="1" applyBorder="1" applyAlignment="1">
      <alignment horizontal="right" vertical="center" wrapText="1"/>
    </xf>
    <xf numFmtId="165" fontId="16" fillId="5" borderId="19" xfId="3" applyNumberFormat="1" applyFont="1" applyFill="1" applyBorder="1" applyAlignment="1">
      <alignment horizontal="right" vertical="center" wrapText="1"/>
    </xf>
    <xf numFmtId="0" fontId="11" fillId="2" borderId="36" xfId="3" applyNumberFormat="1" applyFont="1" applyFill="1" applyBorder="1" applyAlignment="1" applyProtection="1">
      <alignment horizontal="center" vertical="center" wrapText="1"/>
    </xf>
    <xf numFmtId="0" fontId="11" fillId="2" borderId="37" xfId="3" applyNumberFormat="1" applyFont="1" applyFill="1" applyBorder="1" applyAlignment="1" applyProtection="1">
      <alignment horizontal="center" vertical="center" wrapText="1"/>
    </xf>
    <xf numFmtId="0" fontId="11" fillId="2" borderId="38" xfId="3" applyNumberFormat="1" applyFont="1" applyFill="1" applyBorder="1" applyAlignment="1" applyProtection="1">
      <alignment horizontal="center" vertical="center" wrapText="1"/>
    </xf>
    <xf numFmtId="165" fontId="16" fillId="7" borderId="39" xfId="3" applyNumberFormat="1" applyFont="1" applyFill="1" applyBorder="1" applyAlignment="1">
      <alignment horizontal="right" vertical="center" wrapText="1"/>
    </xf>
    <xf numFmtId="0" fontId="28" fillId="9" borderId="21" xfId="3" applyFont="1" applyFill="1" applyBorder="1" applyAlignment="1">
      <alignment horizontal="left" wrapText="1" indent="1"/>
    </xf>
    <xf numFmtId="165" fontId="28" fillId="9" borderId="23" xfId="3" applyNumberFormat="1" applyFont="1" applyFill="1" applyBorder="1" applyAlignment="1">
      <alignment horizontal="right" vertical="center" wrapText="1"/>
    </xf>
    <xf numFmtId="165" fontId="16" fillId="6" borderId="13" xfId="3" applyNumberFormat="1" applyFont="1" applyFill="1" applyBorder="1" applyAlignment="1">
      <alignment horizontal="right" vertical="center" wrapText="1"/>
    </xf>
    <xf numFmtId="165" fontId="16" fillId="6" borderId="5" xfId="3" applyNumberFormat="1" applyFont="1" applyFill="1" applyBorder="1" applyAlignment="1">
      <alignment horizontal="right" vertical="center" wrapText="1"/>
    </xf>
    <xf numFmtId="165" fontId="16" fillId="6" borderId="14" xfId="3" applyNumberFormat="1" applyFont="1" applyFill="1" applyBorder="1" applyAlignment="1">
      <alignment horizontal="right" vertical="center" wrapText="1"/>
    </xf>
    <xf numFmtId="165" fontId="16" fillId="6" borderId="3" xfId="3" applyNumberFormat="1" applyFont="1" applyFill="1" applyBorder="1" applyAlignment="1">
      <alignment horizontal="right" vertical="center" wrapText="1"/>
    </xf>
    <xf numFmtId="165" fontId="16" fillId="8" borderId="17" xfId="3" applyNumberFormat="1" applyFont="1" applyFill="1" applyBorder="1" applyAlignment="1">
      <alignment horizontal="right" vertical="center" wrapText="1"/>
    </xf>
    <xf numFmtId="165" fontId="16" fillId="8" borderId="18" xfId="3" applyNumberFormat="1" applyFont="1" applyFill="1" applyBorder="1" applyAlignment="1">
      <alignment horizontal="right" vertical="center" wrapText="1"/>
    </xf>
    <xf numFmtId="0" fontId="16" fillId="7" borderId="40" xfId="3" applyFont="1" applyFill="1" applyBorder="1" applyAlignment="1">
      <alignment horizontal="left" vertical="center" wrapText="1"/>
    </xf>
    <xf numFmtId="0" fontId="16" fillId="8" borderId="40" xfId="3" applyFont="1" applyFill="1" applyBorder="1" applyAlignment="1">
      <alignment horizontal="left" vertical="center" wrapText="1"/>
    </xf>
    <xf numFmtId="165" fontId="16" fillId="8" borderId="19" xfId="3" applyNumberFormat="1" applyFont="1" applyFill="1" applyBorder="1" applyAlignment="1">
      <alignment horizontal="right" vertical="center" wrapText="1"/>
    </xf>
    <xf numFmtId="165" fontId="16" fillId="8" borderId="16" xfId="3" applyNumberFormat="1" applyFont="1" applyFill="1" applyBorder="1" applyAlignment="1">
      <alignment horizontal="right" vertical="center" wrapText="1"/>
    </xf>
    <xf numFmtId="165" fontId="16" fillId="8" borderId="39" xfId="3" applyNumberFormat="1" applyFont="1" applyFill="1" applyBorder="1" applyAlignment="1">
      <alignment horizontal="right" vertical="center" wrapText="1"/>
    </xf>
    <xf numFmtId="0" fontId="11" fillId="0" borderId="41" xfId="3" applyNumberFormat="1" applyFont="1" applyFill="1" applyBorder="1" applyAlignment="1" applyProtection="1">
      <alignment horizontal="center" vertical="center" wrapText="1"/>
    </xf>
    <xf numFmtId="165" fontId="28" fillId="2" borderId="6" xfId="3" applyNumberFormat="1" applyFont="1" applyFill="1" applyBorder="1" applyAlignment="1">
      <alignment horizontal="right" vertical="center" wrapText="1"/>
    </xf>
    <xf numFmtId="165" fontId="26" fillId="2" borderId="24" xfId="3" applyNumberFormat="1" applyFont="1" applyFill="1" applyBorder="1" applyAlignment="1">
      <alignment horizontal="right" vertical="center" wrapText="1"/>
    </xf>
    <xf numFmtId="165" fontId="28" fillId="3" borderId="6" xfId="3" applyNumberFormat="1" applyFont="1" applyFill="1" applyBorder="1" applyAlignment="1">
      <alignment horizontal="right" vertical="center" wrapText="1"/>
    </xf>
    <xf numFmtId="165" fontId="26" fillId="3" borderId="6" xfId="3" applyNumberFormat="1" applyFont="1" applyFill="1" applyBorder="1" applyAlignment="1">
      <alignment horizontal="right" vertical="center" wrapText="1"/>
    </xf>
    <xf numFmtId="165" fontId="28" fillId="9" borderId="6" xfId="3" applyNumberFormat="1" applyFont="1" applyFill="1" applyBorder="1" applyAlignment="1">
      <alignment horizontal="right" vertical="center" wrapText="1"/>
    </xf>
    <xf numFmtId="165" fontId="28" fillId="9" borderId="24" xfId="3" applyNumberFormat="1" applyFont="1" applyFill="1" applyBorder="1" applyAlignment="1">
      <alignment horizontal="right" vertical="center" wrapText="1"/>
    </xf>
    <xf numFmtId="0" fontId="16" fillId="7" borderId="0" xfId="3" applyFont="1" applyFill="1" applyAlignment="1">
      <alignment vertical="center" wrapText="1"/>
    </xf>
    <xf numFmtId="0" fontId="27" fillId="0" borderId="0" xfId="3" applyFont="1" applyFill="1" applyAlignment="1">
      <alignment vertical="center" wrapText="1"/>
    </xf>
    <xf numFmtId="0" fontId="27" fillId="5" borderId="0" xfId="3" applyFont="1" applyFill="1" applyAlignment="1">
      <alignment vertical="center" wrapText="1"/>
    </xf>
    <xf numFmtId="0" fontId="16" fillId="8" borderId="0" xfId="3" applyFont="1" applyFill="1" applyAlignment="1">
      <alignment vertical="center" wrapText="1"/>
    </xf>
    <xf numFmtId="0" fontId="16" fillId="5" borderId="0" xfId="3" applyFont="1" applyFill="1" applyAlignment="1">
      <alignment vertical="center" wrapText="1"/>
    </xf>
    <xf numFmtId="165" fontId="28" fillId="2" borderId="7" xfId="3" applyNumberFormat="1" applyFont="1" applyFill="1" applyBorder="1" applyAlignment="1">
      <alignment horizontal="right" vertical="center" wrapText="1"/>
    </xf>
    <xf numFmtId="165" fontId="26" fillId="2" borderId="22" xfId="3" applyNumberFormat="1" applyFont="1" applyFill="1" applyBorder="1" applyAlignment="1">
      <alignment horizontal="right" vertical="center" wrapText="1"/>
    </xf>
    <xf numFmtId="165" fontId="26" fillId="2" borderId="25" xfId="3" applyNumberFormat="1" applyFont="1" applyFill="1" applyBorder="1" applyAlignment="1">
      <alignment horizontal="right" vertical="center" wrapText="1"/>
    </xf>
    <xf numFmtId="165" fontId="26" fillId="4" borderId="6" xfId="3" applyNumberFormat="1" applyFont="1" applyFill="1" applyBorder="1" applyAlignment="1">
      <alignment horizontal="right" vertical="center" wrapText="1"/>
    </xf>
    <xf numFmtId="165" fontId="28" fillId="9" borderId="22" xfId="3" applyNumberFormat="1" applyFont="1" applyFill="1" applyBorder="1" applyAlignment="1">
      <alignment horizontal="right" vertical="center" wrapText="1"/>
    </xf>
    <xf numFmtId="165" fontId="28" fillId="9" borderId="25" xfId="3" applyNumberFormat="1" applyFont="1" applyFill="1" applyBorder="1" applyAlignment="1">
      <alignment horizontal="right" vertical="center" wrapText="1"/>
    </xf>
    <xf numFmtId="0" fontId="16" fillId="6" borderId="0" xfId="3" applyFont="1" applyFill="1" applyAlignment="1">
      <alignment vertical="center" wrapText="1"/>
    </xf>
    <xf numFmtId="0" fontId="16" fillId="10" borderId="0" xfId="3" applyFont="1" applyFill="1" applyAlignment="1">
      <alignment vertical="center" wrapText="1"/>
    </xf>
    <xf numFmtId="0" fontId="30" fillId="2" borderId="0" xfId="5" applyFont="1" applyFill="1"/>
    <xf numFmtId="0" fontId="30" fillId="2" borderId="0" xfId="3" applyFont="1" applyFill="1" applyBorder="1" applyAlignment="1">
      <alignment wrapText="1"/>
    </xf>
    <xf numFmtId="165" fontId="26" fillId="2" borderId="0" xfId="3" applyNumberFormat="1" applyFont="1" applyFill="1" applyBorder="1" applyAlignment="1">
      <alignment horizontal="left" vertical="center" wrapText="1"/>
    </xf>
    <xf numFmtId="165" fontId="26" fillId="2" borderId="0" xfId="3" quotePrefix="1" applyNumberFormat="1" applyFont="1" applyFill="1" applyBorder="1" applyAlignment="1">
      <alignment horizontal="right" vertical="center" wrapText="1"/>
    </xf>
    <xf numFmtId="165" fontId="26" fillId="2" borderId="0" xfId="3" applyNumberFormat="1" applyFont="1" applyFill="1" applyBorder="1" applyAlignment="1">
      <alignment horizontal="center" vertical="center" wrapText="1"/>
    </xf>
    <xf numFmtId="165" fontId="26" fillId="2" borderId="42" xfId="3" quotePrefix="1" applyNumberFormat="1" applyFont="1" applyFill="1" applyBorder="1" applyAlignment="1">
      <alignment horizontal="right" vertical="center" wrapText="1"/>
    </xf>
    <xf numFmtId="165" fontId="26" fillId="2" borderId="41" xfId="3" applyNumberFormat="1" applyFont="1" applyFill="1" applyBorder="1" applyAlignment="1">
      <alignment vertical="center" wrapText="1"/>
    </xf>
    <xf numFmtId="165" fontId="26" fillId="2" borderId="43" xfId="3" applyNumberFormat="1" applyFont="1" applyFill="1" applyBorder="1" applyAlignment="1">
      <alignment vertical="center" wrapText="1"/>
    </xf>
    <xf numFmtId="165" fontId="26" fillId="2" borderId="44" xfId="3" applyNumberFormat="1" applyFont="1" applyFill="1" applyBorder="1" applyAlignment="1">
      <alignment vertical="center" wrapText="1"/>
    </xf>
    <xf numFmtId="165" fontId="26" fillId="2" borderId="45" xfId="3" applyNumberFormat="1" applyFont="1" applyFill="1" applyBorder="1" applyAlignment="1">
      <alignment vertical="center" wrapText="1"/>
    </xf>
    <xf numFmtId="165" fontId="26" fillId="2" borderId="46" xfId="3" applyNumberFormat="1" applyFont="1" applyFill="1" applyBorder="1" applyAlignment="1">
      <alignment vertical="center" wrapText="1"/>
    </xf>
    <xf numFmtId="165" fontId="16" fillId="0" borderId="0" xfId="3" applyNumberFormat="1" applyFont="1" applyFill="1" applyAlignment="1">
      <alignment vertical="center" wrapText="1"/>
    </xf>
    <xf numFmtId="165" fontId="26" fillId="0" borderId="0" xfId="3" applyNumberFormat="1" applyFont="1" applyFill="1" applyAlignment="1">
      <alignment vertical="center" wrapText="1"/>
    </xf>
    <xf numFmtId="165" fontId="11" fillId="0" borderId="42" xfId="3" applyNumberFormat="1" applyFont="1" applyFill="1" applyBorder="1" applyAlignment="1" applyProtection="1">
      <alignment horizontal="center" vertical="center" wrapText="1"/>
    </xf>
    <xf numFmtId="165" fontId="11" fillId="2" borderId="47" xfId="3" applyNumberFormat="1" applyFont="1" applyFill="1" applyBorder="1" applyAlignment="1" applyProtection="1">
      <alignment horizontal="center" vertical="center" wrapText="1"/>
    </xf>
    <xf numFmtId="165" fontId="11" fillId="2" borderId="48" xfId="3" applyNumberFormat="1" applyFont="1" applyFill="1" applyBorder="1" applyAlignment="1" applyProtection="1">
      <alignment horizontal="center" vertical="center" wrapText="1"/>
    </xf>
    <xf numFmtId="165" fontId="11" fillId="0" borderId="0" xfId="3" applyNumberFormat="1" applyFont="1" applyFill="1" applyAlignment="1">
      <alignment horizontal="center" vertical="center" wrapText="1"/>
    </xf>
    <xf numFmtId="165" fontId="16" fillId="0" borderId="36" xfId="3" applyNumberFormat="1" applyFont="1" applyFill="1" applyBorder="1" applyAlignment="1">
      <alignment horizontal="right" vertical="center" wrapText="1"/>
    </xf>
    <xf numFmtId="165" fontId="16" fillId="0" borderId="10" xfId="3" applyNumberFormat="1" applyFont="1" applyFill="1" applyBorder="1" applyAlignment="1">
      <alignment horizontal="right" vertical="center" wrapText="1"/>
    </xf>
    <xf numFmtId="165" fontId="16" fillId="0" borderId="50" xfId="3" applyNumberFormat="1" applyFont="1" applyFill="1" applyBorder="1" applyAlignment="1">
      <alignment horizontal="right" vertical="center" wrapText="1"/>
    </xf>
    <xf numFmtId="165" fontId="16" fillId="7" borderId="0" xfId="3" applyNumberFormat="1" applyFont="1" applyFill="1" applyAlignment="1">
      <alignment vertical="center" wrapText="1"/>
    </xf>
    <xf numFmtId="165" fontId="27" fillId="0" borderId="5" xfId="3" applyNumberFormat="1" applyFont="1" applyFill="1" applyBorder="1" applyAlignment="1">
      <alignment horizontal="right" vertical="center" wrapText="1"/>
    </xf>
    <xf numFmtId="165" fontId="27" fillId="0" borderId="14" xfId="3" applyNumberFormat="1" applyFont="1" applyFill="1" applyBorder="1" applyAlignment="1">
      <alignment horizontal="right" vertical="center" wrapText="1"/>
    </xf>
    <xf numFmtId="165" fontId="27" fillId="0" borderId="13" xfId="3" applyNumberFormat="1" applyFont="1" applyFill="1" applyBorder="1" applyAlignment="1">
      <alignment horizontal="right" vertical="center" wrapText="1"/>
    </xf>
    <xf numFmtId="165" fontId="27" fillId="0" borderId="53" xfId="3" applyNumberFormat="1" applyFont="1" applyFill="1" applyBorder="1" applyAlignment="1">
      <alignment horizontal="right" vertical="center" wrapText="1"/>
    </xf>
    <xf numFmtId="165" fontId="27" fillId="12" borderId="0" xfId="3" applyNumberFormat="1" applyFont="1" applyFill="1" applyAlignment="1">
      <alignment vertical="center" wrapText="1"/>
    </xf>
    <xf numFmtId="165" fontId="16" fillId="0" borderId="1" xfId="3" applyNumberFormat="1" applyFont="1" applyFill="1" applyBorder="1" applyAlignment="1">
      <alignment horizontal="right" vertical="center" wrapText="1"/>
    </xf>
    <xf numFmtId="165" fontId="16" fillId="0" borderId="6" xfId="3" applyNumberFormat="1" applyFont="1" applyFill="1" applyBorder="1" applyAlignment="1">
      <alignment horizontal="right" vertical="center" wrapText="1"/>
    </xf>
    <xf numFmtId="165" fontId="16" fillId="0" borderId="9" xfId="3" applyNumberFormat="1" applyFont="1" applyFill="1" applyBorder="1" applyAlignment="1">
      <alignment horizontal="right" vertical="center" wrapText="1"/>
    </xf>
    <xf numFmtId="165" fontId="16" fillId="0" borderId="55" xfId="3" applyNumberFormat="1" applyFont="1" applyFill="1" applyBorder="1" applyAlignment="1">
      <alignment horizontal="right" vertical="center" wrapText="1"/>
    </xf>
    <xf numFmtId="165" fontId="29" fillId="2" borderId="0" xfId="3" applyNumberFormat="1" applyFont="1" applyFill="1" applyAlignment="1">
      <alignment vertical="center" wrapText="1"/>
    </xf>
    <xf numFmtId="165" fontId="40" fillId="0" borderId="56" xfId="0" applyNumberFormat="1" applyFont="1" applyFill="1" applyBorder="1" applyAlignment="1">
      <alignment horizontal="left" vertical="center" wrapText="1"/>
    </xf>
    <xf numFmtId="165" fontId="28" fillId="0" borderId="1" xfId="3" applyNumberFormat="1" applyFont="1" applyFill="1" applyBorder="1" applyAlignment="1">
      <alignment horizontal="right" vertical="center" wrapText="1"/>
    </xf>
    <xf numFmtId="165" fontId="28" fillId="0" borderId="6" xfId="3" applyNumberFormat="1" applyFont="1" applyFill="1" applyBorder="1" applyAlignment="1">
      <alignment horizontal="right" vertical="center" wrapText="1"/>
    </xf>
    <xf numFmtId="165" fontId="28" fillId="0" borderId="9" xfId="3" applyNumberFormat="1" applyFont="1" applyFill="1" applyBorder="1" applyAlignment="1">
      <alignment horizontal="right" vertical="center" wrapText="1"/>
    </xf>
    <xf numFmtId="165" fontId="28" fillId="0" borderId="55" xfId="3" applyNumberFormat="1" applyFont="1" applyFill="1" applyBorder="1" applyAlignment="1">
      <alignment horizontal="right" vertical="center" wrapText="1"/>
    </xf>
    <xf numFmtId="165" fontId="28" fillId="0" borderId="0" xfId="3" applyNumberFormat="1" applyFont="1" applyFill="1" applyAlignment="1">
      <alignment vertical="center" wrapText="1"/>
    </xf>
    <xf numFmtId="165" fontId="40" fillId="0" borderId="57" xfId="0" applyNumberFormat="1" applyFont="1" applyFill="1" applyBorder="1" applyAlignment="1">
      <alignment horizontal="left" vertical="center" wrapText="1"/>
    </xf>
    <xf numFmtId="165" fontId="41" fillId="0" borderId="8" xfId="0" applyNumberFormat="1" applyFont="1" applyFill="1" applyBorder="1" applyAlignment="1">
      <alignment horizontal="left" vertical="center" wrapText="1"/>
    </xf>
    <xf numFmtId="165" fontId="28" fillId="0" borderId="8" xfId="3" applyNumberFormat="1" applyFont="1" applyFill="1" applyBorder="1" applyAlignment="1">
      <alignment horizontal="left" vertical="center" wrapText="1" indent="1"/>
    </xf>
    <xf numFmtId="165" fontId="35" fillId="0" borderId="8" xfId="3" applyNumberFormat="1" applyFont="1" applyFill="1" applyBorder="1" applyAlignment="1">
      <alignment horizontal="left" vertical="center" wrapText="1" indent="1"/>
    </xf>
    <xf numFmtId="165" fontId="26" fillId="0" borderId="8" xfId="3" applyNumberFormat="1" applyFont="1" applyFill="1" applyBorder="1" applyAlignment="1">
      <alignment horizontal="left" vertical="center" wrapText="1" indent="1"/>
    </xf>
    <xf numFmtId="165" fontId="26" fillId="0" borderId="55" xfId="3" applyNumberFormat="1" applyFont="1" applyFill="1" applyBorder="1" applyAlignment="1">
      <alignment horizontal="right" vertical="center" wrapText="1"/>
    </xf>
    <xf numFmtId="165" fontId="26" fillId="2" borderId="0" xfId="3" applyNumberFormat="1" applyFont="1" applyFill="1" applyAlignment="1">
      <alignment vertical="center" wrapText="1"/>
    </xf>
    <xf numFmtId="165" fontId="27" fillId="0" borderId="55" xfId="3" applyNumberFormat="1" applyFont="1" applyFill="1" applyBorder="1" applyAlignment="1">
      <alignment horizontal="right" vertical="center" wrapText="1"/>
    </xf>
    <xf numFmtId="165" fontId="16" fillId="0" borderId="23" xfId="3" applyNumberFormat="1" applyFont="1" applyFill="1" applyBorder="1" applyAlignment="1">
      <alignment horizontal="right" vertical="center" wrapText="1"/>
    </xf>
    <xf numFmtId="165" fontId="16" fillId="0" borderId="24" xfId="3" applyNumberFormat="1" applyFont="1" applyFill="1" applyBorder="1" applyAlignment="1">
      <alignment horizontal="right" vertical="center" wrapText="1"/>
    </xf>
    <xf numFmtId="165" fontId="26" fillId="0" borderId="22" xfId="3" applyNumberFormat="1" applyFont="1" applyFill="1" applyBorder="1" applyAlignment="1">
      <alignment horizontal="right" vertical="center" wrapText="1"/>
    </xf>
    <xf numFmtId="165" fontId="26" fillId="0" borderId="23" xfId="3" applyNumberFormat="1" applyFont="1" applyFill="1" applyBorder="1" applyAlignment="1">
      <alignment horizontal="right" vertical="center" wrapText="1"/>
    </xf>
    <xf numFmtId="165" fontId="26" fillId="0" borderId="59" xfId="3" applyNumberFormat="1" applyFont="1" applyFill="1" applyBorder="1" applyAlignment="1">
      <alignment horizontal="right" vertical="center" wrapText="1"/>
    </xf>
    <xf numFmtId="165" fontId="27" fillId="0" borderId="36" xfId="3" applyNumberFormat="1" applyFont="1" applyFill="1" applyBorder="1" applyAlignment="1">
      <alignment horizontal="right" vertical="center" wrapText="1"/>
    </xf>
    <xf numFmtId="165" fontId="16" fillId="0" borderId="38" xfId="3" applyNumberFormat="1" applyFont="1" applyFill="1" applyBorder="1" applyAlignment="1">
      <alignment horizontal="right" vertical="center" wrapText="1"/>
    </xf>
    <xf numFmtId="165" fontId="27" fillId="0" borderId="50" xfId="3" applyNumberFormat="1" applyFont="1" applyFill="1" applyBorder="1" applyAlignment="1">
      <alignment horizontal="right" vertical="center" wrapText="1"/>
    </xf>
    <xf numFmtId="165" fontId="16" fillId="0" borderId="12" xfId="3" applyNumberFormat="1" applyFont="1" applyFill="1" applyBorder="1" applyAlignment="1">
      <alignment horizontal="left" vertical="center" wrapText="1" indent="1"/>
    </xf>
    <xf numFmtId="165" fontId="16" fillId="0" borderId="5" xfId="3" applyNumberFormat="1" applyFont="1" applyFill="1" applyBorder="1" applyAlignment="1">
      <alignment horizontal="right" vertical="center" wrapText="1"/>
    </xf>
    <xf numFmtId="165" fontId="16" fillId="0" borderId="14" xfId="3" applyNumberFormat="1" applyFont="1" applyFill="1" applyBorder="1" applyAlignment="1">
      <alignment horizontal="right" vertical="center" wrapText="1"/>
    </xf>
    <xf numFmtId="165" fontId="16" fillId="0" borderId="13" xfId="3" applyNumberFormat="1" applyFont="1" applyFill="1" applyBorder="1" applyAlignment="1">
      <alignment horizontal="right" vertical="center" wrapText="1"/>
    </xf>
    <xf numFmtId="165" fontId="16" fillId="0" borderId="53" xfId="3" applyNumberFormat="1" applyFont="1" applyFill="1" applyBorder="1" applyAlignment="1">
      <alignment horizontal="right" vertical="center" wrapText="1"/>
    </xf>
    <xf numFmtId="165" fontId="42" fillId="0" borderId="6" xfId="3" applyNumberFormat="1" applyFont="1" applyFill="1" applyBorder="1" applyAlignment="1">
      <alignment horizontal="right" vertical="center" wrapText="1"/>
    </xf>
    <xf numFmtId="165" fontId="28" fillId="0" borderId="53" xfId="3" applyNumberFormat="1" applyFont="1" applyFill="1" applyBorder="1" applyAlignment="1">
      <alignment horizontal="right" vertical="center" wrapText="1"/>
    </xf>
    <xf numFmtId="165" fontId="16" fillId="0" borderId="8" xfId="3" applyNumberFormat="1" applyFont="1" applyFill="1" applyBorder="1" applyAlignment="1">
      <alignment horizontal="left" vertical="center" wrapText="1" indent="1"/>
    </xf>
    <xf numFmtId="165" fontId="28" fillId="9" borderId="0" xfId="3" applyNumberFormat="1" applyFont="1" applyFill="1" applyAlignment="1">
      <alignment vertical="center" wrapText="1"/>
    </xf>
    <xf numFmtId="165" fontId="28" fillId="0" borderId="22" xfId="3" applyNumberFormat="1" applyFont="1" applyFill="1" applyBorder="1" applyAlignment="1">
      <alignment horizontal="right" vertical="center" wrapText="1"/>
    </xf>
    <xf numFmtId="165" fontId="28" fillId="0" borderId="23" xfId="3" applyNumberFormat="1" applyFont="1" applyFill="1" applyBorder="1" applyAlignment="1">
      <alignment horizontal="right" vertical="center" wrapText="1"/>
    </xf>
    <xf numFmtId="165" fontId="28" fillId="0" borderId="59" xfId="3" applyNumberFormat="1" applyFont="1" applyFill="1" applyBorder="1" applyAlignment="1">
      <alignment horizontal="right" vertical="center" wrapText="1"/>
    </xf>
    <xf numFmtId="165" fontId="16" fillId="0" borderId="62" xfId="3" applyNumberFormat="1" applyFont="1" applyFill="1" applyBorder="1" applyAlignment="1">
      <alignment horizontal="right" vertical="center" wrapText="1"/>
    </xf>
    <xf numFmtId="165" fontId="16" fillId="0" borderId="65" xfId="3" applyNumberFormat="1" applyFont="1" applyFill="1" applyBorder="1" applyAlignment="1">
      <alignment horizontal="right" vertical="center" wrapText="1"/>
    </xf>
    <xf numFmtId="165" fontId="16" fillId="0" borderId="66" xfId="3" applyNumberFormat="1" applyFont="1" applyFill="1" applyBorder="1" applyAlignment="1">
      <alignment horizontal="right" vertical="center" wrapText="1"/>
    </xf>
    <xf numFmtId="165" fontId="16" fillId="0" borderId="64" xfId="3" applyNumberFormat="1" applyFont="1" applyFill="1" applyBorder="1" applyAlignment="1">
      <alignment horizontal="right" vertical="center" wrapText="1"/>
    </xf>
    <xf numFmtId="165" fontId="16" fillId="8" borderId="0" xfId="3" applyNumberFormat="1" applyFont="1" applyFill="1" applyAlignment="1">
      <alignment vertical="center" wrapText="1"/>
    </xf>
    <xf numFmtId="165" fontId="16" fillId="6" borderId="0" xfId="3" applyNumberFormat="1" applyFont="1" applyFill="1" applyAlignment="1">
      <alignment vertical="center" wrapText="1"/>
    </xf>
    <xf numFmtId="165" fontId="27" fillId="0" borderId="12" xfId="3" applyNumberFormat="1" applyFont="1" applyFill="1" applyBorder="1" applyAlignment="1">
      <alignment horizontal="left" vertical="center" wrapText="1"/>
    </xf>
    <xf numFmtId="165" fontId="27" fillId="2" borderId="0" xfId="3" applyNumberFormat="1" applyFont="1" applyFill="1" applyAlignment="1">
      <alignment vertical="center" wrapText="1"/>
    </xf>
    <xf numFmtId="165" fontId="26" fillId="0" borderId="8" xfId="3" applyNumberFormat="1" applyFont="1" applyFill="1" applyBorder="1" applyAlignment="1">
      <alignment horizontal="left" vertical="center" wrapText="1" indent="2"/>
    </xf>
    <xf numFmtId="165" fontId="26" fillId="0" borderId="54" xfId="3" applyNumberFormat="1" applyFont="1" applyFill="1" applyBorder="1" applyAlignment="1">
      <alignment horizontal="right" vertical="center" wrapText="1"/>
    </xf>
    <xf numFmtId="165" fontId="27" fillId="0" borderId="8" xfId="3" applyNumberFormat="1" applyFont="1" applyFill="1" applyBorder="1" applyAlignment="1">
      <alignment vertical="center" wrapText="1"/>
    </xf>
    <xf numFmtId="165" fontId="27" fillId="0" borderId="54" xfId="3" applyNumberFormat="1" applyFont="1" applyFill="1" applyBorder="1" applyAlignment="1">
      <alignment horizontal="right" vertical="center" wrapText="1"/>
    </xf>
    <xf numFmtId="165" fontId="27" fillId="0" borderId="0" xfId="3" applyNumberFormat="1" applyFont="1" applyFill="1" applyAlignment="1">
      <alignment vertical="center" wrapText="1"/>
    </xf>
    <xf numFmtId="165" fontId="28" fillId="0" borderId="54" xfId="3" applyNumberFormat="1" applyFont="1" applyFill="1" applyBorder="1" applyAlignment="1">
      <alignment horizontal="right" vertical="center" wrapText="1"/>
    </xf>
    <xf numFmtId="165" fontId="27" fillId="11" borderId="0" xfId="3" applyNumberFormat="1" applyFont="1" applyFill="1" applyAlignment="1">
      <alignment vertical="center" wrapText="1"/>
    </xf>
    <xf numFmtId="165" fontId="28" fillId="0" borderId="8" xfId="3" applyNumberFormat="1" applyFont="1" applyFill="1" applyBorder="1" applyAlignment="1">
      <alignment horizontal="left" vertical="center" wrapText="1" indent="2"/>
    </xf>
    <xf numFmtId="165" fontId="27" fillId="0" borderId="8" xfId="3" applyNumberFormat="1" applyFont="1" applyFill="1" applyBorder="1" applyAlignment="1">
      <alignment horizontal="left" vertical="center" wrapText="1"/>
    </xf>
    <xf numFmtId="165" fontId="39" fillId="0" borderId="56" xfId="7" applyNumberFormat="1" applyFont="1" applyFill="1" applyBorder="1" applyAlignment="1">
      <alignment horizontal="left" vertical="center" wrapText="1" indent="1"/>
    </xf>
    <xf numFmtId="165" fontId="27" fillId="0" borderId="12" xfId="3" applyNumberFormat="1" applyFont="1" applyFill="1" applyBorder="1" applyAlignment="1">
      <alignment vertical="center" wrapText="1"/>
    </xf>
    <xf numFmtId="165" fontId="26" fillId="0" borderId="8" xfId="3" applyNumberFormat="1" applyFont="1" applyFill="1" applyBorder="1" applyAlignment="1">
      <alignment horizontal="left" vertical="top" wrapText="1" indent="1"/>
    </xf>
    <xf numFmtId="165" fontId="28" fillId="0" borderId="8" xfId="3" applyNumberFormat="1" applyFont="1" applyFill="1" applyBorder="1" applyAlignment="1">
      <alignment horizontal="left" vertical="top" wrapText="1" indent="1"/>
    </xf>
    <xf numFmtId="165" fontId="27" fillId="0" borderId="12" xfId="3" applyNumberFormat="1" applyFont="1" applyFill="1" applyBorder="1" applyAlignment="1">
      <alignment horizontal="left" vertical="top" wrapText="1" indent="1"/>
    </xf>
    <xf numFmtId="165" fontId="26" fillId="0" borderId="8" xfId="3" applyNumberFormat="1" applyFont="1" applyFill="1" applyBorder="1" applyAlignment="1">
      <alignment vertical="center" wrapText="1"/>
    </xf>
    <xf numFmtId="165" fontId="16" fillId="0" borderId="22" xfId="3" applyNumberFormat="1" applyFont="1" applyFill="1" applyBorder="1" applyAlignment="1">
      <alignment horizontal="right" vertical="center" wrapText="1"/>
    </xf>
    <xf numFmtId="165" fontId="16" fillId="0" borderId="59" xfId="3" applyNumberFormat="1" applyFont="1" applyFill="1" applyBorder="1" applyAlignment="1">
      <alignment horizontal="right" vertical="center" wrapText="1"/>
    </xf>
    <xf numFmtId="165" fontId="16" fillId="5" borderId="0" xfId="3" applyNumberFormat="1" applyFont="1" applyFill="1" applyAlignment="1">
      <alignment vertical="center" wrapText="1"/>
    </xf>
    <xf numFmtId="165" fontId="16" fillId="0" borderId="49" xfId="3" applyNumberFormat="1" applyFont="1" applyFill="1" applyBorder="1" applyAlignment="1">
      <alignment horizontal="right" vertical="center" wrapText="1"/>
    </xf>
    <xf numFmtId="165" fontId="16" fillId="2" borderId="0" xfId="5" applyNumberFormat="1" applyFont="1" applyFill="1"/>
    <xf numFmtId="165" fontId="31" fillId="2" borderId="0" xfId="3" applyNumberFormat="1" applyFont="1" applyFill="1" applyBorder="1" applyAlignment="1">
      <alignment vertical="center"/>
    </xf>
    <xf numFmtId="165" fontId="31" fillId="2" borderId="0" xfId="3" applyNumberFormat="1" applyFont="1" applyFill="1" applyAlignment="1">
      <alignment vertical="center" wrapText="1"/>
    </xf>
    <xf numFmtId="165" fontId="31" fillId="2" borderId="0" xfId="3" applyNumberFormat="1" applyFont="1" applyFill="1" applyBorder="1" applyAlignment="1">
      <alignment horizontal="left" vertical="center" wrapText="1"/>
    </xf>
    <xf numFmtId="165" fontId="31" fillId="2" borderId="0" xfId="3" applyNumberFormat="1" applyFont="1" applyFill="1" applyAlignment="1">
      <alignment vertical="center"/>
    </xf>
    <xf numFmtId="165" fontId="36" fillId="2" borderId="0" xfId="3" applyNumberFormat="1" applyFont="1" applyFill="1" applyBorder="1" applyAlignment="1">
      <alignment vertical="center"/>
    </xf>
    <xf numFmtId="165" fontId="36" fillId="2" borderId="0" xfId="3" applyNumberFormat="1" applyFont="1" applyFill="1" applyBorder="1" applyAlignment="1">
      <alignment vertical="center" wrapText="1"/>
    </xf>
    <xf numFmtId="165" fontId="31" fillId="2" borderId="0" xfId="3" applyNumberFormat="1" applyFont="1" applyFill="1" applyBorder="1" applyAlignment="1">
      <alignment horizontal="left" vertical="center"/>
    </xf>
    <xf numFmtId="165" fontId="31" fillId="2" borderId="0" xfId="3" applyNumberFormat="1" applyFont="1" applyFill="1" applyAlignment="1">
      <alignment horizontal="left" vertical="center" wrapText="1"/>
    </xf>
    <xf numFmtId="165" fontId="31" fillId="2" borderId="0" xfId="3" applyNumberFormat="1" applyFont="1" applyFill="1" applyBorder="1" applyAlignment="1">
      <alignment vertical="center" wrapText="1"/>
    </xf>
    <xf numFmtId="165" fontId="26" fillId="2" borderId="0" xfId="3" applyNumberFormat="1" applyFont="1" applyFill="1" applyBorder="1" applyAlignment="1">
      <alignment vertical="center"/>
    </xf>
    <xf numFmtId="165" fontId="26" fillId="2" borderId="0" xfId="3" applyNumberFormat="1" applyFont="1" applyFill="1" applyAlignment="1">
      <alignment vertical="center"/>
    </xf>
    <xf numFmtId="165" fontId="43" fillId="0" borderId="9" xfId="3" applyNumberFormat="1" applyFont="1" applyFill="1" applyBorder="1" applyAlignment="1">
      <alignment horizontal="right" vertical="center" wrapText="1"/>
    </xf>
    <xf numFmtId="165" fontId="29" fillId="0" borderId="9" xfId="3" applyNumberFormat="1" applyFont="1" applyFill="1" applyBorder="1" applyAlignment="1">
      <alignment horizontal="right" vertical="center" wrapText="1"/>
    </xf>
    <xf numFmtId="49" fontId="11" fillId="2" borderId="41" xfId="3" applyNumberFormat="1" applyFont="1" applyFill="1" applyBorder="1" applyAlignment="1" applyProtection="1">
      <alignment horizontal="center" vertical="center" wrapText="1"/>
    </xf>
    <xf numFmtId="49" fontId="11" fillId="2" borderId="47" xfId="3" applyNumberFormat="1" applyFont="1" applyFill="1" applyBorder="1" applyAlignment="1" applyProtection="1">
      <alignment horizontal="center" vertical="center" wrapText="1"/>
    </xf>
    <xf numFmtId="165" fontId="16" fillId="0" borderId="49" xfId="3" applyNumberFormat="1" applyFont="1" applyFill="1" applyBorder="1" applyAlignment="1">
      <alignment horizontal="left" vertical="center" wrapText="1" indent="1"/>
    </xf>
    <xf numFmtId="165" fontId="16" fillId="0" borderId="45" xfId="3" applyNumberFormat="1" applyFont="1" applyFill="1" applyBorder="1" applyAlignment="1">
      <alignment horizontal="right" vertical="center" wrapText="1"/>
    </xf>
    <xf numFmtId="165" fontId="16" fillId="0" borderId="43" xfId="3" applyNumberFormat="1" applyFont="1" applyFill="1" applyBorder="1" applyAlignment="1">
      <alignment horizontal="right" vertical="center" wrapText="1"/>
    </xf>
    <xf numFmtId="165" fontId="16" fillId="0" borderId="51" xfId="3" applyNumberFormat="1" applyFont="1" applyFill="1" applyBorder="1" applyAlignment="1">
      <alignment horizontal="right" vertical="center" wrapText="1"/>
    </xf>
    <xf numFmtId="165" fontId="27" fillId="0" borderId="12" xfId="3" applyNumberFormat="1" applyFont="1" applyFill="1" applyBorder="1" applyAlignment="1">
      <alignment horizontal="left" vertical="center" wrapText="1" indent="1"/>
    </xf>
    <xf numFmtId="165" fontId="27" fillId="0" borderId="52" xfId="3" applyNumberFormat="1" applyFont="1" applyFill="1" applyBorder="1" applyAlignment="1">
      <alignment horizontal="right" vertical="center" wrapText="1"/>
    </xf>
    <xf numFmtId="165" fontId="16" fillId="0" borderId="8" xfId="3" applyNumberFormat="1" applyFont="1" applyFill="1" applyBorder="1" applyAlignment="1">
      <alignment vertical="center" wrapText="1"/>
    </xf>
    <xf numFmtId="165" fontId="16" fillId="0" borderId="54" xfId="3" applyNumberFormat="1" applyFont="1" applyFill="1" applyBorder="1" applyAlignment="1">
      <alignment horizontal="right" vertical="center" wrapText="1"/>
    </xf>
    <xf numFmtId="165" fontId="15" fillId="0" borderId="8" xfId="3" applyNumberFormat="1" applyFont="1" applyFill="1" applyBorder="1" applyAlignment="1">
      <alignment horizontal="left" vertical="center" wrapText="1" indent="1"/>
    </xf>
    <xf numFmtId="165" fontId="43" fillId="0" borderId="1" xfId="3" applyNumberFormat="1" applyFont="1" applyFill="1" applyBorder="1" applyAlignment="1">
      <alignment horizontal="right" vertical="center" wrapText="1"/>
    </xf>
    <xf numFmtId="165" fontId="42" fillId="0" borderId="1" xfId="3" applyNumberFormat="1" applyFont="1" applyFill="1" applyBorder="1" applyAlignment="1">
      <alignment horizontal="right" vertical="center" wrapText="1"/>
    </xf>
    <xf numFmtId="165" fontId="27" fillId="0" borderId="8" xfId="3" applyNumberFormat="1" applyFont="1" applyFill="1" applyBorder="1" applyAlignment="1">
      <alignment horizontal="left" vertical="center" wrapText="1" indent="1"/>
    </xf>
    <xf numFmtId="165" fontId="29" fillId="0" borderId="1" xfId="3" applyNumberFormat="1" applyFont="1" applyFill="1" applyBorder="1" applyAlignment="1">
      <alignment horizontal="right" vertical="center" wrapText="1"/>
    </xf>
    <xf numFmtId="165" fontId="26" fillId="0" borderId="21" xfId="3" applyNumberFormat="1" applyFont="1" applyFill="1" applyBorder="1" applyAlignment="1">
      <alignment horizontal="left" vertical="center" wrapText="1" indent="1"/>
    </xf>
    <xf numFmtId="165" fontId="26" fillId="0" borderId="58" xfId="3" applyNumberFormat="1" applyFont="1" applyFill="1" applyBorder="1" applyAlignment="1">
      <alignment horizontal="right" vertical="center" wrapText="1"/>
    </xf>
    <xf numFmtId="165" fontId="27" fillId="0" borderId="49" xfId="3" applyNumberFormat="1" applyFont="1" applyFill="1" applyBorder="1" applyAlignment="1">
      <alignment horizontal="left" vertical="center" wrapText="1" indent="1"/>
    </xf>
    <xf numFmtId="165" fontId="27" fillId="0" borderId="10" xfId="3" applyNumberFormat="1" applyFont="1" applyFill="1" applyBorder="1" applyAlignment="1">
      <alignment horizontal="right" vertical="center" wrapText="1"/>
    </xf>
    <xf numFmtId="165" fontId="27" fillId="0" borderId="60" xfId="3" applyNumberFormat="1" applyFont="1" applyFill="1" applyBorder="1" applyAlignment="1">
      <alignment horizontal="right" vertical="center" wrapText="1"/>
    </xf>
    <xf numFmtId="165" fontId="16" fillId="0" borderId="52" xfId="3" applyNumberFormat="1" applyFont="1" applyFill="1" applyBorder="1" applyAlignment="1">
      <alignment horizontal="right" vertical="center" wrapText="1"/>
    </xf>
    <xf numFmtId="165" fontId="16" fillId="0" borderId="2" xfId="3" applyNumberFormat="1" applyFont="1" applyFill="1" applyBorder="1" applyAlignment="1">
      <alignment horizontal="right" vertical="center" wrapText="1"/>
    </xf>
    <xf numFmtId="165" fontId="28" fillId="0" borderId="52" xfId="3" applyNumberFormat="1" applyFont="1" applyFill="1" applyBorder="1" applyAlignment="1">
      <alignment horizontal="right" vertical="center" wrapText="1"/>
    </xf>
    <xf numFmtId="165" fontId="28" fillId="0" borderId="2" xfId="3" applyNumberFormat="1" applyFont="1" applyFill="1" applyBorder="1" applyAlignment="1">
      <alignment horizontal="right" vertical="center" wrapText="1"/>
    </xf>
    <xf numFmtId="165" fontId="28" fillId="0" borderId="5" xfId="3" applyNumberFormat="1" applyFont="1" applyFill="1" applyBorder="1" applyAlignment="1">
      <alignment horizontal="right" vertical="center" wrapText="1"/>
    </xf>
    <xf numFmtId="165" fontId="42" fillId="0" borderId="53" xfId="3" applyNumberFormat="1" applyFont="1" applyFill="1" applyBorder="1" applyAlignment="1">
      <alignment horizontal="right" vertical="center" wrapText="1"/>
    </xf>
    <xf numFmtId="165" fontId="42" fillId="0" borderId="5" xfId="3" applyNumberFormat="1" applyFont="1" applyFill="1" applyBorder="1" applyAlignment="1">
      <alignment horizontal="right" vertical="center" wrapText="1"/>
    </xf>
    <xf numFmtId="165" fontId="16" fillId="0" borderId="4" xfId="3" applyNumberFormat="1" applyFont="1" applyFill="1" applyBorder="1" applyAlignment="1">
      <alignment horizontal="right" vertical="center" wrapText="1"/>
    </xf>
    <xf numFmtId="165" fontId="42" fillId="0" borderId="55" xfId="3" applyNumberFormat="1" applyFont="1" applyFill="1" applyBorder="1" applyAlignment="1">
      <alignment horizontal="right" vertical="center" wrapText="1"/>
    </xf>
    <xf numFmtId="165" fontId="28" fillId="0" borderId="4" xfId="3" applyNumberFormat="1" applyFont="1" applyFill="1" applyBorder="1" applyAlignment="1">
      <alignment horizontal="right" vertical="center" wrapText="1"/>
    </xf>
    <xf numFmtId="165" fontId="35" fillId="0" borderId="21" xfId="3" applyNumberFormat="1" applyFont="1" applyFill="1" applyBorder="1" applyAlignment="1">
      <alignment horizontal="left" vertical="center" wrapText="1" indent="1"/>
    </xf>
    <xf numFmtId="165" fontId="28" fillId="0" borderId="58" xfId="3" applyNumberFormat="1" applyFont="1" applyFill="1" applyBorder="1" applyAlignment="1">
      <alignment horizontal="right" vertical="center" wrapText="1"/>
    </xf>
    <xf numFmtId="165" fontId="28" fillId="0" borderId="61" xfId="3" applyNumberFormat="1" applyFont="1" applyFill="1" applyBorder="1" applyAlignment="1">
      <alignment horizontal="right" vertical="center" wrapText="1"/>
    </xf>
    <xf numFmtId="165" fontId="42" fillId="0" borderId="62" xfId="3" applyNumberFormat="1" applyFont="1" applyFill="1" applyBorder="1" applyAlignment="1">
      <alignment horizontal="right" vertical="center" wrapText="1"/>
    </xf>
    <xf numFmtId="165" fontId="42" fillId="0" borderId="49" xfId="3" applyNumberFormat="1" applyFont="1" applyFill="1" applyBorder="1" applyAlignment="1">
      <alignment horizontal="right" vertical="center" wrapText="1"/>
    </xf>
    <xf numFmtId="165" fontId="16" fillId="0" borderId="46" xfId="3" applyNumberFormat="1" applyFont="1" applyFill="1" applyBorder="1" applyAlignment="1">
      <alignment horizontal="right" vertical="center" wrapText="1"/>
    </xf>
    <xf numFmtId="165" fontId="16" fillId="0" borderId="63" xfId="3" applyNumberFormat="1" applyFont="1" applyFill="1" applyBorder="1" applyAlignment="1">
      <alignment horizontal="left" vertical="center" wrapText="1" indent="1"/>
    </xf>
    <xf numFmtId="165" fontId="16" fillId="0" borderId="20" xfId="3" applyNumberFormat="1" applyFont="1" applyFill="1" applyBorder="1" applyAlignment="1">
      <alignment horizontal="right" vertical="center" wrapText="1"/>
    </xf>
    <xf numFmtId="165" fontId="16" fillId="0" borderId="0" xfId="3" applyNumberFormat="1" applyFont="1" applyFill="1" applyBorder="1" applyAlignment="1">
      <alignment horizontal="right" vertical="center" wrapText="1"/>
    </xf>
    <xf numFmtId="165" fontId="16" fillId="0" borderId="49" xfId="3" applyNumberFormat="1" applyFont="1" applyFill="1" applyBorder="1" applyAlignment="1">
      <alignment vertical="center" wrapText="1"/>
    </xf>
    <xf numFmtId="165" fontId="27" fillId="0" borderId="2" xfId="3" applyNumberFormat="1" applyFont="1" applyFill="1" applyBorder="1" applyAlignment="1">
      <alignment horizontal="right" vertical="center" wrapText="1"/>
    </xf>
    <xf numFmtId="165" fontId="26" fillId="0" borderId="4" xfId="3" applyNumberFormat="1" applyFont="1" applyFill="1" applyBorder="1" applyAlignment="1">
      <alignment horizontal="right" vertical="center" wrapText="1"/>
    </xf>
    <xf numFmtId="165" fontId="27" fillId="0" borderId="4" xfId="3" applyNumberFormat="1" applyFont="1" applyFill="1" applyBorder="1" applyAlignment="1">
      <alignment horizontal="right" vertical="center" wrapText="1"/>
    </xf>
    <xf numFmtId="165" fontId="26" fillId="0" borderId="5" xfId="3" applyNumberFormat="1" applyFont="1" applyFill="1" applyBorder="1" applyAlignment="1">
      <alignment horizontal="right" vertical="center" wrapText="1"/>
    </xf>
    <xf numFmtId="165" fontId="43" fillId="0" borderId="6" xfId="3" applyNumberFormat="1" applyFont="1" applyFill="1" applyBorder="1" applyAlignment="1">
      <alignment horizontal="right" vertical="center" wrapText="1"/>
    </xf>
    <xf numFmtId="165" fontId="26" fillId="0" borderId="53" xfId="3" applyNumberFormat="1" applyFont="1" applyFill="1" applyBorder="1" applyAlignment="1">
      <alignment horizontal="right" vertical="center" wrapText="1"/>
    </xf>
    <xf numFmtId="165" fontId="16" fillId="0" borderId="42" xfId="3" applyNumberFormat="1" applyFont="1" applyFill="1" applyBorder="1" applyAlignment="1">
      <alignment horizontal="right" vertical="center" wrapText="1"/>
    </xf>
    <xf numFmtId="165" fontId="16" fillId="0" borderId="67" xfId="3" applyNumberFormat="1" applyFont="1" applyFill="1" applyBorder="1" applyAlignment="1">
      <alignment horizontal="right" vertical="center" wrapText="1"/>
    </xf>
    <xf numFmtId="165" fontId="28" fillId="0" borderId="49" xfId="3" applyNumberFormat="1" applyFont="1" applyFill="1" applyBorder="1" applyAlignment="1">
      <alignment horizontal="right" vertical="center" wrapText="1"/>
    </xf>
    <xf numFmtId="165" fontId="16" fillId="0" borderId="42" xfId="5" applyNumberFormat="1" applyFont="1" applyFill="1" applyBorder="1" applyAlignment="1">
      <alignment vertical="center"/>
    </xf>
    <xf numFmtId="165" fontId="16" fillId="0" borderId="68" xfId="3" applyNumberFormat="1" applyFont="1" applyFill="1" applyBorder="1" applyAlignment="1">
      <alignment horizontal="right" vertical="center" wrapText="1"/>
    </xf>
    <xf numFmtId="165" fontId="16" fillId="0" borderId="11" xfId="3" applyNumberFormat="1" applyFont="1" applyFill="1" applyBorder="1" applyAlignment="1">
      <alignment horizontal="right" vertical="center" wrapText="1"/>
    </xf>
    <xf numFmtId="165" fontId="16" fillId="0" borderId="37" xfId="3" applyNumberFormat="1" applyFont="1" applyFill="1" applyBorder="1" applyAlignment="1">
      <alignment horizontal="right" vertical="center" wrapText="1"/>
    </xf>
    <xf numFmtId="165" fontId="16" fillId="0" borderId="69" xfId="3" applyNumberFormat="1" applyFont="1" applyFill="1" applyBorder="1" applyAlignment="1">
      <alignment horizontal="right" vertical="center" wrapText="1"/>
    </xf>
    <xf numFmtId="165" fontId="16" fillId="0" borderId="49" xfId="5" applyNumberFormat="1" applyFont="1" applyFill="1" applyBorder="1" applyAlignment="1">
      <alignment vertical="center"/>
    </xf>
    <xf numFmtId="165" fontId="16" fillId="0" borderId="31" xfId="3" applyNumberFormat="1" applyFont="1" applyFill="1" applyBorder="1" applyAlignment="1">
      <alignment horizontal="right" vertical="center" wrapText="1"/>
    </xf>
    <xf numFmtId="0" fontId="30" fillId="2" borderId="0" xfId="3" applyFont="1" applyFill="1" applyBorder="1" applyAlignment="1">
      <alignment horizontal="left" vertical="center" wrapText="1"/>
    </xf>
    <xf numFmtId="0" fontId="22" fillId="0" borderId="73" xfId="3" applyFont="1" applyFill="1" applyBorder="1" applyAlignment="1">
      <alignment horizontal="center" vertical="center" wrapText="1"/>
    </xf>
    <xf numFmtId="0" fontId="22" fillId="0" borderId="6" xfId="3" applyFont="1" applyFill="1" applyBorder="1" applyAlignment="1">
      <alignment horizontal="center" vertical="center" wrapText="1"/>
    </xf>
    <xf numFmtId="0" fontId="16" fillId="2" borderId="0" xfId="5" applyFont="1" applyFill="1" applyBorder="1" applyAlignment="1">
      <alignment horizontal="left"/>
    </xf>
    <xf numFmtId="0" fontId="16" fillId="2" borderId="0" xfId="3" applyFont="1" applyFill="1" applyBorder="1" applyAlignment="1">
      <alignment vertical="center" wrapText="1"/>
    </xf>
    <xf numFmtId="0" fontId="30" fillId="2" borderId="0" xfId="3" applyFont="1" applyFill="1" applyBorder="1" applyAlignment="1">
      <alignment vertical="center" wrapText="1"/>
    </xf>
    <xf numFmtId="0" fontId="22" fillId="0" borderId="74" xfId="3" applyFont="1" applyFill="1" applyBorder="1" applyAlignment="1">
      <alignment horizontal="center" vertical="center" wrapText="1"/>
    </xf>
    <xf numFmtId="0" fontId="22" fillId="0" borderId="7" xfId="3" applyFont="1" applyFill="1" applyBorder="1" applyAlignment="1">
      <alignment horizontal="center" vertical="center" wrapText="1"/>
    </xf>
    <xf numFmtId="0" fontId="33" fillId="0" borderId="72" xfId="3" applyFont="1" applyFill="1" applyBorder="1" applyAlignment="1">
      <alignment horizontal="center" vertical="center" wrapText="1"/>
    </xf>
    <xf numFmtId="0" fontId="33" fillId="0" borderId="1" xfId="3" applyFont="1" applyFill="1" applyBorder="1" applyAlignment="1">
      <alignment horizontal="center" vertical="center" wrapText="1"/>
    </xf>
    <xf numFmtId="0" fontId="22" fillId="0" borderId="72" xfId="3" applyFont="1" applyFill="1" applyBorder="1" applyAlignment="1">
      <alignment horizontal="center" vertical="center" wrapText="1"/>
    </xf>
    <xf numFmtId="0" fontId="22" fillId="0" borderId="1" xfId="3" applyFont="1" applyFill="1" applyBorder="1" applyAlignment="1">
      <alignment horizontal="center" vertical="center" wrapText="1"/>
    </xf>
    <xf numFmtId="0" fontId="22" fillId="0" borderId="71" xfId="3" applyFont="1" applyFill="1" applyBorder="1" applyAlignment="1">
      <alignment horizontal="center" vertical="center" wrapText="1"/>
    </xf>
    <xf numFmtId="0" fontId="22" fillId="0" borderId="9" xfId="3" applyFont="1" applyFill="1" applyBorder="1" applyAlignment="1">
      <alignment horizontal="center" vertical="center" wrapText="1"/>
    </xf>
    <xf numFmtId="0" fontId="16" fillId="0" borderId="45" xfId="3" applyFont="1" applyFill="1" applyBorder="1" applyAlignment="1">
      <alignment horizontal="center" vertical="center"/>
    </xf>
    <xf numFmtId="0" fontId="16" fillId="0" borderId="51" xfId="3" applyFont="1" applyFill="1" applyBorder="1" applyAlignment="1">
      <alignment horizontal="center" vertical="center"/>
    </xf>
    <xf numFmtId="0" fontId="16" fillId="0" borderId="46" xfId="3" applyFont="1" applyFill="1" applyBorder="1" applyAlignment="1">
      <alignment horizontal="center" vertical="center"/>
    </xf>
    <xf numFmtId="0" fontId="16" fillId="2" borderId="51" xfId="3" applyFont="1" applyFill="1" applyBorder="1" applyAlignment="1">
      <alignment horizontal="center" vertical="center" wrapText="1"/>
    </xf>
    <xf numFmtId="0" fontId="16" fillId="2" borderId="51" xfId="3" applyFont="1" applyFill="1" applyBorder="1" applyAlignment="1">
      <alignment horizontal="center" vertical="center"/>
    </xf>
    <xf numFmtId="0" fontId="16" fillId="2" borderId="46" xfId="3" applyFont="1" applyFill="1" applyBorder="1" applyAlignment="1">
      <alignment horizontal="center" vertical="center"/>
    </xf>
    <xf numFmtId="0" fontId="16" fillId="0" borderId="70" xfId="3" applyFont="1" applyFill="1" applyBorder="1" applyAlignment="1" applyProtection="1">
      <alignment horizontal="center" vertical="center" wrapText="1"/>
    </xf>
    <xf numFmtId="0" fontId="16" fillId="0" borderId="8" xfId="3" applyFont="1" applyFill="1" applyBorder="1" applyAlignment="1" applyProtection="1">
      <alignment horizontal="center" vertical="center" wrapText="1"/>
    </xf>
    <xf numFmtId="0" fontId="26" fillId="0" borderId="0" xfId="1" applyFont="1" applyAlignment="1">
      <alignment horizontal="center" vertical="center"/>
    </xf>
    <xf numFmtId="0" fontId="26" fillId="0" borderId="0" xfId="1" applyFont="1" applyBorder="1" applyAlignment="1">
      <alignment horizontal="center" vertical="center"/>
    </xf>
    <xf numFmtId="0" fontId="32" fillId="2" borderId="0" xfId="3" applyFont="1" applyFill="1" applyBorder="1" applyAlignment="1">
      <alignment horizontal="center" vertical="center" wrapText="1"/>
    </xf>
    <xf numFmtId="0" fontId="30" fillId="2" borderId="0" xfId="3" applyFont="1" applyFill="1" applyBorder="1" applyAlignment="1">
      <alignment horizontal="left" wrapText="1"/>
    </xf>
    <xf numFmtId="0" fontId="13" fillId="0" borderId="0" xfId="0" applyFont="1" applyBorder="1" applyAlignment="1">
      <alignment horizontal="left" wrapText="1"/>
    </xf>
    <xf numFmtId="0" fontId="16" fillId="0" borderId="0" xfId="0" applyFont="1" applyAlignment="1">
      <alignment horizontal="center" wrapText="1"/>
    </xf>
    <xf numFmtId="0" fontId="13" fillId="0" borderId="0" xfId="0" applyFont="1" applyAlignment="1">
      <alignment vertical="top" wrapText="1"/>
    </xf>
    <xf numFmtId="0" fontId="5" fillId="0" borderId="0" xfId="5" applyFont="1" applyAlignment="1">
      <alignment horizontal="center"/>
    </xf>
    <xf numFmtId="0" fontId="5" fillId="0" borderId="1" xfId="5" applyFont="1" applyBorder="1" applyAlignment="1">
      <alignment horizontal="center" vertical="center" wrapText="1"/>
    </xf>
    <xf numFmtId="0" fontId="5" fillId="0" borderId="1" xfId="5" applyFont="1" applyBorder="1" applyAlignment="1">
      <alignment horizontal="center"/>
    </xf>
    <xf numFmtId="0" fontId="0" fillId="0" borderId="0" xfId="0" applyAlignment="1"/>
    <xf numFmtId="0" fontId="11" fillId="0" borderId="0" xfId="5" applyFont="1" applyAlignment="1">
      <alignment horizontal="center"/>
    </xf>
    <xf numFmtId="0" fontId="6" fillId="0" borderId="0" xfId="5" applyFont="1" applyAlignment="1">
      <alignment horizontal="left" wrapText="1"/>
    </xf>
    <xf numFmtId="0" fontId="5" fillId="0" borderId="23" xfId="5" applyFont="1" applyFill="1" applyBorder="1" applyAlignment="1">
      <alignment horizontal="center" vertical="center" wrapText="1"/>
    </xf>
    <xf numFmtId="0" fontId="5" fillId="0" borderId="6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0" xfId="5" applyFont="1" applyFill="1" applyBorder="1" applyAlignment="1">
      <alignment horizontal="center" vertical="center" wrapText="1"/>
    </xf>
    <xf numFmtId="0" fontId="5" fillId="0" borderId="1" xfId="5" applyFont="1" applyFill="1" applyBorder="1" applyAlignment="1">
      <alignment horizontal="center" vertical="center" wrapText="1"/>
    </xf>
    <xf numFmtId="0" fontId="5" fillId="0" borderId="0" xfId="5" applyFont="1" applyFill="1" applyBorder="1" applyAlignment="1">
      <alignment horizontal="center" vertical="center"/>
    </xf>
    <xf numFmtId="0" fontId="1" fillId="0" borderId="0" xfId="0" applyFont="1" applyAlignment="1">
      <alignment horizontal="center"/>
    </xf>
    <xf numFmtId="0" fontId="1" fillId="0" borderId="23" xfId="0" applyFont="1" applyBorder="1" applyAlignment="1">
      <alignment horizontal="center" vertical="center"/>
    </xf>
    <xf numFmtId="0" fontId="1" fillId="0" borderId="5" xfId="0" applyFont="1" applyBorder="1" applyAlignment="1">
      <alignment horizontal="center" vertical="center"/>
    </xf>
    <xf numFmtId="0" fontId="1" fillId="0" borderId="23" xfId="0" applyFont="1" applyFill="1" applyBorder="1" applyAlignment="1">
      <alignment horizontal="center" vertical="center" wrapText="1"/>
    </xf>
    <xf numFmtId="0" fontId="1" fillId="0" borderId="75" xfId="0" applyFont="1" applyFill="1" applyBorder="1" applyAlignment="1">
      <alignment horizontal="center" vertical="center" wrapText="1"/>
    </xf>
    <xf numFmtId="164" fontId="1" fillId="0" borderId="0" xfId="0" applyNumberFormat="1" applyFont="1" applyAlignment="1">
      <alignment horizontal="center"/>
    </xf>
    <xf numFmtId="0" fontId="1" fillId="0" borderId="1" xfId="0" applyFont="1" applyFill="1" applyBorder="1" applyAlignment="1">
      <alignment horizontal="center" vertical="center"/>
    </xf>
    <xf numFmtId="0" fontId="3" fillId="0" borderId="0" xfId="0" applyFont="1" applyAlignment="1">
      <alignment horizontal="center"/>
    </xf>
    <xf numFmtId="0" fontId="3" fillId="0" borderId="1" xfId="5" applyFont="1" applyBorder="1" applyAlignment="1">
      <alignment horizontal="center" vertical="center" wrapText="1"/>
    </xf>
    <xf numFmtId="0" fontId="2" fillId="0" borderId="0" xfId="0" applyFont="1" applyAlignment="1">
      <alignment horizontal="left" wrapText="1"/>
    </xf>
    <xf numFmtId="0" fontId="1" fillId="0" borderId="0" xfId="0" applyFont="1" applyAlignment="1">
      <alignment horizontal="left" wrapText="1" indent="1"/>
    </xf>
    <xf numFmtId="0" fontId="1" fillId="0" borderId="2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0" xfId="0" applyFont="1" applyAlignment="1">
      <alignment horizontal="justify" wrapText="1"/>
    </xf>
    <xf numFmtId="0" fontId="22" fillId="0" borderId="0" xfId="5" applyFont="1" applyAlignment="1">
      <alignment horizontal="left"/>
    </xf>
    <xf numFmtId="0" fontId="3" fillId="0" borderId="0" xfId="0" applyFont="1" applyFill="1" applyAlignment="1">
      <alignment horizontal="left" wrapText="1"/>
    </xf>
    <xf numFmtId="0" fontId="3" fillId="0" borderId="0" xfId="0" applyFont="1" applyFill="1" applyAlignment="1">
      <alignment horizontal="justify" wrapText="1"/>
    </xf>
    <xf numFmtId="0" fontId="3" fillId="0" borderId="1" xfId="0" applyFont="1" applyFill="1" applyBorder="1" applyAlignment="1">
      <alignment horizontal="center" vertical="center"/>
    </xf>
    <xf numFmtId="0" fontId="1" fillId="0" borderId="0" xfId="0" applyFont="1" applyAlignment="1">
      <alignment horizontal="left" vertical="top" wrapText="1" indent="1"/>
    </xf>
    <xf numFmtId="0" fontId="1" fillId="0" borderId="0" xfId="0" applyFont="1" applyFill="1" applyAlignment="1">
      <alignment horizontal="left" wrapText="1"/>
    </xf>
    <xf numFmtId="0" fontId="1" fillId="0" borderId="0" xfId="0" applyFont="1" applyAlignment="1">
      <alignment wrapText="1"/>
    </xf>
    <xf numFmtId="0" fontId="1" fillId="0" borderId="0" xfId="0" applyFont="1" applyAlignment="1">
      <alignment horizontal="left" wrapText="1"/>
    </xf>
    <xf numFmtId="0" fontId="3" fillId="0" borderId="23" xfId="0" applyFont="1" applyBorder="1" applyAlignment="1">
      <alignment horizontal="center" vertical="center"/>
    </xf>
    <xf numFmtId="0" fontId="3" fillId="0" borderId="5" xfId="0" applyFont="1" applyBorder="1" applyAlignment="1">
      <alignment horizontal="center" vertical="center"/>
    </xf>
    <xf numFmtId="0" fontId="1" fillId="0" borderId="0" xfId="0" applyFont="1" applyFill="1" applyAlignment="1">
      <alignment horizontal="center"/>
    </xf>
    <xf numFmtId="0" fontId="3" fillId="0" borderId="0" xfId="0" applyFont="1" applyFill="1" applyAlignment="1">
      <alignment horizontal="left" wrapText="1" indent="5"/>
    </xf>
    <xf numFmtId="0" fontId="3" fillId="0" borderId="0" xfId="0" applyFont="1" applyFill="1" applyAlignment="1">
      <alignment horizontal="left" wrapText="1" indent="2"/>
    </xf>
    <xf numFmtId="0" fontId="3" fillId="0" borderId="0" xfId="0" applyFont="1" applyFill="1" applyAlignment="1">
      <alignment wrapText="1"/>
    </xf>
    <xf numFmtId="0" fontId="3" fillId="0" borderId="0" xfId="0" applyFont="1" applyFill="1" applyAlignment="1">
      <alignment horizontal="center"/>
    </xf>
    <xf numFmtId="0" fontId="3" fillId="0" borderId="23" xfId="0" applyFont="1" applyFill="1" applyBorder="1" applyAlignment="1">
      <alignment horizontal="center" vertical="center"/>
    </xf>
    <xf numFmtId="0" fontId="3" fillId="0" borderId="5" xfId="0" applyFont="1" applyFill="1" applyBorder="1" applyAlignment="1">
      <alignment horizontal="center" vertical="center"/>
    </xf>
    <xf numFmtId="164" fontId="3" fillId="0" borderId="0" xfId="0" applyNumberFormat="1" applyFont="1" applyFill="1" applyAlignment="1">
      <alignment horizontal="center"/>
    </xf>
    <xf numFmtId="0" fontId="3" fillId="0" borderId="23" xfId="0" applyFont="1" applyFill="1" applyBorder="1" applyAlignment="1">
      <alignment horizontal="center" vertical="center" wrapText="1"/>
    </xf>
    <xf numFmtId="0" fontId="3" fillId="0" borderId="7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Border="1" applyAlignment="1">
      <alignment horizontal="center" vertical="center"/>
    </xf>
    <xf numFmtId="165" fontId="1" fillId="0" borderId="0" xfId="0" applyNumberFormat="1" applyFont="1" applyAlignment="1">
      <alignment horizontal="center"/>
    </xf>
    <xf numFmtId="164" fontId="1" fillId="0" borderId="0" xfId="0" applyNumberFormat="1" applyFont="1" applyFill="1" applyAlignment="1">
      <alignment horizontal="center"/>
    </xf>
    <xf numFmtId="0" fontId="3" fillId="0" borderId="0" xfId="0" applyFont="1" applyAlignment="1">
      <alignment horizontal="justify" wrapText="1"/>
    </xf>
    <xf numFmtId="0" fontId="3" fillId="0" borderId="0" xfId="0" applyFont="1" applyAlignment="1">
      <alignment horizontal="left" wrapText="1"/>
    </xf>
    <xf numFmtId="0" fontId="19" fillId="0" borderId="0" xfId="0" applyFont="1" applyAlignment="1">
      <alignment horizontal="center"/>
    </xf>
    <xf numFmtId="0" fontId="19" fillId="0" borderId="0" xfId="0" applyFont="1" applyAlignment="1">
      <alignment horizontal="justify" wrapText="1"/>
    </xf>
    <xf numFmtId="164" fontId="19" fillId="0" borderId="0" xfId="0" applyNumberFormat="1" applyFont="1" applyAlignment="1">
      <alignment horizontal="center"/>
    </xf>
    <xf numFmtId="0" fontId="19" fillId="0" borderId="23" xfId="0" applyFont="1" applyFill="1" applyBorder="1" applyAlignment="1">
      <alignment horizontal="center" vertical="center" wrapText="1"/>
    </xf>
    <xf numFmtId="0" fontId="19" fillId="0" borderId="75"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2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23" xfId="0" applyFont="1" applyBorder="1" applyAlignment="1">
      <alignment horizontal="center" vertical="center"/>
    </xf>
    <xf numFmtId="0" fontId="19" fillId="0" borderId="5" xfId="0" applyFont="1" applyBorder="1" applyAlignment="1">
      <alignment horizontal="center" vertical="center"/>
    </xf>
    <xf numFmtId="0" fontId="5" fillId="0" borderId="0" xfId="0" applyFont="1" applyAlignment="1">
      <alignment horizontal="center"/>
    </xf>
    <xf numFmtId="0" fontId="6" fillId="0" borderId="0" xfId="0" applyFont="1" applyAlignment="1">
      <alignment horizontal="left" wrapText="1"/>
    </xf>
    <xf numFmtId="0" fontId="5" fillId="0" borderId="0" xfId="0" applyFont="1" applyAlignment="1">
      <alignment horizontal="justify" wrapText="1"/>
    </xf>
    <xf numFmtId="0" fontId="5" fillId="0" borderId="55" xfId="5" applyFont="1" applyBorder="1" applyAlignment="1">
      <alignment horizontal="center"/>
    </xf>
    <xf numFmtId="0" fontId="5" fillId="0" borderId="7" xfId="5" applyFont="1" applyBorder="1" applyAlignment="1">
      <alignment horizontal="center"/>
    </xf>
    <xf numFmtId="0" fontId="5" fillId="0" borderId="59" xfId="5" applyFont="1" applyBorder="1" applyAlignment="1">
      <alignment horizontal="center" vertical="center" wrapText="1"/>
    </xf>
    <xf numFmtId="0" fontId="5" fillId="0" borderId="25" xfId="5" applyFont="1" applyBorder="1" applyAlignment="1">
      <alignment horizontal="center" vertical="center" wrapText="1"/>
    </xf>
    <xf numFmtId="0" fontId="5" fillId="0" borderId="53" xfId="5" applyFont="1" applyBorder="1" applyAlignment="1">
      <alignment horizontal="center" vertical="center" wrapText="1"/>
    </xf>
    <xf numFmtId="0" fontId="5" fillId="0" borderId="3" xfId="5" applyFont="1" applyBorder="1" applyAlignment="1">
      <alignment horizontal="center" vertical="center" wrapText="1"/>
    </xf>
    <xf numFmtId="0" fontId="5" fillId="0" borderId="1" xfId="6" applyFont="1" applyBorder="1" applyAlignment="1">
      <alignment horizontal="center" vertical="center" wrapText="1"/>
    </xf>
    <xf numFmtId="0" fontId="5" fillId="0" borderId="0" xfId="6" applyFont="1" applyAlignment="1">
      <alignment horizontal="center"/>
    </xf>
    <xf numFmtId="0" fontId="17" fillId="0" borderId="55" xfId="0" applyFont="1" applyBorder="1" applyAlignment="1">
      <alignment horizontal="center" wrapText="1"/>
    </xf>
    <xf numFmtId="0" fontId="17" fillId="0" borderId="7" xfId="0" applyFont="1" applyBorder="1" applyAlignment="1">
      <alignment horizontal="center" wrapText="1"/>
    </xf>
    <xf numFmtId="0" fontId="11" fillId="0" borderId="0" xfId="6" applyFont="1" applyAlignment="1">
      <alignment horizontal="center"/>
    </xf>
    <xf numFmtId="165" fontId="16" fillId="2" borderId="76" xfId="3" applyNumberFormat="1" applyFont="1" applyFill="1" applyBorder="1" applyAlignment="1">
      <alignment horizontal="center" vertical="center"/>
    </xf>
    <xf numFmtId="165" fontId="16" fillId="2" borderId="60" xfId="3" applyNumberFormat="1" applyFont="1" applyFill="1" applyBorder="1" applyAlignment="1">
      <alignment horizontal="center" vertical="center"/>
    </xf>
    <xf numFmtId="165" fontId="16" fillId="2" borderId="77" xfId="3" applyNumberFormat="1" applyFont="1" applyFill="1" applyBorder="1" applyAlignment="1">
      <alignment horizontal="center" vertical="center"/>
    </xf>
    <xf numFmtId="165" fontId="28" fillId="0" borderId="62" xfId="3" applyNumberFormat="1" applyFont="1" applyFill="1" applyBorder="1" applyAlignment="1">
      <alignment horizontal="center" vertical="center" wrapText="1"/>
    </xf>
    <xf numFmtId="165" fontId="28" fillId="0" borderId="33" xfId="3" applyNumberFormat="1" applyFont="1" applyFill="1" applyBorder="1" applyAlignment="1">
      <alignment horizontal="center" vertical="center" wrapText="1"/>
    </xf>
    <xf numFmtId="165" fontId="16" fillId="0" borderId="69" xfId="3" applyNumberFormat="1" applyFont="1" applyFill="1" applyBorder="1" applyAlignment="1">
      <alignment horizontal="center" vertical="center" wrapText="1"/>
    </xf>
    <xf numFmtId="165" fontId="16" fillId="0" borderId="35" xfId="3" applyNumberFormat="1" applyFont="1" applyFill="1" applyBorder="1" applyAlignment="1">
      <alignment horizontal="center" vertical="center" wrapText="1"/>
    </xf>
    <xf numFmtId="165" fontId="26" fillId="0" borderId="62" xfId="3" applyNumberFormat="1" applyFont="1" applyFill="1" applyBorder="1" applyAlignment="1">
      <alignment horizontal="center" vertical="center" wrapText="1"/>
    </xf>
    <xf numFmtId="165" fontId="26" fillId="0" borderId="33" xfId="3" applyNumberFormat="1" applyFont="1" applyFill="1" applyBorder="1" applyAlignment="1">
      <alignment horizontal="center" vertical="center" wrapText="1"/>
    </xf>
    <xf numFmtId="165" fontId="16" fillId="2" borderId="0" xfId="5" applyNumberFormat="1" applyFont="1" applyFill="1" applyBorder="1" applyAlignment="1">
      <alignment horizontal="left" indent="1"/>
    </xf>
    <xf numFmtId="165" fontId="16" fillId="2" borderId="65" xfId="3" applyNumberFormat="1" applyFont="1" applyFill="1" applyBorder="1" applyAlignment="1">
      <alignment horizontal="center" vertical="center" wrapText="1"/>
    </xf>
    <xf numFmtId="165" fontId="16" fillId="2" borderId="34" xfId="3" applyNumberFormat="1" applyFont="1" applyFill="1" applyBorder="1" applyAlignment="1">
      <alignment horizontal="center" vertical="center" wrapText="1"/>
    </xf>
    <xf numFmtId="165" fontId="16" fillId="0" borderId="62" xfId="3" applyNumberFormat="1" applyFont="1" applyFill="1" applyBorder="1" applyAlignment="1">
      <alignment horizontal="center" vertical="center" wrapText="1"/>
    </xf>
    <xf numFmtId="165" fontId="16" fillId="0" borderId="33" xfId="3" applyNumberFormat="1" applyFont="1" applyFill="1" applyBorder="1" applyAlignment="1">
      <alignment horizontal="center" vertical="center" wrapText="1"/>
    </xf>
    <xf numFmtId="165" fontId="26" fillId="0" borderId="0" xfId="0" applyNumberFormat="1" applyFont="1" applyFill="1" applyBorder="1" applyAlignment="1">
      <alignment horizontal="right"/>
    </xf>
    <xf numFmtId="165" fontId="26" fillId="0" borderId="0" xfId="0" applyNumberFormat="1" applyFont="1" applyBorder="1" applyAlignment="1">
      <alignment horizontal="right"/>
    </xf>
    <xf numFmtId="165" fontId="31" fillId="2" borderId="0" xfId="3" applyNumberFormat="1" applyFont="1" applyFill="1" applyBorder="1" applyAlignment="1">
      <alignment horizontal="left" vertical="center" wrapText="1"/>
    </xf>
    <xf numFmtId="165" fontId="16" fillId="2" borderId="62" xfId="3" applyNumberFormat="1" applyFont="1" applyFill="1" applyBorder="1" applyAlignment="1">
      <alignment horizontal="center" vertical="center" wrapText="1"/>
    </xf>
    <xf numFmtId="165" fontId="16" fillId="2" borderId="33" xfId="3" applyNumberFormat="1" applyFont="1" applyFill="1" applyBorder="1" applyAlignment="1">
      <alignment horizontal="center" vertical="center" wrapText="1"/>
    </xf>
    <xf numFmtId="165" fontId="28" fillId="0" borderId="5" xfId="3" applyNumberFormat="1" applyFont="1" applyFill="1" applyBorder="1" applyAlignment="1">
      <alignment horizontal="center" vertical="center" wrapText="1"/>
    </xf>
    <xf numFmtId="165" fontId="28" fillId="0" borderId="1" xfId="3" applyNumberFormat="1" applyFont="1" applyFill="1" applyBorder="1" applyAlignment="1">
      <alignment horizontal="center" vertical="center" wrapText="1"/>
    </xf>
    <xf numFmtId="165" fontId="28" fillId="0" borderId="78" xfId="3" applyNumberFormat="1" applyFont="1" applyFill="1" applyBorder="1" applyAlignment="1">
      <alignment horizontal="center" vertical="center" wrapText="1"/>
    </xf>
    <xf numFmtId="165" fontId="32" fillId="2" borderId="0" xfId="3" applyNumberFormat="1" applyFont="1" applyFill="1" applyBorder="1" applyAlignment="1">
      <alignment horizontal="left" vertical="center" wrapText="1"/>
    </xf>
    <xf numFmtId="165" fontId="16" fillId="0" borderId="76" xfId="3" applyNumberFormat="1" applyFont="1" applyFill="1" applyBorder="1" applyAlignment="1">
      <alignment horizontal="center" vertical="center"/>
    </xf>
    <xf numFmtId="165" fontId="16" fillId="0" borderId="60" xfId="3" applyNumberFormat="1" applyFont="1" applyFill="1" applyBorder="1" applyAlignment="1">
      <alignment horizontal="center" vertical="center"/>
    </xf>
    <xf numFmtId="165" fontId="16" fillId="0" borderId="77" xfId="3" applyNumberFormat="1" applyFont="1" applyFill="1" applyBorder="1" applyAlignment="1">
      <alignment horizontal="center" vertical="center"/>
    </xf>
    <xf numFmtId="165" fontId="16" fillId="0" borderId="31" xfId="3" applyNumberFormat="1" applyFont="1" applyFill="1" applyBorder="1" applyAlignment="1">
      <alignment horizontal="center" vertical="center"/>
    </xf>
    <xf numFmtId="165" fontId="16" fillId="2" borderId="51" xfId="3" applyNumberFormat="1" applyFont="1" applyFill="1" applyBorder="1" applyAlignment="1">
      <alignment horizontal="center" vertical="center" wrapText="1"/>
    </xf>
    <xf numFmtId="165" fontId="16" fillId="2" borderId="66" xfId="3" applyNumberFormat="1" applyFont="1" applyFill="1" applyBorder="1" applyAlignment="1">
      <alignment horizontal="center" vertical="center" wrapText="1"/>
    </xf>
    <xf numFmtId="165" fontId="16" fillId="2" borderId="32" xfId="3" applyNumberFormat="1" applyFont="1" applyFill="1" applyBorder="1" applyAlignment="1">
      <alignment horizontal="center" vertical="center" wrapText="1"/>
    </xf>
    <xf numFmtId="165" fontId="16" fillId="0" borderId="65" xfId="3" applyNumberFormat="1" applyFont="1" applyFill="1" applyBorder="1" applyAlignment="1">
      <alignment horizontal="center" vertical="center" wrapText="1"/>
    </xf>
    <xf numFmtId="165" fontId="16" fillId="0" borderId="34" xfId="3" applyNumberFormat="1" applyFont="1" applyFill="1" applyBorder="1" applyAlignment="1">
      <alignment horizontal="center" vertical="center" wrapText="1"/>
    </xf>
    <xf numFmtId="165" fontId="26" fillId="0" borderId="5" xfId="3" applyNumberFormat="1" applyFont="1" applyFill="1" applyBorder="1" applyAlignment="1">
      <alignment horizontal="center" vertical="center" wrapText="1"/>
    </xf>
    <xf numFmtId="165" fontId="26" fillId="0" borderId="1" xfId="3" applyNumberFormat="1" applyFont="1" applyFill="1" applyBorder="1" applyAlignment="1">
      <alignment horizontal="center" vertical="center" wrapText="1"/>
    </xf>
    <xf numFmtId="165" fontId="26" fillId="0" borderId="78" xfId="3" applyNumberFormat="1" applyFont="1" applyFill="1" applyBorder="1" applyAlignment="1">
      <alignment horizontal="center" vertical="center" wrapText="1"/>
    </xf>
    <xf numFmtId="165" fontId="16" fillId="0" borderId="48" xfId="3" applyNumberFormat="1" applyFont="1" applyFill="1" applyBorder="1" applyAlignment="1">
      <alignment horizontal="center" vertical="center" wrapText="1"/>
    </xf>
    <xf numFmtId="165" fontId="16" fillId="0" borderId="63" xfId="3" applyNumberFormat="1" applyFont="1" applyFill="1" applyBorder="1" applyAlignment="1" applyProtection="1">
      <alignment horizontal="center" vertical="center" wrapText="1"/>
    </xf>
    <xf numFmtId="165" fontId="16" fillId="0" borderId="31" xfId="3" applyNumberFormat="1" applyFont="1" applyFill="1" applyBorder="1" applyAlignment="1" applyProtection="1">
      <alignment horizontal="center" vertical="center" wrapText="1"/>
    </xf>
    <xf numFmtId="165" fontId="16" fillId="0" borderId="45" xfId="3" applyNumberFormat="1" applyFont="1" applyFill="1" applyBorder="1" applyAlignment="1">
      <alignment horizontal="center" vertical="center"/>
    </xf>
    <xf numFmtId="165" fontId="16" fillId="0" borderId="51" xfId="3" applyNumberFormat="1" applyFont="1" applyFill="1" applyBorder="1" applyAlignment="1">
      <alignment horizontal="center" vertical="center"/>
    </xf>
    <xf numFmtId="165" fontId="16" fillId="0" borderId="46" xfId="3" applyNumberFormat="1" applyFont="1" applyFill="1" applyBorder="1" applyAlignment="1">
      <alignment horizontal="center" vertical="center"/>
    </xf>
    <xf numFmtId="165" fontId="16" fillId="0" borderId="66" xfId="3" applyNumberFormat="1" applyFont="1" applyFill="1" applyBorder="1" applyAlignment="1">
      <alignment horizontal="center" vertical="center" wrapText="1"/>
    </xf>
    <xf numFmtId="165" fontId="16" fillId="0" borderId="32" xfId="3" applyNumberFormat="1" applyFont="1" applyFill="1" applyBorder="1" applyAlignment="1">
      <alignment horizontal="center" vertical="center" wrapText="1"/>
    </xf>
    <xf numFmtId="165" fontId="26" fillId="2" borderId="62" xfId="3" applyNumberFormat="1" applyFont="1" applyFill="1" applyBorder="1" applyAlignment="1">
      <alignment horizontal="center" vertical="center" wrapText="1"/>
    </xf>
    <xf numFmtId="165" fontId="26" fillId="2" borderId="33" xfId="3" applyNumberFormat="1" applyFont="1" applyFill="1" applyBorder="1" applyAlignment="1">
      <alignment horizontal="center" vertical="center" wrapText="1"/>
    </xf>
    <xf numFmtId="165" fontId="31" fillId="2" borderId="0" xfId="3" applyNumberFormat="1" applyFont="1" applyFill="1" applyBorder="1" applyAlignment="1">
      <alignment horizontal="left" vertical="center"/>
    </xf>
  </cellXfs>
  <cellStyles count="8">
    <cellStyle name="Normal 2" xfId="1"/>
    <cellStyle name="Normal 3" xfId="2"/>
    <cellStyle name="Normal_Cadrul global" xfId="3"/>
    <cellStyle name="Normal_F 5 Anexa 5 min 129" xfId="4"/>
    <cellStyle name="Normal_Formele 1, 2,3,4_2003" xfId="5"/>
    <cellStyle name="Normal_Machet_DS anulala 2003_ anexele" xfId="6"/>
    <cellStyle name="Обычный" xfId="0" builtinId="0"/>
    <cellStyle name="Обычный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87"/>
  <sheetViews>
    <sheetView showZeros="0" view="pageBreakPreview" zoomScale="130" zoomScaleNormal="100" zoomScaleSheetLayoutView="130" workbookViewId="0">
      <pane xSplit="1" ySplit="12" topLeftCell="B44" activePane="bottomRight" state="frozen"/>
      <selection pane="topRight" activeCell="B1" sqref="B1"/>
      <selection pane="bottomLeft" activeCell="A16" sqref="A16"/>
      <selection pane="bottomRight" activeCell="B44" sqref="B44"/>
    </sheetView>
  </sheetViews>
  <sheetFormatPr defaultColWidth="9.28515625" defaultRowHeight="15.75" outlineLevelRow="1" outlineLevelCol="4"/>
  <cols>
    <col min="1" max="1" width="83.7109375" style="218" customWidth="1"/>
    <col min="2" max="2" width="14.7109375" style="300" customWidth="1"/>
    <col min="3" max="4" width="13.7109375" style="217" customWidth="1" outlineLevel="2"/>
    <col min="5" max="5" width="14.7109375" style="217" customWidth="1" outlineLevel="2"/>
    <col min="6" max="6" width="13.7109375" style="300" customWidth="1" outlineLevel="2"/>
    <col min="7" max="7" width="14.7109375" style="300" customWidth="1" outlineLevel="2"/>
    <col min="8" max="8" width="15.28515625" style="217" customWidth="1" outlineLevel="4"/>
    <col min="9" max="9" width="13.7109375" style="300" customWidth="1" outlineLevel="4"/>
    <col min="10" max="10" width="15.28515625" style="300" customWidth="1" outlineLevel="2"/>
    <col min="11" max="12" width="13.7109375" style="217" customWidth="1" outlineLevel="2"/>
    <col min="13" max="13" width="14.5703125" style="217" customWidth="1" outlineLevel="2"/>
    <col min="14" max="14" width="13.7109375" style="300" customWidth="1" outlineLevel="2"/>
    <col min="15" max="15" width="14.7109375" style="300" customWidth="1" outlineLevel="1"/>
    <col min="16" max="16" width="14.7109375" style="217" customWidth="1" outlineLevel="4"/>
    <col min="17" max="17" width="13.7109375" style="300" customWidth="1" outlineLevel="1"/>
    <col min="18" max="18" width="15.28515625" style="300" customWidth="1" outlineLevel="1"/>
    <col min="19" max="20" width="13.7109375" style="217" customWidth="1" outlineLevel="1"/>
    <col min="21" max="21" width="13.7109375" style="300" customWidth="1" outlineLevel="1"/>
    <col min="22" max="22" width="15" style="300" customWidth="1"/>
    <col min="23" max="23" width="13.7109375" style="300" customWidth="1"/>
    <col min="24" max="24" width="14.7109375" style="300" customWidth="1"/>
    <col min="25" max="26" width="13.7109375" style="217" customWidth="1"/>
    <col min="27" max="27" width="13.7109375" style="300" customWidth="1"/>
    <col min="28" max="28" width="15.28515625" style="300" customWidth="1"/>
    <col min="29" max="29" width="13.7109375" style="300" customWidth="1"/>
    <col min="30" max="30" width="15" style="300" customWidth="1"/>
    <col min="31" max="32" width="13.7109375" style="217" customWidth="1"/>
    <col min="33" max="33" width="13.7109375" style="300" customWidth="1"/>
    <col min="34" max="34" width="14.7109375" style="300" customWidth="1"/>
    <col min="35" max="35" width="13.7109375" style="300" customWidth="1"/>
    <col min="36" max="16384" width="9.28515625" style="218"/>
  </cols>
  <sheetData>
    <row r="1" spans="1:41" s="224" customFormat="1">
      <c r="B1" s="239"/>
      <c r="C1" s="231"/>
      <c r="D1" s="231"/>
      <c r="E1" s="231"/>
      <c r="F1" s="239"/>
      <c r="G1" s="239"/>
      <c r="H1" s="231"/>
      <c r="I1" s="239"/>
      <c r="J1" s="239"/>
      <c r="K1" s="231"/>
      <c r="L1" s="231"/>
      <c r="M1" s="231"/>
      <c r="N1" s="239"/>
      <c r="O1" s="239"/>
      <c r="P1" s="231"/>
      <c r="Q1" s="239"/>
      <c r="R1" s="239"/>
      <c r="S1" s="231"/>
      <c r="T1" s="231"/>
      <c r="U1" s="239"/>
      <c r="V1" s="579" t="s">
        <v>477</v>
      </c>
      <c r="W1" s="579"/>
      <c r="X1" s="239"/>
      <c r="Y1" s="231"/>
      <c r="Z1" s="231"/>
      <c r="AA1" s="239"/>
      <c r="AB1" s="239"/>
      <c r="AC1" s="239"/>
      <c r="AD1" s="239"/>
      <c r="AE1" s="231"/>
      <c r="AF1" s="231"/>
      <c r="AG1" s="239"/>
      <c r="AH1" s="239"/>
      <c r="AI1" s="239"/>
      <c r="AJ1" s="230"/>
      <c r="AK1" s="230"/>
      <c r="AL1" s="230"/>
      <c r="AM1" s="230"/>
      <c r="AN1" s="230"/>
      <c r="AO1" s="230"/>
    </row>
    <row r="2" spans="1:41" s="224" customFormat="1" ht="12.75" customHeight="1">
      <c r="B2" s="239"/>
      <c r="C2" s="231"/>
      <c r="D2" s="231"/>
      <c r="E2" s="231"/>
      <c r="F2" s="239"/>
      <c r="G2" s="239"/>
      <c r="H2" s="231"/>
      <c r="I2" s="239"/>
      <c r="J2" s="239"/>
      <c r="K2" s="231"/>
      <c r="L2" s="231"/>
      <c r="M2" s="231"/>
      <c r="N2" s="239"/>
      <c r="O2" s="239"/>
      <c r="P2" s="231"/>
      <c r="Q2" s="239"/>
      <c r="R2" s="239"/>
      <c r="S2" s="231"/>
      <c r="T2" s="231"/>
      <c r="U2" s="239"/>
      <c r="V2" s="579" t="s">
        <v>478</v>
      </c>
      <c r="W2" s="579"/>
      <c r="X2" s="239"/>
      <c r="Y2" s="231"/>
      <c r="Z2" s="231"/>
      <c r="AA2" s="239"/>
      <c r="AB2" s="239"/>
      <c r="AC2" s="239"/>
      <c r="AD2" s="239"/>
      <c r="AE2" s="231"/>
      <c r="AF2" s="231"/>
      <c r="AG2" s="239"/>
      <c r="AH2" s="239"/>
      <c r="AI2" s="239"/>
      <c r="AJ2" s="230"/>
      <c r="AK2" s="230"/>
      <c r="AL2" s="230"/>
      <c r="AM2" s="230"/>
      <c r="AN2" s="230"/>
      <c r="AO2" s="230"/>
    </row>
    <row r="3" spans="1:41" s="224" customFormat="1" ht="12.75" customHeight="1">
      <c r="B3" s="239"/>
      <c r="C3" s="231"/>
      <c r="D3" s="231"/>
      <c r="E3" s="231"/>
      <c r="F3" s="239"/>
      <c r="G3" s="239"/>
      <c r="H3" s="231"/>
      <c r="I3" s="239"/>
      <c r="J3" s="239"/>
      <c r="K3" s="231"/>
      <c r="L3" s="231"/>
      <c r="M3" s="231"/>
      <c r="N3" s="239"/>
      <c r="O3" s="239"/>
      <c r="P3" s="231"/>
      <c r="Q3" s="239"/>
      <c r="R3" s="239"/>
      <c r="S3" s="231"/>
      <c r="T3" s="231"/>
      <c r="U3" s="239"/>
      <c r="V3" s="579" t="s">
        <v>479</v>
      </c>
      <c r="W3" s="579"/>
      <c r="X3" s="239"/>
      <c r="Y3" s="231"/>
      <c r="Z3" s="231"/>
      <c r="AA3" s="239"/>
      <c r="AB3" s="239"/>
      <c r="AC3" s="239"/>
      <c r="AD3" s="239"/>
      <c r="AE3" s="231"/>
      <c r="AF3" s="231"/>
      <c r="AG3" s="239"/>
      <c r="AH3" s="239"/>
      <c r="AI3" s="239"/>
      <c r="AJ3" s="230"/>
      <c r="AK3" s="230"/>
      <c r="AL3" s="230"/>
      <c r="AM3" s="230"/>
      <c r="AN3" s="230"/>
      <c r="AO3" s="230"/>
    </row>
    <row r="4" spans="1:41" s="224" customFormat="1" ht="12.75" customHeight="1">
      <c r="B4" s="239"/>
      <c r="C4" s="231"/>
      <c r="D4" s="231"/>
      <c r="E4" s="231"/>
      <c r="F4" s="239"/>
      <c r="G4" s="239"/>
      <c r="H4" s="231"/>
      <c r="I4" s="239"/>
      <c r="J4" s="239"/>
      <c r="K4" s="231"/>
      <c r="L4" s="231"/>
      <c r="M4" s="231"/>
      <c r="N4" s="239"/>
      <c r="O4" s="239"/>
      <c r="P4" s="231"/>
      <c r="Q4" s="239"/>
      <c r="R4" s="239"/>
      <c r="S4" s="231"/>
      <c r="T4" s="231"/>
      <c r="U4" s="239"/>
      <c r="V4" s="580" t="s">
        <v>625</v>
      </c>
      <c r="W4" s="580"/>
      <c r="X4" s="239"/>
      <c r="Y4" s="231"/>
      <c r="Z4" s="231"/>
      <c r="AA4" s="239"/>
      <c r="AB4" s="239"/>
      <c r="AC4" s="239"/>
      <c r="AD4" s="239"/>
      <c r="AE4" s="231"/>
      <c r="AF4" s="231"/>
      <c r="AG4" s="239"/>
      <c r="AH4" s="239"/>
      <c r="AI4" s="239"/>
      <c r="AJ4" s="230"/>
      <c r="AK4" s="230"/>
      <c r="AL4" s="230"/>
      <c r="AM4" s="230"/>
      <c r="AN4" s="230"/>
      <c r="AO4" s="230"/>
    </row>
    <row r="5" spans="1:41" s="224" customFormat="1" ht="35.25" customHeight="1">
      <c r="A5" s="581" t="s">
        <v>480</v>
      </c>
      <c r="B5" s="581"/>
      <c r="C5" s="581"/>
      <c r="D5" s="581"/>
      <c r="E5" s="581"/>
      <c r="F5" s="581"/>
      <c r="G5" s="581"/>
      <c r="H5" s="581"/>
      <c r="I5" s="581"/>
      <c r="J5" s="581"/>
      <c r="K5" s="581"/>
      <c r="L5" s="581"/>
      <c r="M5" s="581"/>
      <c r="N5" s="581"/>
      <c r="O5" s="581"/>
      <c r="P5" s="581"/>
      <c r="Q5" s="581"/>
      <c r="R5" s="581"/>
      <c r="S5" s="581"/>
      <c r="T5" s="581"/>
      <c r="U5" s="581"/>
      <c r="V5" s="581"/>
      <c r="W5" s="581"/>
      <c r="X5" s="225"/>
      <c r="Y5" s="225"/>
      <c r="Z5" s="225"/>
      <c r="AA5" s="225"/>
      <c r="AB5" s="225"/>
      <c r="AC5" s="225"/>
      <c r="AD5" s="225"/>
      <c r="AE5" s="225"/>
      <c r="AF5" s="225"/>
      <c r="AG5" s="225"/>
      <c r="AH5" s="225"/>
      <c r="AI5" s="225"/>
      <c r="AJ5" s="230"/>
      <c r="AK5" s="230"/>
      <c r="AL5" s="230"/>
      <c r="AM5" s="230"/>
      <c r="AN5" s="230"/>
      <c r="AO5" s="230"/>
    </row>
    <row r="6" spans="1:41" s="224" customFormat="1" ht="14.25" customHeight="1" thickBot="1">
      <c r="A6" s="232" t="s">
        <v>470</v>
      </c>
      <c r="B6" s="225"/>
      <c r="F6" s="225"/>
      <c r="G6" s="225"/>
      <c r="I6" s="225"/>
      <c r="J6" s="225"/>
      <c r="N6" s="225"/>
      <c r="O6" s="225"/>
      <c r="Q6" s="225"/>
      <c r="R6" s="225"/>
      <c r="U6" s="225"/>
      <c r="V6" s="225"/>
      <c r="W6" s="225"/>
      <c r="X6" s="225"/>
      <c r="AA6" s="225"/>
      <c r="AB6" s="225"/>
      <c r="AC6" s="225"/>
      <c r="AD6" s="225"/>
      <c r="AG6" s="225"/>
      <c r="AH6" s="225"/>
      <c r="AI6" s="225"/>
      <c r="AJ6" s="230"/>
      <c r="AK6" s="230"/>
      <c r="AL6" s="230"/>
      <c r="AM6" s="230"/>
      <c r="AN6" s="230"/>
      <c r="AO6" s="230"/>
    </row>
    <row r="7" spans="1:41" ht="16.5" customHeight="1" thickBot="1">
      <c r="A7" s="577" t="s">
        <v>481</v>
      </c>
      <c r="B7" s="571" t="s">
        <v>482</v>
      </c>
      <c r="C7" s="572"/>
      <c r="D7" s="572"/>
      <c r="E7" s="572"/>
      <c r="F7" s="572"/>
      <c r="G7" s="572"/>
      <c r="H7" s="572"/>
      <c r="I7" s="573"/>
      <c r="J7" s="571" t="s">
        <v>483</v>
      </c>
      <c r="K7" s="572"/>
      <c r="L7" s="572"/>
      <c r="M7" s="572"/>
      <c r="N7" s="572"/>
      <c r="O7" s="572"/>
      <c r="P7" s="572"/>
      <c r="Q7" s="573"/>
      <c r="R7" s="571" t="s">
        <v>484</v>
      </c>
      <c r="S7" s="572"/>
      <c r="T7" s="572"/>
      <c r="U7" s="572"/>
      <c r="V7" s="572"/>
      <c r="W7" s="573"/>
      <c r="X7" s="571" t="s">
        <v>485</v>
      </c>
      <c r="Y7" s="572"/>
      <c r="Z7" s="572"/>
      <c r="AA7" s="572"/>
      <c r="AB7" s="572"/>
      <c r="AC7" s="573"/>
      <c r="AD7" s="574" t="s">
        <v>486</v>
      </c>
      <c r="AE7" s="575"/>
      <c r="AF7" s="575"/>
      <c r="AG7" s="575"/>
      <c r="AH7" s="575"/>
      <c r="AI7" s="576"/>
    </row>
    <row r="8" spans="1:41" ht="16.5" customHeight="1">
      <c r="A8" s="578"/>
      <c r="B8" s="569" t="s">
        <v>487</v>
      </c>
      <c r="C8" s="565" t="s">
        <v>488</v>
      </c>
      <c r="D8" s="565" t="s">
        <v>489</v>
      </c>
      <c r="E8" s="565" t="s">
        <v>490</v>
      </c>
      <c r="F8" s="567" t="s">
        <v>491</v>
      </c>
      <c r="G8" s="567" t="s">
        <v>492</v>
      </c>
      <c r="H8" s="565" t="s">
        <v>490</v>
      </c>
      <c r="I8" s="558" t="s">
        <v>493</v>
      </c>
      <c r="J8" s="569" t="s">
        <v>487</v>
      </c>
      <c r="K8" s="565" t="s">
        <v>488</v>
      </c>
      <c r="L8" s="565" t="s">
        <v>489</v>
      </c>
      <c r="M8" s="565" t="s">
        <v>490</v>
      </c>
      <c r="N8" s="567" t="s">
        <v>491</v>
      </c>
      <c r="O8" s="567" t="s">
        <v>492</v>
      </c>
      <c r="P8" s="565" t="s">
        <v>490</v>
      </c>
      <c r="Q8" s="558" t="s">
        <v>493</v>
      </c>
      <c r="R8" s="569" t="s">
        <v>487</v>
      </c>
      <c r="S8" s="565" t="s">
        <v>488</v>
      </c>
      <c r="T8" s="565" t="s">
        <v>489</v>
      </c>
      <c r="U8" s="567" t="s">
        <v>491</v>
      </c>
      <c r="V8" s="567" t="s">
        <v>492</v>
      </c>
      <c r="W8" s="558" t="s">
        <v>493</v>
      </c>
      <c r="X8" s="569" t="s">
        <v>487</v>
      </c>
      <c r="Y8" s="565" t="s">
        <v>488</v>
      </c>
      <c r="Z8" s="565" t="s">
        <v>489</v>
      </c>
      <c r="AA8" s="567" t="s">
        <v>491</v>
      </c>
      <c r="AB8" s="567" t="s">
        <v>492</v>
      </c>
      <c r="AC8" s="558" t="s">
        <v>493</v>
      </c>
      <c r="AD8" s="563" t="s">
        <v>487</v>
      </c>
      <c r="AE8" s="565" t="s">
        <v>488</v>
      </c>
      <c r="AF8" s="565" t="s">
        <v>489</v>
      </c>
      <c r="AG8" s="567" t="s">
        <v>491</v>
      </c>
      <c r="AH8" s="567" t="s">
        <v>492</v>
      </c>
      <c r="AI8" s="558" t="s">
        <v>493</v>
      </c>
    </row>
    <row r="9" spans="1:41" ht="12" customHeight="1">
      <c r="A9" s="578"/>
      <c r="B9" s="570"/>
      <c r="C9" s="566"/>
      <c r="D9" s="566"/>
      <c r="E9" s="566"/>
      <c r="F9" s="568"/>
      <c r="G9" s="568"/>
      <c r="H9" s="566"/>
      <c r="I9" s="559"/>
      <c r="J9" s="570"/>
      <c r="K9" s="566"/>
      <c r="L9" s="566"/>
      <c r="M9" s="566"/>
      <c r="N9" s="568"/>
      <c r="O9" s="568"/>
      <c r="P9" s="566"/>
      <c r="Q9" s="559"/>
      <c r="R9" s="570"/>
      <c r="S9" s="566"/>
      <c r="T9" s="566"/>
      <c r="U9" s="568"/>
      <c r="V9" s="568"/>
      <c r="W9" s="559"/>
      <c r="X9" s="570"/>
      <c r="Y9" s="566"/>
      <c r="Z9" s="566"/>
      <c r="AA9" s="568"/>
      <c r="AB9" s="568"/>
      <c r="AC9" s="559"/>
      <c r="AD9" s="564"/>
      <c r="AE9" s="566"/>
      <c r="AF9" s="566"/>
      <c r="AG9" s="568"/>
      <c r="AH9" s="568"/>
      <c r="AI9" s="559"/>
    </row>
    <row r="10" spans="1:41" ht="15.75" hidden="1" customHeight="1">
      <c r="A10" s="578"/>
      <c r="B10" s="570"/>
      <c r="C10" s="566"/>
      <c r="D10" s="566"/>
      <c r="E10" s="566"/>
      <c r="F10" s="568"/>
      <c r="G10" s="568"/>
      <c r="H10" s="566"/>
      <c r="I10" s="559"/>
      <c r="J10" s="570"/>
      <c r="K10" s="566"/>
      <c r="L10" s="566"/>
      <c r="M10" s="566"/>
      <c r="N10" s="568"/>
      <c r="O10" s="568"/>
      <c r="P10" s="566"/>
      <c r="Q10" s="559"/>
      <c r="R10" s="570"/>
      <c r="S10" s="566"/>
      <c r="T10" s="566"/>
      <c r="U10" s="568"/>
      <c r="V10" s="568"/>
      <c r="W10" s="559"/>
      <c r="X10" s="570"/>
      <c r="Y10" s="566"/>
      <c r="Z10" s="566"/>
      <c r="AA10" s="568"/>
      <c r="AB10" s="568"/>
      <c r="AC10" s="559"/>
      <c r="AD10" s="564"/>
      <c r="AE10" s="566"/>
      <c r="AF10" s="566"/>
      <c r="AG10" s="568"/>
      <c r="AH10" s="568"/>
      <c r="AI10" s="559"/>
    </row>
    <row r="11" spans="1:41" ht="63" customHeight="1" thickBot="1">
      <c r="A11" s="578"/>
      <c r="B11" s="570"/>
      <c r="C11" s="566"/>
      <c r="D11" s="566"/>
      <c r="E11" s="566"/>
      <c r="F11" s="568"/>
      <c r="G11" s="568"/>
      <c r="H11" s="566"/>
      <c r="I11" s="559"/>
      <c r="J11" s="570"/>
      <c r="K11" s="566"/>
      <c r="L11" s="566"/>
      <c r="M11" s="566"/>
      <c r="N11" s="568"/>
      <c r="O11" s="568"/>
      <c r="P11" s="566"/>
      <c r="Q11" s="559"/>
      <c r="R11" s="570"/>
      <c r="S11" s="566"/>
      <c r="T11" s="566"/>
      <c r="U11" s="568"/>
      <c r="V11" s="568"/>
      <c r="W11" s="559"/>
      <c r="X11" s="570"/>
      <c r="Y11" s="566"/>
      <c r="Z11" s="566"/>
      <c r="AA11" s="568"/>
      <c r="AB11" s="568"/>
      <c r="AC11" s="559"/>
      <c r="AD11" s="564"/>
      <c r="AE11" s="566"/>
      <c r="AF11" s="566"/>
      <c r="AG11" s="568"/>
      <c r="AH11" s="568"/>
      <c r="AI11" s="559"/>
    </row>
    <row r="12" spans="1:41" s="325" customFormat="1" ht="14.25" customHeight="1" thickBot="1">
      <c r="A12" s="375" t="s">
        <v>416</v>
      </c>
      <c r="B12" s="360">
        <v>1</v>
      </c>
      <c r="C12" s="311">
        <v>2</v>
      </c>
      <c r="D12" s="311">
        <v>3</v>
      </c>
      <c r="E12" s="311">
        <v>4</v>
      </c>
      <c r="F12" s="311" t="s">
        <v>417</v>
      </c>
      <c r="G12" s="311">
        <v>6</v>
      </c>
      <c r="H12" s="311">
        <v>7</v>
      </c>
      <c r="I12" s="358" t="s">
        <v>419</v>
      </c>
      <c r="J12" s="359">
        <v>9</v>
      </c>
      <c r="K12" s="311">
        <v>10</v>
      </c>
      <c r="L12" s="311">
        <v>11</v>
      </c>
      <c r="M12" s="311">
        <v>12</v>
      </c>
      <c r="N12" s="311" t="s">
        <v>634</v>
      </c>
      <c r="O12" s="311">
        <v>14</v>
      </c>
      <c r="P12" s="311">
        <v>15</v>
      </c>
      <c r="Q12" s="358" t="s">
        <v>418</v>
      </c>
      <c r="R12" s="360">
        <v>17</v>
      </c>
      <c r="S12" s="297">
        <v>18</v>
      </c>
      <c r="T12" s="297">
        <v>19</v>
      </c>
      <c r="U12" s="297" t="s">
        <v>420</v>
      </c>
      <c r="V12" s="297">
        <v>21</v>
      </c>
      <c r="W12" s="358" t="s">
        <v>421</v>
      </c>
      <c r="X12" s="360">
        <v>23</v>
      </c>
      <c r="Y12" s="311">
        <v>24</v>
      </c>
      <c r="Z12" s="311">
        <v>25</v>
      </c>
      <c r="AA12" s="311" t="s">
        <v>422</v>
      </c>
      <c r="AB12" s="311">
        <v>27</v>
      </c>
      <c r="AC12" s="358" t="s">
        <v>423</v>
      </c>
      <c r="AD12" s="359">
        <v>29</v>
      </c>
      <c r="AE12" s="311">
        <v>30</v>
      </c>
      <c r="AF12" s="311">
        <v>31</v>
      </c>
      <c r="AG12" s="311" t="s">
        <v>424</v>
      </c>
      <c r="AH12" s="311">
        <v>33</v>
      </c>
      <c r="AI12" s="358" t="s">
        <v>425</v>
      </c>
      <c r="AJ12" s="324"/>
    </row>
    <row r="13" spans="1:41" s="382" customFormat="1" ht="19.5" customHeight="1" thickBot="1">
      <c r="A13" s="340" t="s">
        <v>494</v>
      </c>
      <c r="B13" s="341">
        <f t="shared" ref="B13:Q13" si="0">B14+B34+B41+B44+B39+B40</f>
        <v>22544.700000000004</v>
      </c>
      <c r="C13" s="342">
        <f t="shared" si="0"/>
        <v>9881.1</v>
      </c>
      <c r="D13" s="342">
        <f t="shared" si="0"/>
        <v>3927.7</v>
      </c>
      <c r="E13" s="342">
        <f t="shared" si="0"/>
        <v>-4774.5</v>
      </c>
      <c r="F13" s="342">
        <f t="shared" si="0"/>
        <v>31579.000000000004</v>
      </c>
      <c r="G13" s="342">
        <f t="shared" si="0"/>
        <v>8708.2999999999993</v>
      </c>
      <c r="H13" s="342">
        <f t="shared" si="0"/>
        <v>-4310.5999999999995</v>
      </c>
      <c r="I13" s="343">
        <f t="shared" si="0"/>
        <v>35976.700000000004</v>
      </c>
      <c r="J13" s="341">
        <f t="shared" si="0"/>
        <v>20090.599999999995</v>
      </c>
      <c r="K13" s="342">
        <f t="shared" si="0"/>
        <v>9721.5</v>
      </c>
      <c r="L13" s="342">
        <f t="shared" si="0"/>
        <v>3870</v>
      </c>
      <c r="M13" s="342">
        <f t="shared" si="0"/>
        <v>-4623.3999999999996</v>
      </c>
      <c r="N13" s="342">
        <f t="shared" si="0"/>
        <v>29058.699999999993</v>
      </c>
      <c r="O13" s="342">
        <f t="shared" si="0"/>
        <v>8780.9</v>
      </c>
      <c r="P13" s="342">
        <f t="shared" si="0"/>
        <v>-4309.3</v>
      </c>
      <c r="Q13" s="343">
        <f t="shared" si="0"/>
        <v>33530.299999999996</v>
      </c>
      <c r="R13" s="341">
        <f t="shared" ref="R13:T15" si="1">J13-B13</f>
        <v>-2454.1000000000095</v>
      </c>
      <c r="S13" s="342">
        <f t="shared" si="1"/>
        <v>-159.60000000000036</v>
      </c>
      <c r="T13" s="342">
        <f t="shared" si="1"/>
        <v>-57.699999999999818</v>
      </c>
      <c r="U13" s="342">
        <f t="shared" ref="U13:V15" si="2">N13-F13</f>
        <v>-2520.3000000000102</v>
      </c>
      <c r="V13" s="342">
        <f t="shared" si="2"/>
        <v>72.600000000000364</v>
      </c>
      <c r="W13" s="343">
        <f>Q13-I13</f>
        <v>-2446.4000000000087</v>
      </c>
      <c r="X13" s="341">
        <f t="shared" ref="X13:Z14" si="3">J13/B13*100</f>
        <v>89.114514719645825</v>
      </c>
      <c r="Y13" s="342">
        <f t="shared" si="3"/>
        <v>98.38479521510763</v>
      </c>
      <c r="Z13" s="342">
        <f t="shared" si="3"/>
        <v>98.530946864577245</v>
      </c>
      <c r="AA13" s="342">
        <f t="shared" ref="AA13:AB15" si="4">N13/F13*100</f>
        <v>92.019063301561133</v>
      </c>
      <c r="AB13" s="342">
        <f t="shared" si="4"/>
        <v>100.83368740167427</v>
      </c>
      <c r="AC13" s="343">
        <f>Q13/I13*100</f>
        <v>93.200043361397761</v>
      </c>
      <c r="AD13" s="344">
        <f t="shared" ref="AD13:AF15" si="5">(J13/87847)*100</f>
        <v>22.869989868749069</v>
      </c>
      <c r="AE13" s="342">
        <f t="shared" si="5"/>
        <v>11.066399535556137</v>
      </c>
      <c r="AF13" s="342">
        <f t="shared" si="5"/>
        <v>4.4053866381322067</v>
      </c>
      <c r="AG13" s="342">
        <f>(N13/87847)*100</f>
        <v>33.078761938370114</v>
      </c>
      <c r="AH13" s="342">
        <f>(O13/87847)*100</f>
        <v>9.9956742973579065</v>
      </c>
      <c r="AI13" s="343">
        <f>(Q13/87847)*100</f>
        <v>38.168975605313783</v>
      </c>
      <c r="AJ13" s="301"/>
      <c r="AK13" s="301"/>
      <c r="AL13" s="301"/>
      <c r="AM13" s="301"/>
      <c r="AN13" s="301"/>
      <c r="AO13" s="301"/>
    </row>
    <row r="14" spans="1:41" s="386" customFormat="1" ht="16.5" customHeight="1" thickTop="1">
      <c r="A14" s="312" t="s">
        <v>495</v>
      </c>
      <c r="B14" s="313">
        <f>B15+B21+B33+B18+B19+B20</f>
        <v>18255.900000000001</v>
      </c>
      <c r="C14" s="314">
        <f>C15+C21+C33+C18+C19+C20</f>
        <v>7208.2</v>
      </c>
      <c r="D14" s="314">
        <f>D15+D21+D33+D18+D19+D20</f>
        <v>1811.3</v>
      </c>
      <c r="E14" s="314">
        <f>E15+E21+E33+E18+E19+E20</f>
        <v>0</v>
      </c>
      <c r="F14" s="315">
        <f t="shared" ref="F14:F72" si="6">B14+C14+D14+E14</f>
        <v>27275.4</v>
      </c>
      <c r="G14" s="314">
        <f>G15+G21+G33+G18+G19+G20</f>
        <v>3657.2</v>
      </c>
      <c r="H14" s="314">
        <f>H15+H21+H33+H18+H19+H20</f>
        <v>0</v>
      </c>
      <c r="I14" s="316">
        <f t="shared" ref="I14:I74" si="7">F14+G14+H14</f>
        <v>30932.600000000002</v>
      </c>
      <c r="J14" s="313">
        <f>J15+J21+J33+J18+J19+J20</f>
        <v>16178.199999999999</v>
      </c>
      <c r="K14" s="314">
        <f>K15+K21+K33+K18+K19+K20</f>
        <v>7150</v>
      </c>
      <c r="L14" s="314">
        <f>L15+L21+L33+L18+L19+L20</f>
        <v>1797.5</v>
      </c>
      <c r="M14" s="314">
        <f>M15+M21+M33+M18+M19+M20</f>
        <v>0</v>
      </c>
      <c r="N14" s="315">
        <f t="shared" ref="N14:N72" si="8">J14+K14+L14+M14</f>
        <v>25125.699999999997</v>
      </c>
      <c r="O14" s="314">
        <f>O15+O21+O33+O18+O19+O20</f>
        <v>3737.5</v>
      </c>
      <c r="P14" s="314">
        <f>P15+P21+P33+P18+P19+P20</f>
        <v>0</v>
      </c>
      <c r="Q14" s="316">
        <f t="shared" ref="Q14:Q74" si="9">N14+O14+P14</f>
        <v>28863.199999999997</v>
      </c>
      <c r="R14" s="317">
        <f t="shared" si="1"/>
        <v>-2077.7000000000025</v>
      </c>
      <c r="S14" s="315">
        <f t="shared" si="1"/>
        <v>-58.199999999999818</v>
      </c>
      <c r="T14" s="315">
        <f t="shared" si="1"/>
        <v>-13.799999999999955</v>
      </c>
      <c r="U14" s="315">
        <f t="shared" si="2"/>
        <v>-2149.7000000000044</v>
      </c>
      <c r="V14" s="315">
        <f t="shared" si="2"/>
        <v>80.300000000000182</v>
      </c>
      <c r="W14" s="316">
        <f>Q14-I14</f>
        <v>-2069.4000000000051</v>
      </c>
      <c r="X14" s="317">
        <f t="shared" si="3"/>
        <v>88.619021795693428</v>
      </c>
      <c r="Y14" s="315">
        <f t="shared" si="3"/>
        <v>99.192586221248021</v>
      </c>
      <c r="Z14" s="315">
        <f t="shared" si="3"/>
        <v>99.238116270082273</v>
      </c>
      <c r="AA14" s="315">
        <f t="shared" si="4"/>
        <v>92.118539049839768</v>
      </c>
      <c r="AB14" s="315">
        <f t="shared" si="4"/>
        <v>102.19566881767473</v>
      </c>
      <c r="AC14" s="316">
        <f>Q14/I14*100</f>
        <v>93.309970710512516</v>
      </c>
      <c r="AD14" s="318">
        <f t="shared" si="5"/>
        <v>18.416337495873506</v>
      </c>
      <c r="AE14" s="315">
        <f t="shared" si="5"/>
        <v>8.1391510239393483</v>
      </c>
      <c r="AF14" s="315">
        <f t="shared" si="5"/>
        <v>2.0461711839903471</v>
      </c>
      <c r="AG14" s="315">
        <f>(N14/87847)*100</f>
        <v>28.6016597038032</v>
      </c>
      <c r="AH14" s="315">
        <f>(O14/87847)*100</f>
        <v>4.2545562170592053</v>
      </c>
      <c r="AI14" s="316">
        <f>(Q14/82174)*100</f>
        <v>35.124491931754562</v>
      </c>
      <c r="AJ14" s="301"/>
      <c r="AK14" s="301"/>
      <c r="AL14" s="301"/>
      <c r="AM14" s="301"/>
      <c r="AN14" s="301"/>
      <c r="AO14" s="301"/>
    </row>
    <row r="15" spans="1:41" s="220" customFormat="1" ht="15.75" customHeight="1">
      <c r="A15" s="249" t="s">
        <v>496</v>
      </c>
      <c r="B15" s="274">
        <v>843.6</v>
      </c>
      <c r="C15" s="236"/>
      <c r="D15" s="236"/>
      <c r="E15" s="236"/>
      <c r="F15" s="236">
        <f t="shared" si="6"/>
        <v>843.6</v>
      </c>
      <c r="G15" s="236">
        <v>3110.1</v>
      </c>
      <c r="H15" s="236"/>
      <c r="I15" s="234">
        <f t="shared" si="7"/>
        <v>3953.7</v>
      </c>
      <c r="J15" s="274">
        <v>770.4</v>
      </c>
      <c r="K15" s="236"/>
      <c r="L15" s="236"/>
      <c r="M15" s="236"/>
      <c r="N15" s="236">
        <f t="shared" si="8"/>
        <v>770.4</v>
      </c>
      <c r="O15" s="236">
        <v>3223.3</v>
      </c>
      <c r="P15" s="236"/>
      <c r="Q15" s="234">
        <f t="shared" si="9"/>
        <v>3993.7000000000003</v>
      </c>
      <c r="R15" s="274">
        <f t="shared" si="1"/>
        <v>-73.200000000000045</v>
      </c>
      <c r="S15" s="236">
        <f t="shared" si="1"/>
        <v>0</v>
      </c>
      <c r="T15" s="236">
        <f t="shared" si="1"/>
        <v>0</v>
      </c>
      <c r="U15" s="236">
        <f t="shared" si="2"/>
        <v>-73.200000000000045</v>
      </c>
      <c r="V15" s="236">
        <f t="shared" si="2"/>
        <v>113.20000000000027</v>
      </c>
      <c r="W15" s="234">
        <f>Q15-I15</f>
        <v>40.000000000000455</v>
      </c>
      <c r="X15" s="274">
        <f>J15/B15*100</f>
        <v>91.322901849217629</v>
      </c>
      <c r="Y15" s="236"/>
      <c r="Z15" s="236"/>
      <c r="AA15" s="236">
        <f t="shared" si="4"/>
        <v>91.322901849217629</v>
      </c>
      <c r="AB15" s="236">
        <f t="shared" si="4"/>
        <v>103.63975434873478</v>
      </c>
      <c r="AC15" s="234">
        <f>Q15/I15*100</f>
        <v>101.01171054961178</v>
      </c>
      <c r="AD15" s="247">
        <f t="shared" si="5"/>
        <v>0.87697929354445792</v>
      </c>
      <c r="AE15" s="236">
        <f t="shared" si="5"/>
        <v>0</v>
      </c>
      <c r="AF15" s="236">
        <f t="shared" si="5"/>
        <v>0</v>
      </c>
      <c r="AG15" s="236">
        <f>(N15/87847)*100</f>
        <v>0.87697929354445792</v>
      </c>
      <c r="AH15" s="236">
        <f>O15/(87847)*100</f>
        <v>3.669220349015903</v>
      </c>
      <c r="AI15" s="234">
        <f>Q15/(87847)*100</f>
        <v>4.546199642560361</v>
      </c>
      <c r="AJ15" s="226"/>
      <c r="AK15" s="226"/>
      <c r="AL15" s="226"/>
      <c r="AM15" s="226"/>
      <c r="AN15" s="226"/>
      <c r="AO15" s="226"/>
    </row>
    <row r="16" spans="1:41" ht="15.75" customHeight="1">
      <c r="A16" s="250" t="s">
        <v>497</v>
      </c>
      <c r="B16" s="274"/>
      <c r="C16" s="236"/>
      <c r="D16" s="236"/>
      <c r="E16" s="236"/>
      <c r="F16" s="236"/>
      <c r="G16" s="236"/>
      <c r="H16" s="236"/>
      <c r="I16" s="234"/>
      <c r="J16" s="274"/>
      <c r="K16" s="236"/>
      <c r="L16" s="236"/>
      <c r="M16" s="236"/>
      <c r="N16" s="236"/>
      <c r="O16" s="236"/>
      <c r="P16" s="236"/>
      <c r="Q16" s="234"/>
      <c r="R16" s="274"/>
      <c r="S16" s="236"/>
      <c r="T16" s="236"/>
      <c r="U16" s="236"/>
      <c r="V16" s="236"/>
      <c r="W16" s="234"/>
      <c r="X16" s="274"/>
      <c r="Y16" s="236"/>
      <c r="Z16" s="236"/>
      <c r="AA16" s="236"/>
      <c r="AB16" s="236"/>
      <c r="AC16" s="234"/>
      <c r="AD16" s="247">
        <f t="shared" ref="AD16:AF28" si="10">(J16/87847)*100</f>
        <v>0</v>
      </c>
      <c r="AE16" s="236">
        <f t="shared" ref="AE16:AF77" si="11">(K16/82174)*100</f>
        <v>0</v>
      </c>
      <c r="AF16" s="236">
        <f t="shared" si="11"/>
        <v>0</v>
      </c>
      <c r="AG16" s="236">
        <f t="shared" ref="AG16:AG33" si="12">(N16/87847)*100</f>
        <v>0</v>
      </c>
      <c r="AH16" s="236">
        <f t="shared" ref="AH16:AH33" si="13">O16/(87847)*100</f>
        <v>0</v>
      </c>
      <c r="AI16" s="234">
        <f t="shared" ref="AI16:AI33" si="14">Q16/(87847)*100</f>
        <v>0</v>
      </c>
    </row>
    <row r="17" spans="1:41" s="219" customFormat="1" ht="15.75" customHeight="1">
      <c r="A17" s="251" t="s">
        <v>498</v>
      </c>
      <c r="B17" s="302">
        <v>843.6</v>
      </c>
      <c r="C17" s="288"/>
      <c r="D17" s="288"/>
      <c r="E17" s="288"/>
      <c r="F17" s="288">
        <f t="shared" si="6"/>
        <v>843.6</v>
      </c>
      <c r="G17" s="288">
        <v>1073.0999999999999</v>
      </c>
      <c r="H17" s="288"/>
      <c r="I17" s="376">
        <f t="shared" si="7"/>
        <v>1916.6999999999998</v>
      </c>
      <c r="J17" s="302">
        <v>770.4</v>
      </c>
      <c r="K17" s="288"/>
      <c r="L17" s="288"/>
      <c r="M17" s="288"/>
      <c r="N17" s="288">
        <f t="shared" si="8"/>
        <v>770.4</v>
      </c>
      <c r="O17" s="288">
        <v>1196.3</v>
      </c>
      <c r="P17" s="288"/>
      <c r="Q17" s="376">
        <f t="shared" si="9"/>
        <v>1966.6999999999998</v>
      </c>
      <c r="R17" s="302">
        <f t="shared" ref="R17:T21" si="15">J17-B17</f>
        <v>-73.200000000000045</v>
      </c>
      <c r="S17" s="288">
        <f t="shared" si="15"/>
        <v>0</v>
      </c>
      <c r="T17" s="288">
        <f t="shared" si="15"/>
        <v>0</v>
      </c>
      <c r="U17" s="288">
        <f t="shared" ref="U17:V21" si="16">N17-F17</f>
        <v>-73.200000000000045</v>
      </c>
      <c r="V17" s="288">
        <f t="shared" si="16"/>
        <v>123.20000000000005</v>
      </c>
      <c r="W17" s="376">
        <f>Q17-I17</f>
        <v>50</v>
      </c>
      <c r="X17" s="302">
        <f>J17/B17*100</f>
        <v>91.322901849217629</v>
      </c>
      <c r="Y17" s="288"/>
      <c r="Z17" s="288"/>
      <c r="AA17" s="288">
        <f>N17/F17*100</f>
        <v>91.322901849217629</v>
      </c>
      <c r="AB17" s="288">
        <f>O17/G17*100</f>
        <v>111.48075668623613</v>
      </c>
      <c r="AC17" s="376">
        <f>Q17/I17*100</f>
        <v>102.60865028434287</v>
      </c>
      <c r="AD17" s="387">
        <f t="shared" si="10"/>
        <v>0.87697929354445792</v>
      </c>
      <c r="AE17" s="288">
        <f t="shared" si="10"/>
        <v>0</v>
      </c>
      <c r="AF17" s="288">
        <f t="shared" si="10"/>
        <v>0</v>
      </c>
      <c r="AG17" s="288">
        <f t="shared" si="12"/>
        <v>0.87697929354445792</v>
      </c>
      <c r="AH17" s="288">
        <f t="shared" si="13"/>
        <v>1.3617994922991108</v>
      </c>
      <c r="AI17" s="376">
        <f t="shared" si="14"/>
        <v>2.2387787858435688</v>
      </c>
    </row>
    <row r="18" spans="1:41" s="217" customFormat="1" ht="15.75" customHeight="1">
      <c r="A18" s="249" t="s">
        <v>499</v>
      </c>
      <c r="B18" s="274"/>
      <c r="C18" s="236">
        <v>7208.2</v>
      </c>
      <c r="D18" s="236">
        <v>0</v>
      </c>
      <c r="E18" s="236"/>
      <c r="F18" s="236">
        <f t="shared" si="6"/>
        <v>7208.2</v>
      </c>
      <c r="G18" s="236"/>
      <c r="H18" s="236"/>
      <c r="I18" s="234">
        <f t="shared" si="7"/>
        <v>7208.2</v>
      </c>
      <c r="J18" s="274"/>
      <c r="K18" s="236">
        <v>7150</v>
      </c>
      <c r="L18" s="236"/>
      <c r="M18" s="236"/>
      <c r="N18" s="236">
        <f t="shared" si="8"/>
        <v>7150</v>
      </c>
      <c r="O18" s="236"/>
      <c r="P18" s="236"/>
      <c r="Q18" s="234">
        <f t="shared" si="9"/>
        <v>7150</v>
      </c>
      <c r="R18" s="274">
        <f t="shared" si="15"/>
        <v>0</v>
      </c>
      <c r="S18" s="236">
        <f t="shared" si="15"/>
        <v>-58.199999999999818</v>
      </c>
      <c r="T18" s="236">
        <f t="shared" si="15"/>
        <v>0</v>
      </c>
      <c r="U18" s="236">
        <f t="shared" si="16"/>
        <v>-58.199999999999818</v>
      </c>
      <c r="V18" s="236">
        <f t="shared" si="16"/>
        <v>0</v>
      </c>
      <c r="W18" s="234">
        <f>Q18-I18</f>
        <v>-58.199999999999818</v>
      </c>
      <c r="X18" s="274"/>
      <c r="Y18" s="236">
        <f>K18/C18*100</f>
        <v>99.192586221248021</v>
      </c>
      <c r="Z18" s="236"/>
      <c r="AA18" s="236">
        <f>N18/F18*100</f>
        <v>99.192586221248021</v>
      </c>
      <c r="AB18" s="236"/>
      <c r="AC18" s="234">
        <f>Q18/I18*100</f>
        <v>99.192586221248021</v>
      </c>
      <c r="AD18" s="247">
        <f t="shared" si="10"/>
        <v>0</v>
      </c>
      <c r="AE18" s="236">
        <f t="shared" si="10"/>
        <v>8.1391510239393483</v>
      </c>
      <c r="AF18" s="236">
        <f t="shared" si="10"/>
        <v>0</v>
      </c>
      <c r="AG18" s="236">
        <f t="shared" si="12"/>
        <v>8.1391510239393483</v>
      </c>
      <c r="AH18" s="236">
        <f t="shared" si="13"/>
        <v>0</v>
      </c>
      <c r="AI18" s="234">
        <f t="shared" si="14"/>
        <v>8.1391510239393483</v>
      </c>
      <c r="AJ18" s="218"/>
      <c r="AK18" s="218"/>
      <c r="AL18" s="218"/>
      <c r="AM18" s="218"/>
      <c r="AN18" s="218"/>
      <c r="AO18" s="218"/>
    </row>
    <row r="19" spans="1:41" s="217" customFormat="1" ht="15.75" customHeight="1">
      <c r="A19" s="249" t="s">
        <v>500</v>
      </c>
      <c r="B19" s="274"/>
      <c r="C19" s="236"/>
      <c r="D19" s="236">
        <v>1811.3</v>
      </c>
      <c r="E19" s="236"/>
      <c r="F19" s="236">
        <f t="shared" si="6"/>
        <v>1811.3</v>
      </c>
      <c r="G19" s="236"/>
      <c r="H19" s="236"/>
      <c r="I19" s="234">
        <f t="shared" si="7"/>
        <v>1811.3</v>
      </c>
      <c r="J19" s="274"/>
      <c r="K19" s="236"/>
      <c r="L19" s="236">
        <v>1797.5</v>
      </c>
      <c r="M19" s="236"/>
      <c r="N19" s="236">
        <f t="shared" si="8"/>
        <v>1797.5</v>
      </c>
      <c r="O19" s="236"/>
      <c r="P19" s="236"/>
      <c r="Q19" s="234">
        <f t="shared" si="9"/>
        <v>1797.5</v>
      </c>
      <c r="R19" s="274">
        <f t="shared" si="15"/>
        <v>0</v>
      </c>
      <c r="S19" s="236">
        <f t="shared" si="15"/>
        <v>0</v>
      </c>
      <c r="T19" s="236">
        <f t="shared" si="15"/>
        <v>-13.799999999999955</v>
      </c>
      <c r="U19" s="236">
        <f t="shared" si="16"/>
        <v>-13.799999999999955</v>
      </c>
      <c r="V19" s="236">
        <f t="shared" si="16"/>
        <v>0</v>
      </c>
      <c r="W19" s="234">
        <f>Q19-I19</f>
        <v>-13.799999999999955</v>
      </c>
      <c r="X19" s="274"/>
      <c r="Y19" s="236"/>
      <c r="Z19" s="236">
        <f>L19/D19*100</f>
        <v>99.238116270082273</v>
      </c>
      <c r="AA19" s="236">
        <f>N19/F19*100</f>
        <v>99.238116270082273</v>
      </c>
      <c r="AB19" s="236"/>
      <c r="AC19" s="234">
        <f>Q19/I19*100</f>
        <v>99.238116270082273</v>
      </c>
      <c r="AD19" s="247">
        <f t="shared" si="10"/>
        <v>0</v>
      </c>
      <c r="AE19" s="236">
        <f t="shared" si="10"/>
        <v>0</v>
      </c>
      <c r="AF19" s="236">
        <f t="shared" si="10"/>
        <v>2.0461711839903471</v>
      </c>
      <c r="AG19" s="236">
        <f t="shared" si="12"/>
        <v>2.0461711839903471</v>
      </c>
      <c r="AH19" s="236">
        <f t="shared" si="13"/>
        <v>0</v>
      </c>
      <c r="AI19" s="234">
        <f t="shared" si="14"/>
        <v>2.0461711839903471</v>
      </c>
      <c r="AJ19" s="218"/>
      <c r="AK19" s="218"/>
      <c r="AL19" s="218"/>
      <c r="AM19" s="218"/>
      <c r="AN19" s="218"/>
      <c r="AO19" s="218"/>
    </row>
    <row r="20" spans="1:41" s="217" customFormat="1" ht="15.75" customHeight="1">
      <c r="A20" s="249" t="s">
        <v>501</v>
      </c>
      <c r="B20" s="274"/>
      <c r="C20" s="236"/>
      <c r="D20" s="236"/>
      <c r="E20" s="236"/>
      <c r="F20" s="236">
        <f t="shared" si="6"/>
        <v>0</v>
      </c>
      <c r="G20" s="236">
        <v>310.39999999999998</v>
      </c>
      <c r="H20" s="236"/>
      <c r="I20" s="234">
        <f t="shared" si="7"/>
        <v>310.39999999999998</v>
      </c>
      <c r="J20" s="274"/>
      <c r="K20" s="236"/>
      <c r="L20" s="236"/>
      <c r="M20" s="236"/>
      <c r="N20" s="236">
        <f t="shared" si="8"/>
        <v>0</v>
      </c>
      <c r="O20" s="236">
        <v>300.5</v>
      </c>
      <c r="P20" s="236"/>
      <c r="Q20" s="234">
        <f t="shared" si="9"/>
        <v>300.5</v>
      </c>
      <c r="R20" s="274">
        <f t="shared" si="15"/>
        <v>0</v>
      </c>
      <c r="S20" s="236">
        <f t="shared" si="15"/>
        <v>0</v>
      </c>
      <c r="T20" s="236">
        <f t="shared" si="15"/>
        <v>0</v>
      </c>
      <c r="U20" s="236">
        <f t="shared" si="16"/>
        <v>0</v>
      </c>
      <c r="V20" s="236">
        <f t="shared" si="16"/>
        <v>-9.8999999999999773</v>
      </c>
      <c r="W20" s="234">
        <f>Q20-I20</f>
        <v>-9.8999999999999773</v>
      </c>
      <c r="X20" s="274"/>
      <c r="Y20" s="236"/>
      <c r="Z20" s="236"/>
      <c r="AA20" s="236"/>
      <c r="AB20" s="236">
        <f>O20/G20*100</f>
        <v>96.810567010309285</v>
      </c>
      <c r="AC20" s="234">
        <f>Q20/I20*100</f>
        <v>96.810567010309285</v>
      </c>
      <c r="AD20" s="247">
        <f t="shared" si="10"/>
        <v>0</v>
      </c>
      <c r="AE20" s="236">
        <f t="shared" si="10"/>
        <v>0</v>
      </c>
      <c r="AF20" s="236">
        <f t="shared" si="10"/>
        <v>0</v>
      </c>
      <c r="AG20" s="236">
        <f t="shared" si="12"/>
        <v>0</v>
      </c>
      <c r="AH20" s="236">
        <f t="shared" si="13"/>
        <v>0.34207201156556288</v>
      </c>
      <c r="AI20" s="234">
        <f t="shared" si="14"/>
        <v>0.34207201156556288</v>
      </c>
      <c r="AJ20" s="218"/>
      <c r="AK20" s="218"/>
      <c r="AL20" s="218"/>
      <c r="AM20" s="218"/>
      <c r="AN20" s="218"/>
      <c r="AO20" s="218"/>
    </row>
    <row r="21" spans="1:41" s="217" customFormat="1" ht="15.75" customHeight="1">
      <c r="A21" s="249" t="s">
        <v>502</v>
      </c>
      <c r="B21" s="274">
        <v>16013.9</v>
      </c>
      <c r="C21" s="236"/>
      <c r="D21" s="236"/>
      <c r="E21" s="236"/>
      <c r="F21" s="236">
        <f t="shared" si="6"/>
        <v>16013.9</v>
      </c>
      <c r="G21" s="236">
        <v>236.7</v>
      </c>
      <c r="H21" s="236"/>
      <c r="I21" s="234">
        <f t="shared" si="7"/>
        <v>16250.6</v>
      </c>
      <c r="J21" s="274">
        <v>14121.3</v>
      </c>
      <c r="K21" s="236"/>
      <c r="L21" s="236"/>
      <c r="M21" s="236"/>
      <c r="N21" s="236">
        <f t="shared" si="8"/>
        <v>14121.3</v>
      </c>
      <c r="O21" s="236">
        <v>213.7</v>
      </c>
      <c r="P21" s="236"/>
      <c r="Q21" s="234">
        <f t="shared" si="9"/>
        <v>14335</v>
      </c>
      <c r="R21" s="274">
        <f t="shared" si="15"/>
        <v>-1892.6000000000004</v>
      </c>
      <c r="S21" s="236">
        <f t="shared" si="15"/>
        <v>0</v>
      </c>
      <c r="T21" s="236">
        <f t="shared" si="15"/>
        <v>0</v>
      </c>
      <c r="U21" s="236">
        <f t="shared" si="16"/>
        <v>-1892.6000000000004</v>
      </c>
      <c r="V21" s="236">
        <f t="shared" si="16"/>
        <v>-23</v>
      </c>
      <c r="W21" s="234">
        <f>Q21-I21</f>
        <v>-1915.6000000000004</v>
      </c>
      <c r="X21" s="274">
        <f>J21/B21*100</f>
        <v>88.18151730683968</v>
      </c>
      <c r="Y21" s="236"/>
      <c r="Z21" s="236"/>
      <c r="AA21" s="236">
        <f>N21/F21*100</f>
        <v>88.18151730683968</v>
      </c>
      <c r="AB21" s="236">
        <f>O21/G21*100</f>
        <v>90.283058724123364</v>
      </c>
      <c r="AC21" s="234">
        <f>Q21/I21*100</f>
        <v>88.21212755221346</v>
      </c>
      <c r="AD21" s="247">
        <f t="shared" si="10"/>
        <v>16.074880189420242</v>
      </c>
      <c r="AE21" s="236">
        <f t="shared" si="10"/>
        <v>0</v>
      </c>
      <c r="AF21" s="236">
        <f t="shared" si="10"/>
        <v>0</v>
      </c>
      <c r="AG21" s="236">
        <f t="shared" si="12"/>
        <v>16.074880189420242</v>
      </c>
      <c r="AH21" s="236">
        <f t="shared" si="13"/>
        <v>0.24326385647773971</v>
      </c>
      <c r="AI21" s="234">
        <f t="shared" si="14"/>
        <v>16.318144045897981</v>
      </c>
      <c r="AJ21" s="218"/>
      <c r="AK21" s="218"/>
      <c r="AL21" s="218"/>
      <c r="AM21" s="218"/>
      <c r="AN21" s="218"/>
      <c r="AO21" s="218"/>
    </row>
    <row r="22" spans="1:41" ht="13.9" customHeight="1">
      <c r="A22" s="252" t="s">
        <v>497</v>
      </c>
      <c r="B22" s="274"/>
      <c r="C22" s="236"/>
      <c r="D22" s="236"/>
      <c r="E22" s="236"/>
      <c r="F22" s="236"/>
      <c r="G22" s="236"/>
      <c r="H22" s="236"/>
      <c r="I22" s="234"/>
      <c r="J22" s="274"/>
      <c r="K22" s="236"/>
      <c r="L22" s="236"/>
      <c r="M22" s="236"/>
      <c r="N22" s="236"/>
      <c r="O22" s="236"/>
      <c r="P22" s="236"/>
      <c r="Q22" s="234"/>
      <c r="R22" s="274"/>
      <c r="S22" s="236"/>
      <c r="T22" s="236"/>
      <c r="U22" s="236"/>
      <c r="V22" s="236"/>
      <c r="W22" s="234"/>
      <c r="X22" s="274"/>
      <c r="Y22" s="236"/>
      <c r="Z22" s="236"/>
      <c r="AA22" s="236"/>
      <c r="AB22" s="236"/>
      <c r="AC22" s="234"/>
      <c r="AD22" s="247">
        <f t="shared" si="10"/>
        <v>0</v>
      </c>
      <c r="AE22" s="236">
        <f t="shared" si="10"/>
        <v>0</v>
      </c>
      <c r="AF22" s="236">
        <f t="shared" si="10"/>
        <v>0</v>
      </c>
      <c r="AG22" s="236">
        <f t="shared" si="12"/>
        <v>0</v>
      </c>
      <c r="AH22" s="236">
        <f t="shared" si="13"/>
        <v>0</v>
      </c>
      <c r="AI22" s="234">
        <f t="shared" si="14"/>
        <v>0</v>
      </c>
    </row>
    <row r="23" spans="1:41" s="219" customFormat="1" ht="15.75" customHeight="1">
      <c r="A23" s="251" t="s">
        <v>503</v>
      </c>
      <c r="B23" s="302">
        <v>12124.2</v>
      </c>
      <c r="C23" s="288">
        <f>C25+C26</f>
        <v>0</v>
      </c>
      <c r="D23" s="288">
        <f>D25+D26</f>
        <v>0</v>
      </c>
      <c r="E23" s="288">
        <f>E25+E26</f>
        <v>0</v>
      </c>
      <c r="F23" s="288">
        <f>B23+C23+D23+E23</f>
        <v>12124.2</v>
      </c>
      <c r="G23" s="288">
        <v>33.299999999999997</v>
      </c>
      <c r="H23" s="288">
        <f>H25+H26</f>
        <v>0</v>
      </c>
      <c r="I23" s="376">
        <f t="shared" si="7"/>
        <v>12157.5</v>
      </c>
      <c r="J23" s="302">
        <v>10638.8</v>
      </c>
      <c r="K23" s="288">
        <f>K25+K26</f>
        <v>0</v>
      </c>
      <c r="L23" s="288">
        <f>L25+L26</f>
        <v>0</v>
      </c>
      <c r="M23" s="288">
        <f>M25+M26</f>
        <v>0</v>
      </c>
      <c r="N23" s="288">
        <f t="shared" si="8"/>
        <v>10638.8</v>
      </c>
      <c r="O23" s="288">
        <v>33</v>
      </c>
      <c r="P23" s="288">
        <f>P25+P26</f>
        <v>0</v>
      </c>
      <c r="Q23" s="376">
        <f t="shared" si="9"/>
        <v>10671.8</v>
      </c>
      <c r="R23" s="302">
        <f>J23-B23</f>
        <v>-1485.4000000000015</v>
      </c>
      <c r="S23" s="288">
        <f>K23-C23</f>
        <v>0</v>
      </c>
      <c r="T23" s="288">
        <f>L23-D23</f>
        <v>0</v>
      </c>
      <c r="U23" s="288">
        <f>N23-F23</f>
        <v>-1485.4000000000015</v>
      </c>
      <c r="V23" s="288">
        <f>O23-G23</f>
        <v>-0.29999999999999716</v>
      </c>
      <c r="W23" s="376">
        <f>Q23-I23</f>
        <v>-1485.7000000000007</v>
      </c>
      <c r="X23" s="302">
        <f>J23/B23*100</f>
        <v>87.748470002144458</v>
      </c>
      <c r="Y23" s="288"/>
      <c r="Z23" s="288"/>
      <c r="AA23" s="288">
        <f>N23/F23*100</f>
        <v>87.748470002144458</v>
      </c>
      <c r="AB23" s="288">
        <f>O23/G23*100</f>
        <v>99.099099099099107</v>
      </c>
      <c r="AC23" s="376">
        <f>Q23/I23*100</f>
        <v>87.779559942422367</v>
      </c>
      <c r="AD23" s="387">
        <f t="shared" si="10"/>
        <v>12.11060138650153</v>
      </c>
      <c r="AE23" s="288">
        <f t="shared" si="10"/>
        <v>0</v>
      </c>
      <c r="AF23" s="288">
        <f t="shared" si="10"/>
        <v>0</v>
      </c>
      <c r="AG23" s="288">
        <f t="shared" si="12"/>
        <v>12.11060138650153</v>
      </c>
      <c r="AH23" s="288"/>
      <c r="AI23" s="376">
        <f t="shared" si="14"/>
        <v>12.148166698919711</v>
      </c>
    </row>
    <row r="24" spans="1:41" ht="12" customHeight="1">
      <c r="A24" s="254" t="s">
        <v>497</v>
      </c>
      <c r="B24" s="274"/>
      <c r="C24" s="236"/>
      <c r="D24" s="236"/>
      <c r="E24" s="236"/>
      <c r="F24" s="236"/>
      <c r="G24" s="236"/>
      <c r="H24" s="236"/>
      <c r="I24" s="234"/>
      <c r="J24" s="274"/>
      <c r="K24" s="236"/>
      <c r="L24" s="236"/>
      <c r="M24" s="236"/>
      <c r="N24" s="236"/>
      <c r="O24" s="236"/>
      <c r="P24" s="236"/>
      <c r="Q24" s="234"/>
      <c r="R24" s="274"/>
      <c r="S24" s="236"/>
      <c r="T24" s="236"/>
      <c r="U24" s="236"/>
      <c r="V24" s="236"/>
      <c r="W24" s="234"/>
      <c r="X24" s="274"/>
      <c r="Y24" s="236"/>
      <c r="Z24" s="236"/>
      <c r="AA24" s="236"/>
      <c r="AB24" s="236"/>
      <c r="AC24" s="234"/>
      <c r="AD24" s="247">
        <f t="shared" si="10"/>
        <v>0</v>
      </c>
      <c r="AE24" s="236">
        <f t="shared" si="10"/>
        <v>0</v>
      </c>
      <c r="AF24" s="236">
        <f t="shared" si="10"/>
        <v>0</v>
      </c>
      <c r="AG24" s="236">
        <f t="shared" si="12"/>
        <v>0</v>
      </c>
      <c r="AH24" s="236">
        <f t="shared" si="13"/>
        <v>0</v>
      </c>
      <c r="AI24" s="234">
        <f t="shared" si="14"/>
        <v>0</v>
      </c>
    </row>
    <row r="25" spans="1:41" ht="15.75" customHeight="1">
      <c r="A25" s="255" t="s">
        <v>504</v>
      </c>
      <c r="B25" s="274">
        <v>3954.8</v>
      </c>
      <c r="C25" s="236"/>
      <c r="D25" s="236"/>
      <c r="E25" s="236"/>
      <c r="F25" s="236">
        <f t="shared" si="6"/>
        <v>3954.8</v>
      </c>
      <c r="G25" s="236">
        <v>33.299999999999997</v>
      </c>
      <c r="H25" s="236"/>
      <c r="I25" s="234">
        <f t="shared" si="7"/>
        <v>3988.1000000000004</v>
      </c>
      <c r="J25" s="274">
        <v>3472.6</v>
      </c>
      <c r="K25" s="236"/>
      <c r="L25" s="236"/>
      <c r="M25" s="236"/>
      <c r="N25" s="236">
        <f t="shared" si="8"/>
        <v>3472.6</v>
      </c>
      <c r="O25" s="236">
        <v>33</v>
      </c>
      <c r="P25" s="236"/>
      <c r="Q25" s="234">
        <f t="shared" si="9"/>
        <v>3505.6</v>
      </c>
      <c r="R25" s="274">
        <f t="shared" ref="R25:T28" si="17">J25-B25</f>
        <v>-482.20000000000027</v>
      </c>
      <c r="S25" s="236">
        <f t="shared" si="17"/>
        <v>0</v>
      </c>
      <c r="T25" s="236">
        <f t="shared" si="17"/>
        <v>0</v>
      </c>
      <c r="U25" s="236">
        <f t="shared" ref="U25:V28" si="18">N25-F25</f>
        <v>-482.20000000000027</v>
      </c>
      <c r="V25" s="236">
        <f t="shared" si="18"/>
        <v>-0.29999999999999716</v>
      </c>
      <c r="W25" s="234">
        <f>Q25-I25</f>
        <v>-482.50000000000045</v>
      </c>
      <c r="X25" s="274">
        <f>J25/B25*100</f>
        <v>87.807221604126624</v>
      </c>
      <c r="Y25" s="236"/>
      <c r="Z25" s="236"/>
      <c r="AA25" s="236">
        <f>N25/F25*100</f>
        <v>87.807221604126624</v>
      </c>
      <c r="AB25" s="236">
        <f>O25/G25*100</f>
        <v>99.099099099099107</v>
      </c>
      <c r="AC25" s="234">
        <f>Q25/I25*100</f>
        <v>87.90150698327524</v>
      </c>
      <c r="AD25" s="247">
        <f t="shared" si="10"/>
        <v>3.9530092091932563</v>
      </c>
      <c r="AE25" s="236">
        <f t="shared" si="10"/>
        <v>0</v>
      </c>
      <c r="AF25" s="236">
        <f t="shared" si="10"/>
        <v>0</v>
      </c>
      <c r="AG25" s="236">
        <f t="shared" si="12"/>
        <v>3.9530092091932563</v>
      </c>
      <c r="AH25" s="236"/>
      <c r="AI25" s="234">
        <f t="shared" si="14"/>
        <v>3.9905745216114381</v>
      </c>
    </row>
    <row r="26" spans="1:41" ht="15.75" customHeight="1">
      <c r="A26" s="255" t="s">
        <v>505</v>
      </c>
      <c r="B26" s="274">
        <v>10057.4</v>
      </c>
      <c r="C26" s="236"/>
      <c r="D26" s="236"/>
      <c r="E26" s="236"/>
      <c r="F26" s="236">
        <f t="shared" si="6"/>
        <v>10057.4</v>
      </c>
      <c r="G26" s="236"/>
      <c r="H26" s="236"/>
      <c r="I26" s="234">
        <f t="shared" si="7"/>
        <v>10057.4</v>
      </c>
      <c r="J26" s="274">
        <v>8911.2000000000007</v>
      </c>
      <c r="K26" s="236"/>
      <c r="L26" s="236"/>
      <c r="M26" s="236"/>
      <c r="N26" s="236">
        <f t="shared" si="8"/>
        <v>8911.2000000000007</v>
      </c>
      <c r="O26" s="236"/>
      <c r="P26" s="236"/>
      <c r="Q26" s="234">
        <f t="shared" si="9"/>
        <v>8911.2000000000007</v>
      </c>
      <c r="R26" s="274">
        <f t="shared" si="17"/>
        <v>-1146.1999999999989</v>
      </c>
      <c r="S26" s="236">
        <f t="shared" si="17"/>
        <v>0</v>
      </c>
      <c r="T26" s="236">
        <f t="shared" si="17"/>
        <v>0</v>
      </c>
      <c r="U26" s="236">
        <f t="shared" si="18"/>
        <v>-1146.1999999999989</v>
      </c>
      <c r="V26" s="236">
        <f t="shared" si="18"/>
        <v>0</v>
      </c>
      <c r="W26" s="234">
        <f>Q26-I26</f>
        <v>-1146.1999999999989</v>
      </c>
      <c r="X26" s="274">
        <f>J26/B26*100</f>
        <v>88.603416389921861</v>
      </c>
      <c r="Y26" s="236"/>
      <c r="Z26" s="236"/>
      <c r="AA26" s="236">
        <f>N26/F26*100</f>
        <v>88.603416389921861</v>
      </c>
      <c r="AB26" s="236"/>
      <c r="AC26" s="234">
        <f>Q26/I26*100</f>
        <v>88.603416389921861</v>
      </c>
      <c r="AD26" s="247">
        <f t="shared" si="10"/>
        <v>10.144000364269697</v>
      </c>
      <c r="AE26" s="236">
        <f t="shared" si="11"/>
        <v>0</v>
      </c>
      <c r="AF26" s="236">
        <f t="shared" si="11"/>
        <v>0</v>
      </c>
      <c r="AG26" s="236">
        <f t="shared" si="12"/>
        <v>10.144000364269697</v>
      </c>
      <c r="AH26" s="236">
        <f t="shared" si="13"/>
        <v>0</v>
      </c>
      <c r="AI26" s="234">
        <f t="shared" si="14"/>
        <v>10.144000364269697</v>
      </c>
    </row>
    <row r="27" spans="1:41" ht="15.75" customHeight="1">
      <c r="A27" s="255" t="s">
        <v>506</v>
      </c>
      <c r="B27" s="274">
        <v>-1888</v>
      </c>
      <c r="C27" s="236"/>
      <c r="D27" s="236"/>
      <c r="E27" s="236"/>
      <c r="F27" s="236">
        <f t="shared" si="6"/>
        <v>-1888</v>
      </c>
      <c r="G27" s="236"/>
      <c r="H27" s="236"/>
      <c r="I27" s="234">
        <f t="shared" si="7"/>
        <v>-1888</v>
      </c>
      <c r="J27" s="274">
        <v>-1745</v>
      </c>
      <c r="K27" s="236"/>
      <c r="L27" s="236"/>
      <c r="M27" s="236"/>
      <c r="N27" s="236">
        <f t="shared" si="8"/>
        <v>-1745</v>
      </c>
      <c r="O27" s="236"/>
      <c r="P27" s="236"/>
      <c r="Q27" s="234">
        <f t="shared" si="9"/>
        <v>-1745</v>
      </c>
      <c r="R27" s="274">
        <f t="shared" si="17"/>
        <v>143</v>
      </c>
      <c r="S27" s="236">
        <f t="shared" si="17"/>
        <v>0</v>
      </c>
      <c r="T27" s="236">
        <f t="shared" si="17"/>
        <v>0</v>
      </c>
      <c r="U27" s="236">
        <f t="shared" si="18"/>
        <v>143</v>
      </c>
      <c r="V27" s="236">
        <f t="shared" si="18"/>
        <v>0</v>
      </c>
      <c r="W27" s="234">
        <f>Q27-I27</f>
        <v>143</v>
      </c>
      <c r="X27" s="274">
        <f>J27/B27*100</f>
        <v>92.425847457627114</v>
      </c>
      <c r="Y27" s="236"/>
      <c r="Z27" s="236"/>
      <c r="AA27" s="236">
        <f>N27/F27*100</f>
        <v>92.425847457627114</v>
      </c>
      <c r="AB27" s="236"/>
      <c r="AC27" s="234">
        <f>Q27/I27*100</f>
        <v>92.425847457627114</v>
      </c>
      <c r="AD27" s="247">
        <f t="shared" si="10"/>
        <v>-1.9864081869614216</v>
      </c>
      <c r="AE27" s="236">
        <f t="shared" si="11"/>
        <v>0</v>
      </c>
      <c r="AF27" s="236">
        <f t="shared" si="11"/>
        <v>0</v>
      </c>
      <c r="AG27" s="236">
        <f t="shared" si="12"/>
        <v>-1.9864081869614216</v>
      </c>
      <c r="AH27" s="236">
        <f t="shared" si="13"/>
        <v>0</v>
      </c>
      <c r="AI27" s="234">
        <f t="shared" si="14"/>
        <v>-1.9864081869614216</v>
      </c>
    </row>
    <row r="28" spans="1:41" s="219" customFormat="1" ht="15.75" customHeight="1">
      <c r="A28" s="251" t="s">
        <v>507</v>
      </c>
      <c r="B28" s="302">
        <v>3384</v>
      </c>
      <c r="C28" s="288"/>
      <c r="D28" s="288"/>
      <c r="E28" s="288"/>
      <c r="F28" s="288">
        <f t="shared" si="6"/>
        <v>3384</v>
      </c>
      <c r="G28" s="288">
        <v>5.4</v>
      </c>
      <c r="H28" s="288"/>
      <c r="I28" s="376">
        <f t="shared" si="7"/>
        <v>3389.4</v>
      </c>
      <c r="J28" s="302">
        <v>2887.7</v>
      </c>
      <c r="K28" s="288"/>
      <c r="L28" s="288"/>
      <c r="M28" s="288"/>
      <c r="N28" s="288">
        <f t="shared" si="8"/>
        <v>2887.7</v>
      </c>
      <c r="O28" s="288">
        <v>5.9</v>
      </c>
      <c r="P28" s="288"/>
      <c r="Q28" s="376">
        <f t="shared" si="9"/>
        <v>2893.6</v>
      </c>
      <c r="R28" s="302">
        <f t="shared" si="17"/>
        <v>-496.30000000000018</v>
      </c>
      <c r="S28" s="288">
        <f t="shared" si="17"/>
        <v>0</v>
      </c>
      <c r="T28" s="288">
        <f t="shared" si="17"/>
        <v>0</v>
      </c>
      <c r="U28" s="288">
        <f t="shared" si="18"/>
        <v>-496.30000000000018</v>
      </c>
      <c r="V28" s="288">
        <f t="shared" si="18"/>
        <v>0.5</v>
      </c>
      <c r="W28" s="376">
        <f>Q28-I28</f>
        <v>-495.80000000000018</v>
      </c>
      <c r="X28" s="302">
        <f>J28/B28*100</f>
        <v>85.333924349881798</v>
      </c>
      <c r="Y28" s="288"/>
      <c r="Z28" s="288"/>
      <c r="AA28" s="288">
        <f>N28/F28*100</f>
        <v>85.333924349881798</v>
      </c>
      <c r="AB28" s="288">
        <f>O28/G28*100</f>
        <v>109.25925925925925</v>
      </c>
      <c r="AC28" s="376">
        <f>Q28/I28*100</f>
        <v>85.372042249365663</v>
      </c>
      <c r="AD28" s="387">
        <f t="shared" si="10"/>
        <v>3.2871925051510007</v>
      </c>
      <c r="AE28" s="288">
        <f t="shared" si="11"/>
        <v>0</v>
      </c>
      <c r="AF28" s="288">
        <f t="shared" si="11"/>
        <v>0</v>
      </c>
      <c r="AG28" s="288">
        <f t="shared" si="12"/>
        <v>3.2871925051510007</v>
      </c>
      <c r="AH28" s="288"/>
      <c r="AI28" s="376">
        <f t="shared" si="14"/>
        <v>3.2939087276742516</v>
      </c>
    </row>
    <row r="29" spans="1:41" ht="14.25" customHeight="1">
      <c r="A29" s="256" t="s">
        <v>497</v>
      </c>
      <c r="B29" s="274"/>
      <c r="C29" s="236"/>
      <c r="D29" s="236"/>
      <c r="E29" s="236"/>
      <c r="F29" s="236"/>
      <c r="G29" s="236"/>
      <c r="H29" s="236"/>
      <c r="I29" s="234"/>
      <c r="J29" s="274"/>
      <c r="K29" s="236"/>
      <c r="L29" s="236"/>
      <c r="M29" s="236"/>
      <c r="N29" s="236"/>
      <c r="O29" s="236"/>
      <c r="P29" s="236"/>
      <c r="Q29" s="234"/>
      <c r="R29" s="274"/>
      <c r="S29" s="236"/>
      <c r="T29" s="236"/>
      <c r="U29" s="236"/>
      <c r="V29" s="236"/>
      <c r="W29" s="234"/>
      <c r="X29" s="274"/>
      <c r="Y29" s="236"/>
      <c r="Z29" s="236"/>
      <c r="AA29" s="236"/>
      <c r="AB29" s="236"/>
      <c r="AC29" s="234"/>
      <c r="AD29" s="247">
        <f>(J29/82174)*100</f>
        <v>0</v>
      </c>
      <c r="AE29" s="236">
        <f t="shared" si="11"/>
        <v>0</v>
      </c>
      <c r="AF29" s="236">
        <f t="shared" si="11"/>
        <v>0</v>
      </c>
      <c r="AG29" s="236">
        <f t="shared" si="12"/>
        <v>0</v>
      </c>
      <c r="AH29" s="236">
        <f t="shared" si="13"/>
        <v>0</v>
      </c>
      <c r="AI29" s="234">
        <f t="shared" si="14"/>
        <v>0</v>
      </c>
    </row>
    <row r="30" spans="1:41" ht="15.75" customHeight="1">
      <c r="A30" s="255" t="s">
        <v>508</v>
      </c>
      <c r="B30" s="274">
        <v>3708.9</v>
      </c>
      <c r="C30" s="236"/>
      <c r="D30" s="236"/>
      <c r="E30" s="236"/>
      <c r="F30" s="236">
        <f t="shared" si="6"/>
        <v>3708.9</v>
      </c>
      <c r="G30" s="236">
        <v>5.4</v>
      </c>
      <c r="H30" s="236"/>
      <c r="I30" s="234">
        <f t="shared" si="7"/>
        <v>3714.3</v>
      </c>
      <c r="J30" s="274">
        <v>2967.7</v>
      </c>
      <c r="K30" s="236"/>
      <c r="L30" s="236"/>
      <c r="M30" s="236"/>
      <c r="N30" s="236">
        <f t="shared" si="8"/>
        <v>2967.7</v>
      </c>
      <c r="O30" s="236">
        <v>5.9</v>
      </c>
      <c r="P30" s="236"/>
      <c r="Q30" s="234">
        <f t="shared" si="9"/>
        <v>2973.6</v>
      </c>
      <c r="R30" s="274">
        <f t="shared" ref="R30:R47" si="19">J30-B30</f>
        <v>-741.20000000000027</v>
      </c>
      <c r="S30" s="236">
        <f t="shared" ref="S30:S47" si="20">K30-C30</f>
        <v>0</v>
      </c>
      <c r="T30" s="236">
        <f t="shared" ref="T30:T47" si="21">L30-D30</f>
        <v>0</v>
      </c>
      <c r="U30" s="236">
        <f t="shared" ref="U30:U47" si="22">N30-F30</f>
        <v>-741.20000000000027</v>
      </c>
      <c r="V30" s="236">
        <f t="shared" ref="V30:V47" si="23">O30-G30</f>
        <v>0.5</v>
      </c>
      <c r="W30" s="234">
        <f t="shared" ref="W30:W47" si="24">Q30-I30</f>
        <v>-740.70000000000027</v>
      </c>
      <c r="X30" s="274">
        <f t="shared" ref="X30:X37" si="25">J30/B30*100</f>
        <v>80.015638059802086</v>
      </c>
      <c r="Y30" s="236"/>
      <c r="Z30" s="236"/>
      <c r="AA30" s="236">
        <f>N30/F30*100</f>
        <v>80.015638059802086</v>
      </c>
      <c r="AB30" s="236">
        <f>O30/G30*100</f>
        <v>109.25925925925925</v>
      </c>
      <c r="AC30" s="234">
        <f t="shared" ref="AC30:AC37" si="26">Q30/I30*100</f>
        <v>80.05815362248606</v>
      </c>
      <c r="AD30" s="247">
        <f>(J30/87847)*100</f>
        <v>3.3782599291950772</v>
      </c>
      <c r="AE30" s="236">
        <f t="shared" si="11"/>
        <v>0</v>
      </c>
      <c r="AF30" s="236">
        <f t="shared" si="11"/>
        <v>0</v>
      </c>
      <c r="AG30" s="236">
        <f t="shared" si="12"/>
        <v>3.3782599291950772</v>
      </c>
      <c r="AH30" s="236"/>
      <c r="AI30" s="234">
        <f t="shared" si="14"/>
        <v>3.3849761517183281</v>
      </c>
    </row>
    <row r="31" spans="1:41" ht="15.75" customHeight="1">
      <c r="A31" s="255" t="s">
        <v>509</v>
      </c>
      <c r="B31" s="274">
        <v>-324.89999999999998</v>
      </c>
      <c r="C31" s="236"/>
      <c r="D31" s="236"/>
      <c r="E31" s="236"/>
      <c r="F31" s="236">
        <f t="shared" si="6"/>
        <v>-324.89999999999998</v>
      </c>
      <c r="G31" s="236"/>
      <c r="H31" s="236"/>
      <c r="I31" s="234">
        <f t="shared" si="7"/>
        <v>-324.89999999999998</v>
      </c>
      <c r="J31" s="274">
        <v>-80</v>
      </c>
      <c r="K31" s="236"/>
      <c r="L31" s="236"/>
      <c r="M31" s="236"/>
      <c r="N31" s="236">
        <f t="shared" si="8"/>
        <v>-80</v>
      </c>
      <c r="O31" s="236"/>
      <c r="P31" s="236"/>
      <c r="Q31" s="234">
        <f t="shared" si="9"/>
        <v>-80</v>
      </c>
      <c r="R31" s="274">
        <f t="shared" si="19"/>
        <v>244.89999999999998</v>
      </c>
      <c r="S31" s="236">
        <f t="shared" si="20"/>
        <v>0</v>
      </c>
      <c r="T31" s="236">
        <f t="shared" si="21"/>
        <v>0</v>
      </c>
      <c r="U31" s="236">
        <f t="shared" si="22"/>
        <v>244.89999999999998</v>
      </c>
      <c r="V31" s="236">
        <f t="shared" si="23"/>
        <v>0</v>
      </c>
      <c r="W31" s="234">
        <f t="shared" si="24"/>
        <v>244.89999999999998</v>
      </c>
      <c r="X31" s="274">
        <f t="shared" si="25"/>
        <v>24.622960911049553</v>
      </c>
      <c r="Y31" s="236"/>
      <c r="Z31" s="236"/>
      <c r="AA31" s="236">
        <f t="shared" ref="AA31:AA37" si="27">N31/F31*100</f>
        <v>24.622960911049553</v>
      </c>
      <c r="AB31" s="236"/>
      <c r="AC31" s="234">
        <f t="shared" si="26"/>
        <v>24.622960911049553</v>
      </c>
      <c r="AD31" s="247">
        <f>(J31/87847)*100</f>
        <v>-9.1067424044076639E-2</v>
      </c>
      <c r="AE31" s="236">
        <f t="shared" si="11"/>
        <v>0</v>
      </c>
      <c r="AF31" s="236">
        <f t="shared" si="11"/>
        <v>0</v>
      </c>
      <c r="AG31" s="236">
        <f t="shared" si="12"/>
        <v>-9.1067424044076639E-2</v>
      </c>
      <c r="AH31" s="236">
        <f t="shared" si="13"/>
        <v>0</v>
      </c>
      <c r="AI31" s="234">
        <f t="shared" si="14"/>
        <v>-9.1067424044076639E-2</v>
      </c>
    </row>
    <row r="32" spans="1:41" s="219" customFormat="1" ht="15.75" customHeight="1">
      <c r="A32" s="251" t="s">
        <v>510</v>
      </c>
      <c r="B32" s="302">
        <v>329.6</v>
      </c>
      <c r="C32" s="288"/>
      <c r="D32" s="288"/>
      <c r="E32" s="288"/>
      <c r="F32" s="288">
        <f t="shared" si="6"/>
        <v>329.6</v>
      </c>
      <c r="G32" s="288">
        <v>93.5</v>
      </c>
      <c r="H32" s="288"/>
      <c r="I32" s="376">
        <f t="shared" si="7"/>
        <v>423.1</v>
      </c>
      <c r="J32" s="302">
        <v>161.5</v>
      </c>
      <c r="K32" s="288"/>
      <c r="L32" s="288"/>
      <c r="M32" s="288"/>
      <c r="N32" s="288">
        <f t="shared" si="8"/>
        <v>161.5</v>
      </c>
      <c r="O32" s="288">
        <v>104.5</v>
      </c>
      <c r="P32" s="288"/>
      <c r="Q32" s="376">
        <f t="shared" si="9"/>
        <v>266</v>
      </c>
      <c r="R32" s="302">
        <f t="shared" si="19"/>
        <v>-168.10000000000002</v>
      </c>
      <c r="S32" s="288">
        <f t="shared" si="20"/>
        <v>0</v>
      </c>
      <c r="T32" s="288">
        <f t="shared" si="21"/>
        <v>0</v>
      </c>
      <c r="U32" s="288">
        <f t="shared" si="22"/>
        <v>-168.10000000000002</v>
      </c>
      <c r="V32" s="288">
        <f t="shared" si="23"/>
        <v>11</v>
      </c>
      <c r="W32" s="376">
        <f t="shared" si="24"/>
        <v>-157.10000000000002</v>
      </c>
      <c r="X32" s="302">
        <f t="shared" si="25"/>
        <v>48.998786407766985</v>
      </c>
      <c r="Y32" s="288"/>
      <c r="Z32" s="288"/>
      <c r="AA32" s="288">
        <f t="shared" si="27"/>
        <v>48.998786407766985</v>
      </c>
      <c r="AB32" s="288">
        <f>O32/G32*100</f>
        <v>111.76470588235294</v>
      </c>
      <c r="AC32" s="376">
        <f t="shared" si="26"/>
        <v>62.869298038288811</v>
      </c>
      <c r="AD32" s="387">
        <f>(J32/87847)*100</f>
        <v>0.18384236228897971</v>
      </c>
      <c r="AE32" s="288">
        <f t="shared" si="11"/>
        <v>0</v>
      </c>
      <c r="AF32" s="288">
        <f t="shared" si="11"/>
        <v>0</v>
      </c>
      <c r="AG32" s="288">
        <f t="shared" si="12"/>
        <v>0.18384236228897971</v>
      </c>
      <c r="AH32" s="288">
        <f t="shared" si="13"/>
        <v>0.1189568226575751</v>
      </c>
      <c r="AI32" s="376">
        <f t="shared" si="14"/>
        <v>0.30279918494655483</v>
      </c>
    </row>
    <row r="33" spans="1:41" s="217" customFormat="1" ht="15.75" customHeight="1">
      <c r="A33" s="249" t="s">
        <v>511</v>
      </c>
      <c r="B33" s="274">
        <v>1398.4</v>
      </c>
      <c r="C33" s="236"/>
      <c r="D33" s="236"/>
      <c r="E33" s="236"/>
      <c r="F33" s="236">
        <f t="shared" si="6"/>
        <v>1398.4</v>
      </c>
      <c r="G33" s="236"/>
      <c r="H33" s="236"/>
      <c r="I33" s="234">
        <f t="shared" si="7"/>
        <v>1398.4</v>
      </c>
      <c r="J33" s="274">
        <v>1286.5</v>
      </c>
      <c r="K33" s="236"/>
      <c r="L33" s="236"/>
      <c r="M33" s="236"/>
      <c r="N33" s="236">
        <f t="shared" si="8"/>
        <v>1286.5</v>
      </c>
      <c r="O33" s="236"/>
      <c r="P33" s="236"/>
      <c r="Q33" s="234">
        <f t="shared" si="9"/>
        <v>1286.5</v>
      </c>
      <c r="R33" s="274">
        <f t="shared" si="19"/>
        <v>-111.90000000000009</v>
      </c>
      <c r="S33" s="236">
        <f t="shared" si="20"/>
        <v>0</v>
      </c>
      <c r="T33" s="236">
        <f t="shared" si="21"/>
        <v>0</v>
      </c>
      <c r="U33" s="236">
        <f t="shared" si="22"/>
        <v>-111.90000000000009</v>
      </c>
      <c r="V33" s="236">
        <f t="shared" si="23"/>
        <v>0</v>
      </c>
      <c r="W33" s="234">
        <f t="shared" si="24"/>
        <v>-111.90000000000009</v>
      </c>
      <c r="X33" s="274">
        <f t="shared" si="25"/>
        <v>91.997997711670479</v>
      </c>
      <c r="Y33" s="236"/>
      <c r="Z33" s="236"/>
      <c r="AA33" s="236">
        <f t="shared" si="27"/>
        <v>91.997997711670479</v>
      </c>
      <c r="AB33" s="236"/>
      <c r="AC33" s="234">
        <f t="shared" si="26"/>
        <v>91.997997711670479</v>
      </c>
      <c r="AD33" s="247">
        <f>(J33/87847)*100</f>
        <v>1.4644780129088073</v>
      </c>
      <c r="AE33" s="236">
        <f t="shared" si="11"/>
        <v>0</v>
      </c>
      <c r="AF33" s="236">
        <f t="shared" si="11"/>
        <v>0</v>
      </c>
      <c r="AG33" s="236">
        <f t="shared" si="12"/>
        <v>1.4644780129088073</v>
      </c>
      <c r="AH33" s="236">
        <f t="shared" si="13"/>
        <v>0</v>
      </c>
      <c r="AI33" s="234">
        <f t="shared" si="14"/>
        <v>1.4644780129088073</v>
      </c>
      <c r="AJ33" s="218"/>
      <c r="AK33" s="218"/>
      <c r="AL33" s="218"/>
      <c r="AM33" s="218"/>
      <c r="AN33" s="218"/>
      <c r="AO33" s="218"/>
    </row>
    <row r="34" spans="1:41" s="384" customFormat="1" ht="18" customHeight="1">
      <c r="A34" s="248" t="s">
        <v>512</v>
      </c>
      <c r="B34" s="275">
        <f>B35+B36+B37+B38</f>
        <v>799.9</v>
      </c>
      <c r="C34" s="237">
        <f>C35+C36+C37+C38+C39+C40</f>
        <v>4</v>
      </c>
      <c r="D34" s="237">
        <f>D35+D36+D37+D38+D39+D40</f>
        <v>12</v>
      </c>
      <c r="E34" s="237">
        <f>E35+E36+E37+E38+E39+E40</f>
        <v>0</v>
      </c>
      <c r="F34" s="237">
        <f>F35+F36+F37+F38</f>
        <v>815.90000000000009</v>
      </c>
      <c r="G34" s="237">
        <f>G35+G36+G37+G38</f>
        <v>442.5</v>
      </c>
      <c r="H34" s="237">
        <f>H35+H36+H37+H38</f>
        <v>0</v>
      </c>
      <c r="I34" s="238">
        <f>I35+I36+I37+I38</f>
        <v>1258.4000000000001</v>
      </c>
      <c r="J34" s="275">
        <f t="shared" ref="J34:Q34" si="28">J35+J36+J37+J38</f>
        <v>858.1</v>
      </c>
      <c r="K34" s="237">
        <f>K35+K36+K37+K38+K39+K40</f>
        <v>4.2</v>
      </c>
      <c r="L34" s="237">
        <f t="shared" si="28"/>
        <v>29.3</v>
      </c>
      <c r="M34" s="237">
        <f t="shared" si="28"/>
        <v>0</v>
      </c>
      <c r="N34" s="237">
        <f>N35+N36+N37+N38</f>
        <v>891.59999999999991</v>
      </c>
      <c r="O34" s="237">
        <f t="shared" si="28"/>
        <v>448.9</v>
      </c>
      <c r="P34" s="237">
        <f>P35+P36+P37+P38</f>
        <v>0</v>
      </c>
      <c r="Q34" s="238">
        <f t="shared" si="28"/>
        <v>1340.5</v>
      </c>
      <c r="R34" s="275">
        <f t="shared" si="19"/>
        <v>58.200000000000045</v>
      </c>
      <c r="S34" s="237">
        <f t="shared" si="20"/>
        <v>0.20000000000000018</v>
      </c>
      <c r="T34" s="237">
        <f t="shared" si="21"/>
        <v>17.3</v>
      </c>
      <c r="U34" s="237">
        <f t="shared" si="22"/>
        <v>75.699999999999818</v>
      </c>
      <c r="V34" s="237">
        <f t="shared" si="23"/>
        <v>6.3999999999999773</v>
      </c>
      <c r="W34" s="238">
        <f t="shared" si="24"/>
        <v>82.099999999999909</v>
      </c>
      <c r="X34" s="275">
        <f t="shared" si="25"/>
        <v>107.27590948868608</v>
      </c>
      <c r="Y34" s="237">
        <f t="shared" ref="Y34:Z36" si="29">K34/C34*100</f>
        <v>105</v>
      </c>
      <c r="Z34" s="237">
        <f t="shared" si="29"/>
        <v>244.16666666666669</v>
      </c>
      <c r="AA34" s="237">
        <f t="shared" si="27"/>
        <v>109.27809780610367</v>
      </c>
      <c r="AB34" s="237">
        <f>O34/G34*100</f>
        <v>101.44632768361581</v>
      </c>
      <c r="AC34" s="238">
        <f t="shared" si="26"/>
        <v>106.52415766052128</v>
      </c>
      <c r="AD34" s="245">
        <f>(J34/87847)*100</f>
        <v>0.97681195715277702</v>
      </c>
      <c r="AE34" s="237"/>
      <c r="AF34" s="237"/>
      <c r="AG34" s="237">
        <f t="shared" ref="AG34:AH36" si="30">(N34/87847)*100</f>
        <v>1.0149464409712339</v>
      </c>
      <c r="AH34" s="237">
        <f t="shared" si="30"/>
        <v>0.51100208316732498</v>
      </c>
      <c r="AI34" s="238">
        <f>(Q34/87847)*100</f>
        <v>1.5259485241385591</v>
      </c>
      <c r="AJ34" s="383"/>
      <c r="AK34" s="383"/>
      <c r="AL34" s="383"/>
      <c r="AM34" s="383"/>
      <c r="AN34" s="383"/>
      <c r="AO34" s="383"/>
    </row>
    <row r="35" spans="1:41" ht="15.75" customHeight="1">
      <c r="A35" s="255" t="s">
        <v>513</v>
      </c>
      <c r="B35" s="274">
        <v>345.3</v>
      </c>
      <c r="C35" s="236">
        <v>0.6</v>
      </c>
      <c r="D35" s="236">
        <v>10.1</v>
      </c>
      <c r="E35" s="236"/>
      <c r="F35" s="236">
        <f t="shared" si="6"/>
        <v>356.00000000000006</v>
      </c>
      <c r="G35" s="236">
        <v>141.4</v>
      </c>
      <c r="H35" s="236"/>
      <c r="I35" s="234">
        <f t="shared" si="7"/>
        <v>497.40000000000009</v>
      </c>
      <c r="J35" s="274">
        <v>406.2</v>
      </c>
      <c r="K35" s="236">
        <v>0.7</v>
      </c>
      <c r="L35" s="236">
        <v>26.8</v>
      </c>
      <c r="M35" s="236"/>
      <c r="N35" s="236">
        <f t="shared" si="8"/>
        <v>433.7</v>
      </c>
      <c r="O35" s="236">
        <v>135</v>
      </c>
      <c r="P35" s="236"/>
      <c r="Q35" s="234">
        <f t="shared" si="9"/>
        <v>568.70000000000005</v>
      </c>
      <c r="R35" s="274">
        <f t="shared" si="19"/>
        <v>60.899999999999977</v>
      </c>
      <c r="S35" s="236">
        <f t="shared" si="20"/>
        <v>9.9999999999999978E-2</v>
      </c>
      <c r="T35" s="236">
        <f t="shared" si="21"/>
        <v>16.700000000000003</v>
      </c>
      <c r="U35" s="236">
        <f t="shared" si="22"/>
        <v>77.699999999999932</v>
      </c>
      <c r="V35" s="236">
        <f t="shared" si="23"/>
        <v>-6.4000000000000057</v>
      </c>
      <c r="W35" s="234">
        <f t="shared" si="24"/>
        <v>71.299999999999955</v>
      </c>
      <c r="X35" s="274">
        <f t="shared" si="25"/>
        <v>117.63683753258036</v>
      </c>
      <c r="Y35" s="236">
        <f t="shared" si="29"/>
        <v>116.66666666666667</v>
      </c>
      <c r="Z35" s="236">
        <f t="shared" si="29"/>
        <v>265.34653465346537</v>
      </c>
      <c r="AA35" s="236">
        <f t="shared" si="27"/>
        <v>121.82584269662919</v>
      </c>
      <c r="AB35" s="236">
        <f>O35/G35*100</f>
        <v>95.473833097595474</v>
      </c>
      <c r="AC35" s="234">
        <f t="shared" si="26"/>
        <v>114.33453960595092</v>
      </c>
      <c r="AD35" s="247">
        <f t="shared" ref="AD35:AD41" si="31">(J35/87847)*100</f>
        <v>0.46239484558379906</v>
      </c>
      <c r="AE35" s="236"/>
      <c r="AF35" s="236"/>
      <c r="AG35" s="236">
        <f t="shared" si="30"/>
        <v>0.49369927259895041</v>
      </c>
      <c r="AH35" s="236">
        <f t="shared" si="30"/>
        <v>0.15367627807437931</v>
      </c>
      <c r="AI35" s="234">
        <v>0.7</v>
      </c>
    </row>
    <row r="36" spans="1:41" ht="15.75" customHeight="1">
      <c r="A36" s="255" t="s">
        <v>514</v>
      </c>
      <c r="B36" s="274">
        <v>262.7</v>
      </c>
      <c r="C36" s="236">
        <v>1.9</v>
      </c>
      <c r="D36" s="236">
        <v>0.1</v>
      </c>
      <c r="E36" s="236"/>
      <c r="F36" s="236">
        <f t="shared" si="6"/>
        <v>264.7</v>
      </c>
      <c r="G36" s="236">
        <v>268.7</v>
      </c>
      <c r="H36" s="236"/>
      <c r="I36" s="234">
        <f t="shared" si="7"/>
        <v>533.4</v>
      </c>
      <c r="J36" s="274">
        <v>300</v>
      </c>
      <c r="K36" s="236">
        <v>2</v>
      </c>
      <c r="L36" s="236">
        <v>0.1</v>
      </c>
      <c r="M36" s="236"/>
      <c r="N36" s="236">
        <f t="shared" si="8"/>
        <v>302.10000000000002</v>
      </c>
      <c r="O36" s="236">
        <v>271.7</v>
      </c>
      <c r="P36" s="236"/>
      <c r="Q36" s="234">
        <f t="shared" si="9"/>
        <v>573.79999999999995</v>
      </c>
      <c r="R36" s="274">
        <f t="shared" si="19"/>
        <v>37.300000000000011</v>
      </c>
      <c r="S36" s="236">
        <f t="shared" si="20"/>
        <v>0.10000000000000009</v>
      </c>
      <c r="T36" s="236">
        <f t="shared" si="21"/>
        <v>0</v>
      </c>
      <c r="U36" s="236">
        <f t="shared" si="22"/>
        <v>37.400000000000034</v>
      </c>
      <c r="V36" s="236">
        <f t="shared" si="23"/>
        <v>3</v>
      </c>
      <c r="W36" s="234">
        <f t="shared" si="24"/>
        <v>40.399999999999977</v>
      </c>
      <c r="X36" s="274">
        <f t="shared" si="25"/>
        <v>114.19870574800153</v>
      </c>
      <c r="Y36" s="236">
        <f t="shared" si="29"/>
        <v>105.26315789473684</v>
      </c>
      <c r="Z36" s="236">
        <f t="shared" si="29"/>
        <v>100</v>
      </c>
      <c r="AA36" s="236">
        <f t="shared" si="27"/>
        <v>114.12920287117494</v>
      </c>
      <c r="AB36" s="236">
        <f>O36/G36*100</f>
        <v>101.11648678823968</v>
      </c>
      <c r="AC36" s="234">
        <f t="shared" si="26"/>
        <v>107.57405324334457</v>
      </c>
      <c r="AD36" s="247">
        <f t="shared" si="31"/>
        <v>0.34150284016528737</v>
      </c>
      <c r="AE36" s="236"/>
      <c r="AF36" s="236"/>
      <c r="AG36" s="236">
        <f t="shared" si="30"/>
        <v>0.34389336004644444</v>
      </c>
      <c r="AH36" s="236">
        <f t="shared" si="30"/>
        <v>0.30928773890969524</v>
      </c>
      <c r="AI36" s="234">
        <v>0.6</v>
      </c>
    </row>
    <row r="37" spans="1:41" ht="15.75" customHeight="1">
      <c r="A37" s="255" t="s">
        <v>515</v>
      </c>
      <c r="B37" s="274">
        <v>191.9</v>
      </c>
      <c r="C37" s="236">
        <v>1.5</v>
      </c>
      <c r="D37" s="236">
        <v>1.8</v>
      </c>
      <c r="E37" s="236"/>
      <c r="F37" s="236">
        <f t="shared" si="6"/>
        <v>195.20000000000002</v>
      </c>
      <c r="G37" s="236">
        <v>32.4</v>
      </c>
      <c r="H37" s="236"/>
      <c r="I37" s="234">
        <f t="shared" si="7"/>
        <v>227.60000000000002</v>
      </c>
      <c r="J37" s="274">
        <v>151.9</v>
      </c>
      <c r="K37" s="236">
        <v>1.5</v>
      </c>
      <c r="L37" s="236">
        <v>2.4</v>
      </c>
      <c r="M37" s="236"/>
      <c r="N37" s="236">
        <f t="shared" si="8"/>
        <v>155.80000000000001</v>
      </c>
      <c r="O37" s="236">
        <v>42.2</v>
      </c>
      <c r="P37" s="236"/>
      <c r="Q37" s="234">
        <f t="shared" si="9"/>
        <v>198</v>
      </c>
      <c r="R37" s="274">
        <f t="shared" si="19"/>
        <v>-40</v>
      </c>
      <c r="S37" s="236">
        <f t="shared" si="20"/>
        <v>0</v>
      </c>
      <c r="T37" s="236">
        <f t="shared" si="21"/>
        <v>0.59999999999999987</v>
      </c>
      <c r="U37" s="236">
        <f t="shared" si="22"/>
        <v>-39.400000000000006</v>
      </c>
      <c r="V37" s="236">
        <f t="shared" si="23"/>
        <v>9.8000000000000043</v>
      </c>
      <c r="W37" s="234">
        <f t="shared" si="24"/>
        <v>-29.600000000000023</v>
      </c>
      <c r="X37" s="274">
        <f t="shared" si="25"/>
        <v>79.1558103178739</v>
      </c>
      <c r="Y37" s="236"/>
      <c r="Z37" s="236">
        <f>L37/D37*100</f>
        <v>133.33333333333331</v>
      </c>
      <c r="AA37" s="236">
        <f t="shared" si="27"/>
        <v>79.815573770491795</v>
      </c>
      <c r="AB37" s="236">
        <f>O37/G37*100</f>
        <v>130.24691358024694</v>
      </c>
      <c r="AC37" s="234">
        <f t="shared" si="26"/>
        <v>86.994727592267125</v>
      </c>
      <c r="AD37" s="247">
        <f t="shared" si="31"/>
        <v>0.17291427140369051</v>
      </c>
      <c r="AE37" s="236"/>
      <c r="AF37" s="236"/>
      <c r="AG37" s="236">
        <f>(N37/87847)*100</f>
        <v>0.17735380832583927</v>
      </c>
      <c r="AH37" s="236"/>
      <c r="AI37" s="234">
        <f t="shared" ref="AI37:AI45" si="32">(Q37/87847)*100</f>
        <v>0.22539187450908968</v>
      </c>
    </row>
    <row r="38" spans="1:41" ht="15.75" customHeight="1">
      <c r="A38" s="255" t="s">
        <v>516</v>
      </c>
      <c r="B38" s="274"/>
      <c r="C38" s="236"/>
      <c r="D38" s="236"/>
      <c r="E38" s="236"/>
      <c r="F38" s="236">
        <f t="shared" si="6"/>
        <v>0</v>
      </c>
      <c r="G38" s="236"/>
      <c r="H38" s="236"/>
      <c r="I38" s="234">
        <f t="shared" si="7"/>
        <v>0</v>
      </c>
      <c r="J38" s="274"/>
      <c r="K38" s="236"/>
      <c r="L38" s="236"/>
      <c r="M38" s="236"/>
      <c r="N38" s="236">
        <f t="shared" si="8"/>
        <v>0</v>
      </c>
      <c r="O38" s="236"/>
      <c r="P38" s="236"/>
      <c r="Q38" s="234">
        <f t="shared" si="9"/>
        <v>0</v>
      </c>
      <c r="R38" s="274">
        <f t="shared" si="19"/>
        <v>0</v>
      </c>
      <c r="S38" s="236">
        <f t="shared" si="20"/>
        <v>0</v>
      </c>
      <c r="T38" s="236">
        <f t="shared" si="21"/>
        <v>0</v>
      </c>
      <c r="U38" s="236">
        <f t="shared" si="22"/>
        <v>0</v>
      </c>
      <c r="V38" s="236">
        <f t="shared" si="23"/>
        <v>0</v>
      </c>
      <c r="W38" s="234">
        <f t="shared" si="24"/>
        <v>0</v>
      </c>
      <c r="X38" s="274"/>
      <c r="Y38" s="236"/>
      <c r="Z38" s="236"/>
      <c r="AA38" s="236"/>
      <c r="AB38" s="236"/>
      <c r="AC38" s="234"/>
      <c r="AD38" s="247">
        <f t="shared" si="31"/>
        <v>0</v>
      </c>
      <c r="AE38" s="236">
        <f t="shared" si="11"/>
        <v>0</v>
      </c>
      <c r="AF38" s="236">
        <f t="shared" si="11"/>
        <v>0</v>
      </c>
      <c r="AG38" s="236">
        <f>(N38/87847)*100</f>
        <v>0</v>
      </c>
      <c r="AH38" s="236">
        <f>(O38/87847)*100</f>
        <v>0</v>
      </c>
      <c r="AI38" s="234">
        <f t="shared" si="32"/>
        <v>0</v>
      </c>
    </row>
    <row r="39" spans="1:41" ht="15.75" customHeight="1">
      <c r="A39" s="255" t="s">
        <v>517</v>
      </c>
      <c r="B39" s="274">
        <v>642.1</v>
      </c>
      <c r="C39" s="236"/>
      <c r="D39" s="236"/>
      <c r="E39" s="236"/>
      <c r="F39" s="236">
        <f t="shared" si="6"/>
        <v>642.1</v>
      </c>
      <c r="G39" s="236">
        <v>238.7</v>
      </c>
      <c r="H39" s="236"/>
      <c r="I39" s="234">
        <f t="shared" si="7"/>
        <v>880.8</v>
      </c>
      <c r="J39" s="274">
        <v>1094.0999999999999</v>
      </c>
      <c r="K39" s="236"/>
      <c r="L39" s="236"/>
      <c r="M39" s="236"/>
      <c r="N39" s="236">
        <f t="shared" si="8"/>
        <v>1094.0999999999999</v>
      </c>
      <c r="O39" s="236">
        <v>227.5</v>
      </c>
      <c r="P39" s="236"/>
      <c r="Q39" s="234">
        <f t="shared" si="9"/>
        <v>1321.6</v>
      </c>
      <c r="R39" s="274">
        <f t="shared" si="19"/>
        <v>451.99999999999989</v>
      </c>
      <c r="S39" s="236">
        <f t="shared" si="20"/>
        <v>0</v>
      </c>
      <c r="T39" s="236">
        <f t="shared" si="21"/>
        <v>0</v>
      </c>
      <c r="U39" s="236">
        <f t="shared" si="22"/>
        <v>451.99999999999989</v>
      </c>
      <c r="V39" s="236">
        <f t="shared" si="23"/>
        <v>-11.199999999999989</v>
      </c>
      <c r="W39" s="234">
        <f t="shared" si="24"/>
        <v>440.79999999999995</v>
      </c>
      <c r="X39" s="274">
        <f t="shared" ref="X39:X44" si="33">J39/B39*100</f>
        <v>170.39401962311166</v>
      </c>
      <c r="Y39" s="236"/>
      <c r="Z39" s="236"/>
      <c r="AA39" s="236">
        <f t="shared" ref="AA39:AB44" si="34">N39/F39*100</f>
        <v>170.39401962311166</v>
      </c>
      <c r="AB39" s="236">
        <f t="shared" si="34"/>
        <v>95.307917888563054</v>
      </c>
      <c r="AC39" s="234">
        <f>Q39/I39*100</f>
        <v>150.04541326067212</v>
      </c>
      <c r="AD39" s="247">
        <f t="shared" si="31"/>
        <v>1.2454608580828028</v>
      </c>
      <c r="AE39" s="236">
        <f t="shared" si="11"/>
        <v>0</v>
      </c>
      <c r="AF39" s="236">
        <f t="shared" si="11"/>
        <v>0</v>
      </c>
      <c r="AG39" s="236">
        <f>(N39/87847)*100</f>
        <v>1.2454608580828028</v>
      </c>
      <c r="AH39" s="236">
        <f>(O39/87847)*100</f>
        <v>0.25897298712534295</v>
      </c>
      <c r="AI39" s="234">
        <f t="shared" si="32"/>
        <v>1.5044338452081458</v>
      </c>
    </row>
    <row r="40" spans="1:41" ht="15.75" customHeight="1">
      <c r="A40" s="255" t="s">
        <v>518</v>
      </c>
      <c r="B40" s="274">
        <v>379.7</v>
      </c>
      <c r="C40" s="236"/>
      <c r="D40" s="236"/>
      <c r="E40" s="236"/>
      <c r="F40" s="236">
        <f t="shared" si="6"/>
        <v>379.7</v>
      </c>
      <c r="G40" s="236">
        <v>10</v>
      </c>
      <c r="H40" s="236"/>
      <c r="I40" s="234">
        <f t="shared" si="7"/>
        <v>389.7</v>
      </c>
      <c r="J40" s="274">
        <v>358</v>
      </c>
      <c r="K40" s="236"/>
      <c r="L40" s="236"/>
      <c r="M40" s="236"/>
      <c r="N40" s="236">
        <f t="shared" si="8"/>
        <v>358</v>
      </c>
      <c r="O40" s="236">
        <v>10.5</v>
      </c>
      <c r="P40" s="236"/>
      <c r="Q40" s="234">
        <f t="shared" si="9"/>
        <v>368.5</v>
      </c>
      <c r="R40" s="274">
        <f t="shared" si="19"/>
        <v>-21.699999999999989</v>
      </c>
      <c r="S40" s="236">
        <f t="shared" si="20"/>
        <v>0</v>
      </c>
      <c r="T40" s="236">
        <f t="shared" si="21"/>
        <v>0</v>
      </c>
      <c r="U40" s="236">
        <f t="shared" si="22"/>
        <v>-21.699999999999989</v>
      </c>
      <c r="V40" s="236">
        <f t="shared" si="23"/>
        <v>0.5</v>
      </c>
      <c r="W40" s="234">
        <f t="shared" si="24"/>
        <v>-21.199999999999989</v>
      </c>
      <c r="X40" s="274">
        <f t="shared" si="33"/>
        <v>94.284961811956819</v>
      </c>
      <c r="Y40" s="236"/>
      <c r="Z40" s="236"/>
      <c r="AA40" s="236">
        <f t="shared" si="34"/>
        <v>94.284961811956819</v>
      </c>
      <c r="AB40" s="236">
        <f t="shared" si="34"/>
        <v>105</v>
      </c>
      <c r="AC40" s="234">
        <f>Q40/I40*100</f>
        <v>94.559917885552991</v>
      </c>
      <c r="AD40" s="247">
        <f t="shared" si="31"/>
        <v>0.40752672259724299</v>
      </c>
      <c r="AE40" s="236">
        <f t="shared" si="11"/>
        <v>0</v>
      </c>
      <c r="AF40" s="236">
        <f t="shared" si="11"/>
        <v>0</v>
      </c>
      <c r="AG40" s="236">
        <f>(N40/87847)*100</f>
        <v>0.40752672259724299</v>
      </c>
      <c r="AH40" s="236"/>
      <c r="AI40" s="234">
        <f t="shared" si="32"/>
        <v>0.41947932200302801</v>
      </c>
    </row>
    <row r="41" spans="1:41" s="384" customFormat="1" ht="15.75" customHeight="1">
      <c r="A41" s="248" t="s">
        <v>519</v>
      </c>
      <c r="B41" s="275">
        <f>B42+B43</f>
        <v>2161.6999999999998</v>
      </c>
      <c r="C41" s="237">
        <f>C42+C43</f>
        <v>0</v>
      </c>
      <c r="D41" s="237">
        <f>D42+D43</f>
        <v>0</v>
      </c>
      <c r="E41" s="237">
        <f>E42+E43</f>
        <v>0</v>
      </c>
      <c r="F41" s="237">
        <f t="shared" si="6"/>
        <v>2161.6999999999998</v>
      </c>
      <c r="G41" s="237">
        <f>G42+G43</f>
        <v>76.7</v>
      </c>
      <c r="H41" s="237">
        <f>H42+H43</f>
        <v>0</v>
      </c>
      <c r="I41" s="238">
        <f t="shared" si="7"/>
        <v>2238.3999999999996</v>
      </c>
      <c r="J41" s="275">
        <f>J42+J43</f>
        <v>1558.1000000000001</v>
      </c>
      <c r="K41" s="237">
        <f>K42+K43</f>
        <v>0</v>
      </c>
      <c r="L41" s="237">
        <f>L42+L43</f>
        <v>0</v>
      </c>
      <c r="M41" s="237">
        <f>M42+M43</f>
        <v>0</v>
      </c>
      <c r="N41" s="237">
        <f t="shared" si="8"/>
        <v>1558.1000000000001</v>
      </c>
      <c r="O41" s="237">
        <f>O42+O43</f>
        <v>78.400000000000006</v>
      </c>
      <c r="P41" s="237">
        <f>P42+P43</f>
        <v>0</v>
      </c>
      <c r="Q41" s="238">
        <f t="shared" si="9"/>
        <v>1636.5000000000002</v>
      </c>
      <c r="R41" s="275">
        <f t="shared" si="19"/>
        <v>-603.59999999999968</v>
      </c>
      <c r="S41" s="237">
        <f t="shared" si="20"/>
        <v>0</v>
      </c>
      <c r="T41" s="237">
        <f t="shared" si="21"/>
        <v>0</v>
      </c>
      <c r="U41" s="237">
        <f t="shared" si="22"/>
        <v>-603.59999999999968</v>
      </c>
      <c r="V41" s="237">
        <f t="shared" si="23"/>
        <v>1.7000000000000028</v>
      </c>
      <c r="W41" s="238">
        <f t="shared" si="24"/>
        <v>-601.89999999999941</v>
      </c>
      <c r="X41" s="275">
        <f t="shared" si="33"/>
        <v>72.077531572373616</v>
      </c>
      <c r="Y41" s="237"/>
      <c r="Z41" s="237"/>
      <c r="AA41" s="237">
        <f t="shared" si="34"/>
        <v>72.077531572373616</v>
      </c>
      <c r="AB41" s="237">
        <f t="shared" si="34"/>
        <v>102.21642764015645</v>
      </c>
      <c r="AC41" s="238">
        <f>Q41/I41*100</f>
        <v>73.110257326661923</v>
      </c>
      <c r="AD41" s="245">
        <f t="shared" si="31"/>
        <v>1.7736519175384478</v>
      </c>
      <c r="AE41" s="237">
        <f t="shared" si="11"/>
        <v>0</v>
      </c>
      <c r="AF41" s="237">
        <f t="shared" si="11"/>
        <v>0</v>
      </c>
      <c r="AG41" s="237">
        <f>(N41/87847)*100</f>
        <v>1.7736519175384478</v>
      </c>
      <c r="AH41" s="237">
        <f>(O41/87847)*100</f>
        <v>8.924607556319511E-2</v>
      </c>
      <c r="AI41" s="238">
        <f t="shared" si="32"/>
        <v>1.8628979931016427</v>
      </c>
      <c r="AJ41" s="383"/>
      <c r="AK41" s="383"/>
      <c r="AL41" s="383"/>
      <c r="AM41" s="383"/>
      <c r="AN41" s="383"/>
      <c r="AO41" s="383"/>
    </row>
    <row r="42" spans="1:41" s="217" customFormat="1" ht="15.75" customHeight="1">
      <c r="A42" s="257" t="s">
        <v>520</v>
      </c>
      <c r="B42" s="274">
        <v>10.1</v>
      </c>
      <c r="C42" s="236"/>
      <c r="D42" s="236"/>
      <c r="E42" s="236"/>
      <c r="F42" s="236">
        <f t="shared" si="6"/>
        <v>10.1</v>
      </c>
      <c r="G42" s="236">
        <v>16.8</v>
      </c>
      <c r="H42" s="236"/>
      <c r="I42" s="234">
        <f t="shared" si="7"/>
        <v>26.9</v>
      </c>
      <c r="J42" s="274">
        <v>38.200000000000003</v>
      </c>
      <c r="K42" s="236"/>
      <c r="L42" s="236"/>
      <c r="M42" s="236"/>
      <c r="N42" s="236">
        <f t="shared" si="8"/>
        <v>38.200000000000003</v>
      </c>
      <c r="O42" s="236">
        <v>16</v>
      </c>
      <c r="P42" s="236"/>
      <c r="Q42" s="234">
        <f t="shared" si="9"/>
        <v>54.2</v>
      </c>
      <c r="R42" s="274">
        <f t="shared" si="19"/>
        <v>28.1</v>
      </c>
      <c r="S42" s="236">
        <f t="shared" si="20"/>
        <v>0</v>
      </c>
      <c r="T42" s="236">
        <f t="shared" si="21"/>
        <v>0</v>
      </c>
      <c r="U42" s="236">
        <f t="shared" si="22"/>
        <v>28.1</v>
      </c>
      <c r="V42" s="236">
        <f t="shared" si="23"/>
        <v>-0.80000000000000071</v>
      </c>
      <c r="W42" s="234">
        <f t="shared" si="24"/>
        <v>27.300000000000004</v>
      </c>
      <c r="X42" s="274">
        <f t="shared" si="33"/>
        <v>378.21782178217825</v>
      </c>
      <c r="Y42" s="236"/>
      <c r="Z42" s="236"/>
      <c r="AA42" s="236">
        <f t="shared" si="34"/>
        <v>378.21782178217825</v>
      </c>
      <c r="AB42" s="236">
        <f t="shared" si="34"/>
        <v>95.238095238095227</v>
      </c>
      <c r="AC42" s="234">
        <f>Q42/I42*100</f>
        <v>201.48698884758366</v>
      </c>
      <c r="AD42" s="246">
        <v>0.1</v>
      </c>
      <c r="AE42" s="236">
        <f t="shared" si="11"/>
        <v>0</v>
      </c>
      <c r="AF42" s="236">
        <f t="shared" si="11"/>
        <v>0</v>
      </c>
      <c r="AG42" s="236">
        <v>0.1</v>
      </c>
      <c r="AH42" s="236"/>
      <c r="AI42" s="234">
        <f t="shared" si="32"/>
        <v>6.1698179789861918E-2</v>
      </c>
      <c r="AJ42" s="218"/>
      <c r="AK42" s="218"/>
      <c r="AL42" s="218"/>
      <c r="AM42" s="218"/>
      <c r="AN42" s="218"/>
      <c r="AO42" s="218"/>
    </row>
    <row r="43" spans="1:41" s="217" customFormat="1" ht="15.75" customHeight="1">
      <c r="A43" s="257" t="s">
        <v>521</v>
      </c>
      <c r="B43" s="274">
        <v>2151.6</v>
      </c>
      <c r="C43" s="236"/>
      <c r="D43" s="236"/>
      <c r="E43" s="236"/>
      <c r="F43" s="236">
        <f t="shared" si="6"/>
        <v>2151.6</v>
      </c>
      <c r="G43" s="236">
        <v>59.9</v>
      </c>
      <c r="H43" s="236"/>
      <c r="I43" s="234">
        <f t="shared" si="7"/>
        <v>2211.5</v>
      </c>
      <c r="J43" s="274">
        <v>1519.9</v>
      </c>
      <c r="K43" s="236"/>
      <c r="L43" s="236"/>
      <c r="M43" s="236"/>
      <c r="N43" s="236">
        <f t="shared" si="8"/>
        <v>1519.9</v>
      </c>
      <c r="O43" s="236">
        <v>62.4</v>
      </c>
      <c r="P43" s="236"/>
      <c r="Q43" s="234">
        <f t="shared" si="9"/>
        <v>1582.3000000000002</v>
      </c>
      <c r="R43" s="274">
        <f t="shared" si="19"/>
        <v>-631.69999999999982</v>
      </c>
      <c r="S43" s="236">
        <f t="shared" si="20"/>
        <v>0</v>
      </c>
      <c r="T43" s="236">
        <f t="shared" si="21"/>
        <v>0</v>
      </c>
      <c r="U43" s="236">
        <f t="shared" si="22"/>
        <v>-631.69999999999982</v>
      </c>
      <c r="V43" s="236">
        <f t="shared" si="23"/>
        <v>2.5</v>
      </c>
      <c r="W43" s="234">
        <f t="shared" si="24"/>
        <v>-629.19999999999982</v>
      </c>
      <c r="X43" s="274">
        <f t="shared" si="33"/>
        <v>70.640453615913742</v>
      </c>
      <c r="Y43" s="236"/>
      <c r="Z43" s="236"/>
      <c r="AA43" s="236">
        <f t="shared" si="34"/>
        <v>70.640453615913742</v>
      </c>
      <c r="AB43" s="236">
        <f t="shared" si="34"/>
        <v>104.17362270450752</v>
      </c>
      <c r="AC43" s="234">
        <f>Q43/I43*100</f>
        <v>71.548722586479769</v>
      </c>
      <c r="AD43" s="246">
        <f>(J43/87847)*100</f>
        <v>1.7301672225574012</v>
      </c>
      <c r="AE43" s="241">
        <f>(K43/87847)*100</f>
        <v>0</v>
      </c>
      <c r="AF43" s="241">
        <f>(L43/87847)*100</f>
        <v>0</v>
      </c>
      <c r="AG43" s="241">
        <f>(N43/87847)*100</f>
        <v>1.7301672225574012</v>
      </c>
      <c r="AH43" s="236">
        <f>(O43/82174)*100</f>
        <v>7.5936427580499913E-2</v>
      </c>
      <c r="AI43" s="234">
        <f t="shared" si="32"/>
        <v>1.801199813311781</v>
      </c>
      <c r="AJ43" s="218"/>
      <c r="AK43" s="218"/>
      <c r="AL43" s="218"/>
      <c r="AM43" s="218"/>
      <c r="AN43" s="218"/>
      <c r="AO43" s="218"/>
    </row>
    <row r="44" spans="1:41" s="384" customFormat="1" ht="15.75" customHeight="1">
      <c r="A44" s="248" t="s">
        <v>522</v>
      </c>
      <c r="B44" s="275">
        <f>SUM(B45:B55)</f>
        <v>305.39999999999998</v>
      </c>
      <c r="C44" s="237">
        <f>SUM(C47:C55)</f>
        <v>2668.9</v>
      </c>
      <c r="D44" s="237">
        <f>SUM(D47:D55)</f>
        <v>2104.4</v>
      </c>
      <c r="E44" s="237">
        <f>SUM(E47:E55)</f>
        <v>-4774.5</v>
      </c>
      <c r="F44" s="237">
        <f t="shared" si="6"/>
        <v>304.20000000000073</v>
      </c>
      <c r="G44" s="237">
        <f>SUM(G45:G55)</f>
        <v>4283.2</v>
      </c>
      <c r="H44" s="237">
        <f>SUM(H45:H55)</f>
        <v>-4310.5999999999995</v>
      </c>
      <c r="I44" s="238">
        <f t="shared" si="7"/>
        <v>276.80000000000109</v>
      </c>
      <c r="J44" s="275">
        <f>SUM(J45:J55)</f>
        <v>44.1</v>
      </c>
      <c r="K44" s="237">
        <f>SUM(K47:K55)</f>
        <v>2567.3000000000002</v>
      </c>
      <c r="L44" s="237">
        <f>SUM(L45:L55)</f>
        <v>2043.2</v>
      </c>
      <c r="M44" s="237">
        <f>SUM(M45:M55)</f>
        <v>-4623.3999999999996</v>
      </c>
      <c r="N44" s="237">
        <f t="shared" si="8"/>
        <v>31.200000000000728</v>
      </c>
      <c r="O44" s="237">
        <f>SUM(O45:O55)</f>
        <v>4278.1000000000004</v>
      </c>
      <c r="P44" s="237">
        <f>SUM(P45:P55)</f>
        <v>-4309.3</v>
      </c>
      <c r="Q44" s="238">
        <f t="shared" si="9"/>
        <v>0</v>
      </c>
      <c r="R44" s="275">
        <f t="shared" si="19"/>
        <v>-261.29999999999995</v>
      </c>
      <c r="S44" s="237">
        <f t="shared" si="20"/>
        <v>-101.59999999999991</v>
      </c>
      <c r="T44" s="237">
        <f t="shared" si="21"/>
        <v>-61.200000000000045</v>
      </c>
      <c r="U44" s="237">
        <f t="shared" si="22"/>
        <v>-273</v>
      </c>
      <c r="V44" s="237">
        <f t="shared" si="23"/>
        <v>-5.0999999999994543</v>
      </c>
      <c r="W44" s="238">
        <f t="shared" si="24"/>
        <v>-276.80000000000109</v>
      </c>
      <c r="X44" s="275">
        <f t="shared" si="33"/>
        <v>14.440078585461691</v>
      </c>
      <c r="Y44" s="237">
        <f>K44/C44*100</f>
        <v>96.193188204878425</v>
      </c>
      <c r="Z44" s="237">
        <f>L44/D44*100</f>
        <v>97.09180764113286</v>
      </c>
      <c r="AA44" s="237">
        <f t="shared" si="34"/>
        <v>10.25641025641047</v>
      </c>
      <c r="AB44" s="237">
        <f t="shared" si="34"/>
        <v>99.880930145685483</v>
      </c>
      <c r="AC44" s="238"/>
      <c r="AD44" s="245"/>
      <c r="AE44" s="237">
        <f>(K44/87847)*100</f>
        <v>2.9224674718544743</v>
      </c>
      <c r="AF44" s="237">
        <f>(L44/87847)*100</f>
        <v>2.3258620100857175</v>
      </c>
      <c r="AG44" s="237"/>
      <c r="AH44" s="237">
        <f>(O44/87847)*100</f>
        <v>4.8699443350370535</v>
      </c>
      <c r="AI44" s="238">
        <f t="shared" si="32"/>
        <v>0</v>
      </c>
      <c r="AJ44" s="383"/>
      <c r="AK44" s="383"/>
      <c r="AL44" s="383"/>
      <c r="AM44" s="383"/>
      <c r="AN44" s="383"/>
      <c r="AO44" s="383"/>
    </row>
    <row r="45" spans="1:41" s="217" customFormat="1" ht="47.25">
      <c r="A45" s="257" t="s">
        <v>648</v>
      </c>
      <c r="B45" s="274"/>
      <c r="C45" s="236"/>
      <c r="D45" s="236"/>
      <c r="E45" s="236"/>
      <c r="F45" s="236"/>
      <c r="G45" s="236">
        <v>4052.7</v>
      </c>
      <c r="H45" s="236">
        <f>-G45</f>
        <v>-4052.7</v>
      </c>
      <c r="I45" s="234">
        <f t="shared" si="7"/>
        <v>0</v>
      </c>
      <c r="J45" s="274"/>
      <c r="K45" s="236"/>
      <c r="L45" s="236"/>
      <c r="M45" s="236"/>
      <c r="N45" s="236"/>
      <c r="O45" s="236">
        <v>4047.9</v>
      </c>
      <c r="P45" s="236">
        <f>-O45</f>
        <v>-4047.9</v>
      </c>
      <c r="Q45" s="234">
        <f t="shared" si="9"/>
        <v>0</v>
      </c>
      <c r="R45" s="274">
        <f t="shared" si="19"/>
        <v>0</v>
      </c>
      <c r="S45" s="236">
        <f t="shared" si="20"/>
        <v>0</v>
      </c>
      <c r="T45" s="236">
        <f t="shared" si="21"/>
        <v>0</v>
      </c>
      <c r="U45" s="236">
        <f t="shared" si="22"/>
        <v>0</v>
      </c>
      <c r="V45" s="236">
        <f t="shared" si="23"/>
        <v>-4.7999999999997272</v>
      </c>
      <c r="W45" s="234">
        <f t="shared" si="24"/>
        <v>0</v>
      </c>
      <c r="X45" s="274"/>
      <c r="Y45" s="236"/>
      <c r="Z45" s="236"/>
      <c r="AA45" s="236"/>
      <c r="AB45" s="236">
        <f>O45/G45*100</f>
        <v>99.881560441187361</v>
      </c>
      <c r="AC45" s="234"/>
      <c r="AD45" s="247">
        <f>(J45/87847)*100</f>
        <v>0</v>
      </c>
      <c r="AE45" s="236">
        <f t="shared" si="11"/>
        <v>0</v>
      </c>
      <c r="AF45" s="236">
        <f t="shared" si="11"/>
        <v>0</v>
      </c>
      <c r="AG45" s="236">
        <f>(N45/87847)*100</f>
        <v>0</v>
      </c>
      <c r="AH45" s="236">
        <f>(O45/87847)*100</f>
        <v>4.6078978223502221</v>
      </c>
      <c r="AI45" s="234">
        <f t="shared" si="32"/>
        <v>0</v>
      </c>
      <c r="AJ45" s="218"/>
      <c r="AK45" s="218"/>
      <c r="AL45" s="218"/>
      <c r="AM45" s="218"/>
      <c r="AN45" s="218"/>
      <c r="AO45" s="218"/>
    </row>
    <row r="46" spans="1:41" s="217" customFormat="1" ht="31.5">
      <c r="A46" s="257" t="s">
        <v>647</v>
      </c>
      <c r="B46" s="274">
        <v>276.8</v>
      </c>
      <c r="C46" s="236"/>
      <c r="D46" s="236"/>
      <c r="E46" s="236"/>
      <c r="F46" s="236"/>
      <c r="G46" s="236"/>
      <c r="H46" s="236"/>
      <c r="I46" s="234"/>
      <c r="J46" s="274"/>
      <c r="K46" s="236"/>
      <c r="L46" s="236"/>
      <c r="M46" s="236"/>
      <c r="N46" s="236"/>
      <c r="O46" s="236"/>
      <c r="P46" s="236"/>
      <c r="Q46" s="234"/>
      <c r="R46" s="274"/>
      <c r="S46" s="236"/>
      <c r="T46" s="236"/>
      <c r="U46" s="236"/>
      <c r="V46" s="236"/>
      <c r="W46" s="234"/>
      <c r="X46" s="274"/>
      <c r="Y46" s="236"/>
      <c r="Z46" s="236"/>
      <c r="AA46" s="236"/>
      <c r="AB46" s="236"/>
      <c r="AC46" s="234"/>
      <c r="AD46" s="247"/>
      <c r="AE46" s="236"/>
      <c r="AF46" s="236"/>
      <c r="AG46" s="236"/>
      <c r="AH46" s="236"/>
      <c r="AI46" s="234"/>
      <c r="AJ46" s="218"/>
      <c r="AK46" s="218"/>
      <c r="AL46" s="218"/>
      <c r="AM46" s="218"/>
      <c r="AN46" s="218"/>
      <c r="AO46" s="218"/>
    </row>
    <row r="47" spans="1:41" s="217" customFormat="1" ht="31.5">
      <c r="A47" s="257" t="s">
        <v>588</v>
      </c>
      <c r="B47" s="274"/>
      <c r="C47" s="236"/>
      <c r="D47" s="236"/>
      <c r="E47" s="236"/>
      <c r="F47" s="236">
        <f t="shared" si="6"/>
        <v>0</v>
      </c>
      <c r="G47" s="236">
        <v>212</v>
      </c>
      <c r="H47" s="236">
        <f>-G47</f>
        <v>-212</v>
      </c>
      <c r="I47" s="234">
        <f t="shared" si="7"/>
        <v>0</v>
      </c>
      <c r="J47" s="274"/>
      <c r="K47" s="236"/>
      <c r="L47" s="236"/>
      <c r="M47" s="236"/>
      <c r="N47" s="236">
        <f t="shared" si="8"/>
        <v>0</v>
      </c>
      <c r="O47" s="236">
        <v>211.7</v>
      </c>
      <c r="P47" s="236">
        <f>-O47</f>
        <v>-211.7</v>
      </c>
      <c r="Q47" s="234">
        <f t="shared" si="9"/>
        <v>0</v>
      </c>
      <c r="R47" s="274">
        <f t="shared" si="19"/>
        <v>0</v>
      </c>
      <c r="S47" s="236">
        <f t="shared" si="20"/>
        <v>0</v>
      </c>
      <c r="T47" s="236">
        <f t="shared" si="21"/>
        <v>0</v>
      </c>
      <c r="U47" s="236">
        <f t="shared" si="22"/>
        <v>0</v>
      </c>
      <c r="V47" s="236">
        <f t="shared" si="23"/>
        <v>-0.30000000000001137</v>
      </c>
      <c r="W47" s="234">
        <f t="shared" si="24"/>
        <v>0</v>
      </c>
      <c r="X47" s="274"/>
      <c r="Y47" s="236"/>
      <c r="Z47" s="236"/>
      <c r="AA47" s="236"/>
      <c r="AB47" s="236">
        <f>O47/G47*100</f>
        <v>99.85849056603773</v>
      </c>
      <c r="AC47" s="234"/>
      <c r="AD47" s="247">
        <f>(J47/82174)*100</f>
        <v>0</v>
      </c>
      <c r="AE47" s="236">
        <f t="shared" si="11"/>
        <v>0</v>
      </c>
      <c r="AF47" s="236">
        <f t="shared" si="11"/>
        <v>0</v>
      </c>
      <c r="AG47" s="236">
        <f>(N47/87847)*100</f>
        <v>0</v>
      </c>
      <c r="AH47" s="236">
        <f>(O47/87847)*100</f>
        <v>0.24098717087663776</v>
      </c>
      <c r="AI47" s="234">
        <f>(Q47/87847)*100</f>
        <v>0</v>
      </c>
      <c r="AJ47" s="218"/>
      <c r="AK47" s="218"/>
      <c r="AL47" s="218"/>
      <c r="AM47" s="218"/>
      <c r="AN47" s="218"/>
      <c r="AO47" s="218"/>
    </row>
    <row r="48" spans="1:41" s="217" customFormat="1" ht="17.25" customHeight="1">
      <c r="A48" s="257" t="s">
        <v>523</v>
      </c>
      <c r="B48" s="274"/>
      <c r="C48" s="236"/>
      <c r="D48" s="236"/>
      <c r="E48" s="236"/>
      <c r="F48" s="236"/>
      <c r="G48" s="236">
        <v>16.2</v>
      </c>
      <c r="H48" s="236">
        <f>-G48</f>
        <v>-16.2</v>
      </c>
      <c r="I48" s="234"/>
      <c r="J48" s="274"/>
      <c r="K48" s="236"/>
      <c r="L48" s="236"/>
      <c r="M48" s="236"/>
      <c r="N48" s="236"/>
      <c r="O48" s="236">
        <v>16.2</v>
      </c>
      <c r="P48" s="236">
        <f>-O48</f>
        <v>-16.2</v>
      </c>
      <c r="Q48" s="234"/>
      <c r="R48" s="274"/>
      <c r="S48" s="236"/>
      <c r="T48" s="236"/>
      <c r="U48" s="236"/>
      <c r="V48" s="236">
        <f>O48-G48</f>
        <v>0</v>
      </c>
      <c r="W48" s="234"/>
      <c r="X48" s="274"/>
      <c r="Y48" s="236"/>
      <c r="Z48" s="236"/>
      <c r="AA48" s="236"/>
      <c r="AB48" s="236">
        <f>O48/G48*100</f>
        <v>100</v>
      </c>
      <c r="AC48" s="234"/>
      <c r="AD48" s="247">
        <f>(J48/82174)*100</f>
        <v>0</v>
      </c>
      <c r="AE48" s="236">
        <f t="shared" si="11"/>
        <v>0</v>
      </c>
      <c r="AF48" s="236">
        <f t="shared" si="11"/>
        <v>0</v>
      </c>
      <c r="AG48" s="236">
        <f>(N48/87847)*100</f>
        <v>0</v>
      </c>
      <c r="AH48" s="236"/>
      <c r="AI48" s="234">
        <f>(Q48/87847)*100</f>
        <v>0</v>
      </c>
      <c r="AJ48" s="218"/>
      <c r="AK48" s="218"/>
      <c r="AL48" s="218"/>
      <c r="AM48" s="218"/>
      <c r="AN48" s="218"/>
      <c r="AO48" s="218"/>
    </row>
    <row r="49" spans="1:41" s="217" customFormat="1" ht="33.75" customHeight="1">
      <c r="A49" s="257" t="s">
        <v>524</v>
      </c>
      <c r="B49" s="274">
        <v>1.8</v>
      </c>
      <c r="C49" s="236"/>
      <c r="D49" s="236"/>
      <c r="E49" s="236"/>
      <c r="F49" s="236">
        <f t="shared" si="6"/>
        <v>1.8</v>
      </c>
      <c r="G49" s="236">
        <v>0</v>
      </c>
      <c r="H49" s="236">
        <f>-F49</f>
        <v>-1.8</v>
      </c>
      <c r="I49" s="234">
        <f t="shared" si="7"/>
        <v>0</v>
      </c>
      <c r="J49" s="274">
        <v>0.5</v>
      </c>
      <c r="K49" s="236"/>
      <c r="L49" s="236"/>
      <c r="M49" s="236"/>
      <c r="N49" s="236">
        <f t="shared" si="8"/>
        <v>0.5</v>
      </c>
      <c r="O49" s="236">
        <v>0</v>
      </c>
      <c r="P49" s="236">
        <f>-N49</f>
        <v>-0.5</v>
      </c>
      <c r="Q49" s="234">
        <f t="shared" si="9"/>
        <v>0</v>
      </c>
      <c r="R49" s="274">
        <f>J49-B49</f>
        <v>-1.3</v>
      </c>
      <c r="S49" s="236">
        <f>K49-C49</f>
        <v>0</v>
      </c>
      <c r="T49" s="236">
        <f>L49-D49</f>
        <v>0</v>
      </c>
      <c r="U49" s="236">
        <f>N49-F49</f>
        <v>-1.3</v>
      </c>
      <c r="V49" s="236">
        <f>O49-G49</f>
        <v>0</v>
      </c>
      <c r="W49" s="234">
        <f>Q49-I49</f>
        <v>0</v>
      </c>
      <c r="X49" s="274"/>
      <c r="Y49" s="236"/>
      <c r="Z49" s="236"/>
      <c r="AA49" s="236"/>
      <c r="AB49" s="236"/>
      <c r="AC49" s="234"/>
      <c r="AD49" s="247"/>
      <c r="AE49" s="236">
        <f t="shared" si="11"/>
        <v>0</v>
      </c>
      <c r="AF49" s="236">
        <f t="shared" si="11"/>
        <v>0</v>
      </c>
      <c r="AG49" s="236"/>
      <c r="AH49" s="236">
        <f>(O49/87847)*100</f>
        <v>0</v>
      </c>
      <c r="AI49" s="234">
        <f>(Q49/87847)*100</f>
        <v>0</v>
      </c>
      <c r="AJ49" s="218"/>
      <c r="AK49" s="218"/>
      <c r="AL49" s="218"/>
      <c r="AM49" s="218"/>
      <c r="AN49" s="218"/>
      <c r="AO49" s="218"/>
    </row>
    <row r="50" spans="1:41" s="217" customFormat="1" ht="17.25" customHeight="1">
      <c r="A50" s="257" t="s">
        <v>525</v>
      </c>
      <c r="B50" s="274"/>
      <c r="C50" s="236"/>
      <c r="D50" s="236"/>
      <c r="E50" s="236"/>
      <c r="F50" s="236"/>
      <c r="G50" s="236">
        <v>2.2999999999999998</v>
      </c>
      <c r="H50" s="236">
        <f>-G50</f>
        <v>-2.2999999999999998</v>
      </c>
      <c r="I50" s="234"/>
      <c r="J50" s="274"/>
      <c r="K50" s="236"/>
      <c r="L50" s="236"/>
      <c r="M50" s="236"/>
      <c r="N50" s="236"/>
      <c r="O50" s="236">
        <v>2.2999999999999998</v>
      </c>
      <c r="P50" s="236">
        <f>-O50</f>
        <v>-2.2999999999999998</v>
      </c>
      <c r="Q50" s="234"/>
      <c r="R50" s="274"/>
      <c r="S50" s="236"/>
      <c r="T50" s="236"/>
      <c r="U50" s="236"/>
      <c r="V50" s="236">
        <f>O50-G50</f>
        <v>0</v>
      </c>
      <c r="W50" s="234"/>
      <c r="X50" s="274"/>
      <c r="Y50" s="236"/>
      <c r="Z50" s="236"/>
      <c r="AA50" s="236"/>
      <c r="AB50" s="236"/>
      <c r="AC50" s="234"/>
      <c r="AD50" s="247"/>
      <c r="AE50" s="236"/>
      <c r="AF50" s="236"/>
      <c r="AG50" s="236"/>
      <c r="AH50" s="236">
        <f>(O50/87847)*100</f>
        <v>2.6181884412672029E-3</v>
      </c>
      <c r="AI50" s="234"/>
      <c r="AJ50" s="218"/>
      <c r="AK50" s="218"/>
      <c r="AL50" s="218"/>
      <c r="AM50" s="218"/>
      <c r="AN50" s="218"/>
      <c r="AO50" s="218"/>
    </row>
    <row r="51" spans="1:41" s="217" customFormat="1" ht="17.25" customHeight="1">
      <c r="A51" s="257" t="s">
        <v>526</v>
      </c>
      <c r="B51" s="274"/>
      <c r="C51" s="236">
        <v>2668.9</v>
      </c>
      <c r="D51" s="236"/>
      <c r="E51" s="236">
        <f>-C51</f>
        <v>-2668.9</v>
      </c>
      <c r="F51" s="236">
        <f>B51+C51+D51+E51</f>
        <v>0</v>
      </c>
      <c r="G51" s="236"/>
      <c r="H51" s="236"/>
      <c r="I51" s="234">
        <f>F51+G51+H51</f>
        <v>0</v>
      </c>
      <c r="J51" s="274"/>
      <c r="K51" s="236">
        <v>2567.3000000000002</v>
      </c>
      <c r="L51" s="236"/>
      <c r="M51" s="236">
        <f>-K51</f>
        <v>-2567.3000000000002</v>
      </c>
      <c r="N51" s="236">
        <f>J51+K51+L51+M51</f>
        <v>0</v>
      </c>
      <c r="O51" s="236"/>
      <c r="P51" s="236"/>
      <c r="Q51" s="234">
        <f>N51+O51+P51</f>
        <v>0</v>
      </c>
      <c r="R51" s="274">
        <f t="shared" ref="R51:R62" si="35">J51-B51</f>
        <v>0</v>
      </c>
      <c r="S51" s="236">
        <f t="shared" ref="S51:S62" si="36">K51-C51</f>
        <v>-101.59999999999991</v>
      </c>
      <c r="T51" s="236">
        <f t="shared" ref="T51:T62" si="37">L51-D51</f>
        <v>0</v>
      </c>
      <c r="U51" s="236">
        <f>N51-F51</f>
        <v>0</v>
      </c>
      <c r="V51" s="236">
        <f>O51-G51</f>
        <v>0</v>
      </c>
      <c r="W51" s="234">
        <f>Q51-I51</f>
        <v>0</v>
      </c>
      <c r="X51" s="274"/>
      <c r="Y51" s="236">
        <f>K51/C51*100</f>
        <v>96.193188204878425</v>
      </c>
      <c r="Z51" s="236"/>
      <c r="AA51" s="236"/>
      <c r="AB51" s="236"/>
      <c r="AC51" s="234"/>
      <c r="AD51" s="247">
        <f>(J51/82174)*100</f>
        <v>0</v>
      </c>
      <c r="AE51" s="236">
        <f>(K51/87847)*100</f>
        <v>2.9224674718544743</v>
      </c>
      <c r="AF51" s="236">
        <f>(L51/82174)*100</f>
        <v>0</v>
      </c>
      <c r="AG51" s="236">
        <f t="shared" ref="AG51:AH53" si="38">(N51/87847)*100</f>
        <v>0</v>
      </c>
      <c r="AH51" s="236">
        <f t="shared" si="38"/>
        <v>0</v>
      </c>
      <c r="AI51" s="234">
        <f t="shared" ref="AI51:AI56" si="39">(Q51/87847)*100</f>
        <v>0</v>
      </c>
      <c r="AJ51" s="218"/>
      <c r="AK51" s="218"/>
      <c r="AL51" s="218"/>
      <c r="AM51" s="218"/>
      <c r="AN51" s="218"/>
      <c r="AO51" s="218"/>
    </row>
    <row r="52" spans="1:41" s="217" customFormat="1" ht="17.25" customHeight="1">
      <c r="A52" s="257" t="s">
        <v>527</v>
      </c>
      <c r="B52" s="274"/>
      <c r="C52" s="236"/>
      <c r="D52" s="236">
        <v>2104.4</v>
      </c>
      <c r="E52" s="236">
        <f>-D52</f>
        <v>-2104.4</v>
      </c>
      <c r="F52" s="236">
        <f>B52+C52+D52+E52</f>
        <v>0</v>
      </c>
      <c r="G52" s="236"/>
      <c r="H52" s="236"/>
      <c r="I52" s="234">
        <f>F52+G52+H52</f>
        <v>0</v>
      </c>
      <c r="J52" s="274"/>
      <c r="K52" s="236"/>
      <c r="L52" s="236">
        <v>2043.2</v>
      </c>
      <c r="M52" s="236">
        <f>-L52</f>
        <v>-2043.2</v>
      </c>
      <c r="N52" s="236">
        <f>J52+K52+L52+M52</f>
        <v>0</v>
      </c>
      <c r="O52" s="236"/>
      <c r="P52" s="236"/>
      <c r="Q52" s="234">
        <f>N52+O52+P52</f>
        <v>0</v>
      </c>
      <c r="R52" s="274">
        <f t="shared" si="35"/>
        <v>0</v>
      </c>
      <c r="S52" s="236">
        <f t="shared" si="36"/>
        <v>0</v>
      </c>
      <c r="T52" s="236">
        <f t="shared" si="37"/>
        <v>-61.200000000000045</v>
      </c>
      <c r="U52" s="236">
        <f>N52-F52</f>
        <v>0</v>
      </c>
      <c r="V52" s="236">
        <f>O52-G52</f>
        <v>0</v>
      </c>
      <c r="W52" s="234">
        <f>Q52-I52</f>
        <v>0</v>
      </c>
      <c r="X52" s="274"/>
      <c r="Y52" s="236"/>
      <c r="Z52" s="236">
        <f>L52/D52*100</f>
        <v>97.09180764113286</v>
      </c>
      <c r="AA52" s="236"/>
      <c r="AB52" s="236"/>
      <c r="AC52" s="234"/>
      <c r="AD52" s="247">
        <f>(J52/82174)*100</f>
        <v>0</v>
      </c>
      <c r="AE52" s="236">
        <f>(K52/82174)*100</f>
        <v>0</v>
      </c>
      <c r="AF52" s="236">
        <f>(L52/87847)*100</f>
        <v>2.3258620100857175</v>
      </c>
      <c r="AG52" s="236">
        <f t="shared" si="38"/>
        <v>0</v>
      </c>
      <c r="AH52" s="236">
        <f t="shared" si="38"/>
        <v>0</v>
      </c>
      <c r="AI52" s="234">
        <f t="shared" si="39"/>
        <v>0</v>
      </c>
      <c r="AJ52" s="218"/>
      <c r="AK52" s="218"/>
      <c r="AL52" s="218"/>
      <c r="AM52" s="218"/>
      <c r="AN52" s="218"/>
      <c r="AO52" s="218"/>
    </row>
    <row r="53" spans="1:41" s="217" customFormat="1" ht="17.25" customHeight="1">
      <c r="A53" s="257" t="s">
        <v>528</v>
      </c>
      <c r="B53" s="274">
        <v>1.2</v>
      </c>
      <c r="C53" s="236"/>
      <c r="D53" s="236"/>
      <c r="E53" s="236">
        <f>-B53</f>
        <v>-1.2</v>
      </c>
      <c r="F53" s="236"/>
      <c r="G53" s="236"/>
      <c r="H53" s="236"/>
      <c r="I53" s="234"/>
      <c r="J53" s="274">
        <v>12.9</v>
      </c>
      <c r="K53" s="236"/>
      <c r="L53" s="236"/>
      <c r="M53" s="236">
        <f>-J53</f>
        <v>-12.9</v>
      </c>
      <c r="N53" s="236"/>
      <c r="O53" s="236"/>
      <c r="P53" s="236"/>
      <c r="Q53" s="234"/>
      <c r="R53" s="274">
        <f t="shared" si="35"/>
        <v>11.700000000000001</v>
      </c>
      <c r="S53" s="236">
        <f t="shared" si="36"/>
        <v>0</v>
      </c>
      <c r="T53" s="236">
        <f t="shared" si="37"/>
        <v>0</v>
      </c>
      <c r="U53" s="236">
        <f>M53-E53</f>
        <v>-11.700000000000001</v>
      </c>
      <c r="V53" s="236">
        <f>N53-F53</f>
        <v>0</v>
      </c>
      <c r="W53" s="234">
        <f>O53-G53</f>
        <v>0</v>
      </c>
      <c r="X53" s="274">
        <f t="shared" ref="X53:X62" si="40">J53/B53*100</f>
        <v>1075</v>
      </c>
      <c r="Y53" s="236"/>
      <c r="Z53" s="236"/>
      <c r="AA53" s="236">
        <f>M53/E53*100</f>
        <v>1075</v>
      </c>
      <c r="AB53" s="236"/>
      <c r="AC53" s="234"/>
      <c r="AD53" s="247"/>
      <c r="AE53" s="236"/>
      <c r="AF53" s="236">
        <f>(L53/82174)*100</f>
        <v>0</v>
      </c>
      <c r="AG53" s="236">
        <f t="shared" si="38"/>
        <v>0</v>
      </c>
      <c r="AH53" s="236">
        <f t="shared" si="38"/>
        <v>0</v>
      </c>
      <c r="AI53" s="234">
        <f t="shared" si="39"/>
        <v>0</v>
      </c>
      <c r="AJ53" s="218"/>
      <c r="AK53" s="218"/>
      <c r="AL53" s="218"/>
      <c r="AM53" s="218"/>
      <c r="AN53" s="218"/>
      <c r="AO53" s="218"/>
    </row>
    <row r="54" spans="1:41" s="217" customFormat="1" ht="17.25" customHeight="1">
      <c r="A54" s="257" t="s">
        <v>529</v>
      </c>
      <c r="B54" s="274">
        <v>0.2</v>
      </c>
      <c r="C54" s="236"/>
      <c r="D54" s="236"/>
      <c r="E54" s="236"/>
      <c r="F54" s="236">
        <f>B54+C54+D54+E54</f>
        <v>0.2</v>
      </c>
      <c r="G54" s="236"/>
      <c r="H54" s="236">
        <f>-G54-F54</f>
        <v>-0.2</v>
      </c>
      <c r="I54" s="234">
        <f>F54+G54+H54</f>
        <v>0</v>
      </c>
      <c r="J54" s="274">
        <v>0.4</v>
      </c>
      <c r="K54" s="236"/>
      <c r="L54" s="236"/>
      <c r="M54" s="236"/>
      <c r="N54" s="236">
        <f>J54+K54+L54+M54</f>
        <v>0.4</v>
      </c>
      <c r="O54" s="236">
        <v>0</v>
      </c>
      <c r="P54" s="236">
        <f>-O54-N54</f>
        <v>-0.4</v>
      </c>
      <c r="Q54" s="234">
        <f>N54+O54+P54</f>
        <v>0</v>
      </c>
      <c r="R54" s="274">
        <f t="shared" si="35"/>
        <v>0.2</v>
      </c>
      <c r="S54" s="236">
        <f t="shared" si="36"/>
        <v>0</v>
      </c>
      <c r="T54" s="236">
        <f t="shared" si="37"/>
        <v>0</v>
      </c>
      <c r="U54" s="236">
        <f t="shared" ref="U54:U62" si="41">N54-F54</f>
        <v>0.2</v>
      </c>
      <c r="V54" s="236">
        <f t="shared" ref="V54:V62" si="42">O54-G54</f>
        <v>0</v>
      </c>
      <c r="W54" s="234">
        <f t="shared" ref="W54:W62" si="43">Q54-I54</f>
        <v>0</v>
      </c>
      <c r="X54" s="274">
        <f t="shared" si="40"/>
        <v>200</v>
      </c>
      <c r="Y54" s="236"/>
      <c r="Z54" s="236"/>
      <c r="AA54" s="236">
        <f t="shared" ref="AA54:AA62" si="44">N54/F54*100</f>
        <v>200</v>
      </c>
      <c r="AB54" s="236"/>
      <c r="AC54" s="234"/>
      <c r="AD54" s="247"/>
      <c r="AE54" s="236">
        <f>(K54/82174)*100</f>
        <v>0</v>
      </c>
      <c r="AF54" s="236">
        <f>(L54/82174)*100</f>
        <v>0</v>
      </c>
      <c r="AG54" s="236"/>
      <c r="AH54" s="236">
        <f>(O54/87847)*100</f>
        <v>0</v>
      </c>
      <c r="AI54" s="234">
        <f t="shared" si="39"/>
        <v>0</v>
      </c>
      <c r="AJ54" s="218"/>
      <c r="AK54" s="218"/>
      <c r="AL54" s="218"/>
      <c r="AM54" s="218"/>
      <c r="AN54" s="218"/>
      <c r="AO54" s="218"/>
    </row>
    <row r="55" spans="1:41" s="217" customFormat="1" ht="17.25" customHeight="1" thickBot="1">
      <c r="A55" s="326" t="s">
        <v>530</v>
      </c>
      <c r="B55" s="388">
        <v>25.4</v>
      </c>
      <c r="C55" s="328"/>
      <c r="D55" s="328"/>
      <c r="E55" s="328"/>
      <c r="F55" s="328">
        <f>B55+C55+D55+E55</f>
        <v>25.4</v>
      </c>
      <c r="G55" s="328"/>
      <c r="H55" s="328">
        <f>-G55-F55</f>
        <v>-25.4</v>
      </c>
      <c r="I55" s="377"/>
      <c r="J55" s="388">
        <v>30.3</v>
      </c>
      <c r="K55" s="328"/>
      <c r="L55" s="328"/>
      <c r="M55" s="328"/>
      <c r="N55" s="328">
        <f>J55+K55+L55+M55</f>
        <v>30.3</v>
      </c>
      <c r="O55" s="328">
        <v>0</v>
      </c>
      <c r="P55" s="328">
        <f>-O55-N55</f>
        <v>-30.3</v>
      </c>
      <c r="Q55" s="377">
        <f>N55+O55+P55</f>
        <v>0</v>
      </c>
      <c r="R55" s="388">
        <f t="shared" si="35"/>
        <v>4.9000000000000021</v>
      </c>
      <c r="S55" s="328">
        <f t="shared" si="36"/>
        <v>0</v>
      </c>
      <c r="T55" s="328">
        <f t="shared" si="37"/>
        <v>0</v>
      </c>
      <c r="U55" s="328">
        <f t="shared" si="41"/>
        <v>4.9000000000000021</v>
      </c>
      <c r="V55" s="328">
        <f t="shared" si="42"/>
        <v>0</v>
      </c>
      <c r="W55" s="377">
        <f t="shared" si="43"/>
        <v>0</v>
      </c>
      <c r="X55" s="388">
        <f t="shared" si="40"/>
        <v>119.29133858267717</v>
      </c>
      <c r="Y55" s="328"/>
      <c r="Z55" s="328"/>
      <c r="AA55" s="328">
        <f t="shared" si="44"/>
        <v>119.29133858267717</v>
      </c>
      <c r="AB55" s="328"/>
      <c r="AC55" s="377"/>
      <c r="AD55" s="389"/>
      <c r="AE55" s="328">
        <f>(K55/82174)*100</f>
        <v>0</v>
      </c>
      <c r="AF55" s="328">
        <f>(L55/82174)*100</f>
        <v>0</v>
      </c>
      <c r="AG55" s="328"/>
      <c r="AH55" s="328">
        <f>(O55/87847)*100</f>
        <v>0</v>
      </c>
      <c r="AI55" s="377">
        <f t="shared" si="39"/>
        <v>0</v>
      </c>
      <c r="AJ55" s="218"/>
      <c r="AK55" s="218"/>
      <c r="AL55" s="218"/>
      <c r="AM55" s="218"/>
      <c r="AN55" s="218"/>
      <c r="AO55" s="218"/>
    </row>
    <row r="56" spans="1:41" s="382" customFormat="1" ht="17.25" thickTop="1" thickBot="1">
      <c r="A56" s="319" t="s">
        <v>531</v>
      </c>
      <c r="B56" s="320">
        <f>B57+B58+B59+B60+B61+B62+B65+B71+B72+B75+B80+B87+B91+B95+B96+B99+B103+B106+B109+B110+B113+B124</f>
        <v>22408.1</v>
      </c>
      <c r="C56" s="321">
        <f>C57+C58+C59+C60+C61+C62+C65+C71+C72+C75+C80+C87+C91+C95+C96+C99+C103+C106+C109+C110+C113+C124</f>
        <v>9881.1</v>
      </c>
      <c r="D56" s="321">
        <f>D57+D58+D59+D60+D61+D62+D65+D71+D72+D75+D80+D87+D91+D95+D96+D99+D103+D106+D109+D110+D113+D124</f>
        <v>3984.7</v>
      </c>
      <c r="E56" s="321">
        <f>E57+E58+E59+E60+E61+E62+E65+E71+E72+E75+E80+E87+E91+E95+E96+E99+E103+E106+E109+E110+E113+E124</f>
        <v>-4786.2000000000007</v>
      </c>
      <c r="F56" s="321">
        <f t="shared" si="6"/>
        <v>31487.699999999993</v>
      </c>
      <c r="G56" s="321">
        <f>G57+G58+G59+G60+G61+G62+G65+G71+G72+G75+G80+G87+G91+G95+G96+G99+G103+G106+G109+G110+G113+G124</f>
        <v>9451.2999999999993</v>
      </c>
      <c r="H56" s="321">
        <f>H57+H58+H59+H60+H61+H62+H65+H71+H72+H75+H80+H87+H91+H95+H96+H99+H103+H106+H109+H110+H113+H124</f>
        <v>-4309.8</v>
      </c>
      <c r="I56" s="322">
        <f t="shared" si="7"/>
        <v>36629.19999999999</v>
      </c>
      <c r="J56" s="320">
        <f>J57+J58+J59+J60+J61+J62+J65+J71+J72+J75+J80+J87+J91+J95+J96+J99+J103+J106+J109+J110+J113+J124</f>
        <v>21675.300000000003</v>
      </c>
      <c r="K56" s="321">
        <f>K57+K58+K59+K60+K61+K62+K65+K71+K72+K75+K80+K87+K91+K95+K96+K99+K103+K106+K109+K110+K113+K124</f>
        <v>9755.1</v>
      </c>
      <c r="L56" s="321">
        <f>L57+L58+L59+L60+L61+L62+L65+L71+L72+L75+L80+L87+L91+L95+L96+L99+L103+L106+L109+L110+L113+L124</f>
        <v>3951.2</v>
      </c>
      <c r="M56" s="321">
        <f>M68+M77+M82+M83+M84+M89+M93+M117+M113+M78</f>
        <v>-4623.3999999999996</v>
      </c>
      <c r="N56" s="321">
        <f t="shared" si="8"/>
        <v>30758.199999999997</v>
      </c>
      <c r="O56" s="321">
        <f>O57+O58+O59+O60+O61+O62+O65+O71+O72+O75+O80+O87+O91+O95+O96+O99+O103+O106+O109+O110+O113+O124</f>
        <v>8920.5999999999985</v>
      </c>
      <c r="P56" s="321">
        <f>P57+P58+P59+P60+P61+P62+P65+P71+P72+P75+P80+P87+P91+P95+P96+P99+P103+P106+P109+P110+P113+P124</f>
        <v>-4305.3</v>
      </c>
      <c r="Q56" s="322">
        <f t="shared" si="9"/>
        <v>35373.499999999993</v>
      </c>
      <c r="R56" s="320">
        <f t="shared" si="35"/>
        <v>-732.79999999999563</v>
      </c>
      <c r="S56" s="321">
        <f t="shared" si="36"/>
        <v>-126</v>
      </c>
      <c r="T56" s="321">
        <f t="shared" si="37"/>
        <v>-33.5</v>
      </c>
      <c r="U56" s="321">
        <f t="shared" si="41"/>
        <v>-729.49999999999636</v>
      </c>
      <c r="V56" s="321">
        <f t="shared" si="42"/>
        <v>-530.70000000000073</v>
      </c>
      <c r="W56" s="322">
        <f t="shared" si="43"/>
        <v>-1255.6999999999971</v>
      </c>
      <c r="X56" s="320">
        <f t="shared" si="40"/>
        <v>96.729753972893747</v>
      </c>
      <c r="Y56" s="321">
        <f>K56/C56*100</f>
        <v>98.72483832771654</v>
      </c>
      <c r="Z56" s="321">
        <f>L56/D56*100</f>
        <v>99.159284262303316</v>
      </c>
      <c r="AA56" s="321">
        <f t="shared" si="44"/>
        <v>97.683222337611213</v>
      </c>
      <c r="AB56" s="321">
        <f>O56/G56*100</f>
        <v>94.384899431824181</v>
      </c>
      <c r="AC56" s="322">
        <f t="shared" ref="AC56:AC62" si="45">Q56/I56*100</f>
        <v>96.571860701298434</v>
      </c>
      <c r="AD56" s="323">
        <f>(J56/87847)*100</f>
        <v>24.673921704782181</v>
      </c>
      <c r="AE56" s="321">
        <f>(K56/87847)*100</f>
        <v>11.104647853654651</v>
      </c>
      <c r="AF56" s="321">
        <f>(L56/87847)*100</f>
        <v>4.4978200735369445</v>
      </c>
      <c r="AG56" s="321">
        <f t="shared" ref="AG56:AG62" si="46">(N56/87847)*100</f>
        <v>35.013375527906469</v>
      </c>
      <c r="AH56" s="321">
        <f>(O56/87847)*100</f>
        <v>10.154700786594875</v>
      </c>
      <c r="AI56" s="322">
        <f t="shared" si="39"/>
        <v>40.267169055289301</v>
      </c>
      <c r="AJ56" s="301"/>
      <c r="AK56" s="301"/>
      <c r="AL56" s="301"/>
      <c r="AM56" s="301"/>
      <c r="AN56" s="301"/>
      <c r="AO56" s="301"/>
    </row>
    <row r="57" spans="1:41" s="301" customFormat="1" ht="16.5" thickTop="1">
      <c r="A57" s="332" t="s">
        <v>532</v>
      </c>
      <c r="B57" s="333">
        <v>1327.1</v>
      </c>
      <c r="C57" s="334"/>
      <c r="D57" s="334"/>
      <c r="E57" s="334"/>
      <c r="F57" s="334">
        <f t="shared" si="6"/>
        <v>1327.1</v>
      </c>
      <c r="G57" s="334">
        <v>614.5</v>
      </c>
      <c r="H57" s="334"/>
      <c r="I57" s="335">
        <f t="shared" si="7"/>
        <v>1941.6</v>
      </c>
      <c r="J57" s="333">
        <v>1171.5</v>
      </c>
      <c r="K57" s="334"/>
      <c r="L57" s="334"/>
      <c r="M57" s="334"/>
      <c r="N57" s="334">
        <f t="shared" si="8"/>
        <v>1171.5</v>
      </c>
      <c r="O57" s="334">
        <v>579.1</v>
      </c>
      <c r="P57" s="334"/>
      <c r="Q57" s="335">
        <f t="shared" si="9"/>
        <v>1750.6</v>
      </c>
      <c r="R57" s="333">
        <f t="shared" si="35"/>
        <v>-155.59999999999991</v>
      </c>
      <c r="S57" s="334">
        <f t="shared" si="36"/>
        <v>0</v>
      </c>
      <c r="T57" s="334">
        <f t="shared" si="37"/>
        <v>0</v>
      </c>
      <c r="U57" s="334">
        <f t="shared" si="41"/>
        <v>-155.59999999999991</v>
      </c>
      <c r="V57" s="334">
        <f t="shared" si="42"/>
        <v>-35.399999999999977</v>
      </c>
      <c r="W57" s="335">
        <f t="shared" si="43"/>
        <v>-191</v>
      </c>
      <c r="X57" s="333">
        <f t="shared" si="40"/>
        <v>88.275186496872877</v>
      </c>
      <c r="Y57" s="334"/>
      <c r="Z57" s="334"/>
      <c r="AA57" s="334">
        <f t="shared" si="44"/>
        <v>88.275186496872877</v>
      </c>
      <c r="AB57" s="334">
        <f>O57/G57*100</f>
        <v>94.239218877135883</v>
      </c>
      <c r="AC57" s="335">
        <f t="shared" si="45"/>
        <v>90.162752369180055</v>
      </c>
      <c r="AD57" s="336">
        <f t="shared" ref="AD57:AD62" si="47">(J57/87847)*100</f>
        <v>1.3335685908454471</v>
      </c>
      <c r="AE57" s="334">
        <f t="shared" si="11"/>
        <v>0</v>
      </c>
      <c r="AF57" s="334">
        <f t="shared" si="11"/>
        <v>0</v>
      </c>
      <c r="AG57" s="334">
        <f t="shared" si="46"/>
        <v>1.3335685908454471</v>
      </c>
      <c r="AH57" s="334">
        <f>(O57/87847)*100</f>
        <v>0.65921431579905976</v>
      </c>
      <c r="AI57" s="335">
        <f>(Q57/87847)*100</f>
        <v>1.9927829066445069</v>
      </c>
    </row>
    <row r="58" spans="1:41" s="301" customFormat="1">
      <c r="A58" s="258" t="s">
        <v>533</v>
      </c>
      <c r="B58" s="296">
        <v>244.8</v>
      </c>
      <c r="C58" s="278"/>
      <c r="D58" s="278"/>
      <c r="E58" s="278"/>
      <c r="F58" s="278">
        <f t="shared" si="6"/>
        <v>244.8</v>
      </c>
      <c r="G58" s="278"/>
      <c r="H58" s="278"/>
      <c r="I58" s="240">
        <f t="shared" si="7"/>
        <v>244.8</v>
      </c>
      <c r="J58" s="296">
        <v>243.4</v>
      </c>
      <c r="K58" s="278"/>
      <c r="L58" s="278"/>
      <c r="M58" s="278"/>
      <c r="N58" s="278">
        <f t="shared" si="8"/>
        <v>243.4</v>
      </c>
      <c r="O58" s="278"/>
      <c r="P58" s="278"/>
      <c r="Q58" s="240">
        <f t="shared" si="9"/>
        <v>243.4</v>
      </c>
      <c r="R58" s="296">
        <f t="shared" si="35"/>
        <v>-1.4000000000000057</v>
      </c>
      <c r="S58" s="278">
        <f t="shared" si="36"/>
        <v>0</v>
      </c>
      <c r="T58" s="278">
        <f t="shared" si="37"/>
        <v>0</v>
      </c>
      <c r="U58" s="278">
        <f t="shared" si="41"/>
        <v>-1.4000000000000057</v>
      </c>
      <c r="V58" s="278">
        <f t="shared" si="42"/>
        <v>0</v>
      </c>
      <c r="W58" s="240">
        <f t="shared" si="43"/>
        <v>-1.4000000000000057</v>
      </c>
      <c r="X58" s="296">
        <f t="shared" si="40"/>
        <v>99.428104575163403</v>
      </c>
      <c r="Y58" s="278"/>
      <c r="Z58" s="278"/>
      <c r="AA58" s="278">
        <f t="shared" si="44"/>
        <v>99.428104575163403</v>
      </c>
      <c r="AB58" s="278"/>
      <c r="AC58" s="240">
        <f t="shared" si="45"/>
        <v>99.428104575163403</v>
      </c>
      <c r="AD58" s="295">
        <f t="shared" si="47"/>
        <v>0.27707263765410317</v>
      </c>
      <c r="AE58" s="278">
        <f t="shared" si="11"/>
        <v>0</v>
      </c>
      <c r="AF58" s="278">
        <f t="shared" si="11"/>
        <v>0</v>
      </c>
      <c r="AG58" s="278">
        <f t="shared" si="46"/>
        <v>0.27707263765410317</v>
      </c>
      <c r="AH58" s="278">
        <f>(O58/87847)*100</f>
        <v>0</v>
      </c>
      <c r="AI58" s="240">
        <f>(Q58/87847)*100</f>
        <v>0.27707263765410317</v>
      </c>
    </row>
    <row r="59" spans="1:41" s="301" customFormat="1">
      <c r="A59" s="258" t="s">
        <v>534</v>
      </c>
      <c r="B59" s="296">
        <v>280.8</v>
      </c>
      <c r="C59" s="278"/>
      <c r="D59" s="278"/>
      <c r="E59" s="278"/>
      <c r="F59" s="278">
        <f t="shared" si="6"/>
        <v>280.8</v>
      </c>
      <c r="G59" s="278">
        <v>8.9</v>
      </c>
      <c r="H59" s="278"/>
      <c r="I59" s="240">
        <f t="shared" si="7"/>
        <v>289.7</v>
      </c>
      <c r="J59" s="296">
        <v>280.8</v>
      </c>
      <c r="K59" s="278"/>
      <c r="L59" s="278"/>
      <c r="M59" s="278"/>
      <c r="N59" s="278">
        <f t="shared" si="8"/>
        <v>280.8</v>
      </c>
      <c r="O59" s="278">
        <v>8.3000000000000007</v>
      </c>
      <c r="P59" s="278"/>
      <c r="Q59" s="240">
        <f t="shared" si="9"/>
        <v>289.10000000000002</v>
      </c>
      <c r="R59" s="296">
        <f t="shared" si="35"/>
        <v>0</v>
      </c>
      <c r="S59" s="278">
        <f t="shared" si="36"/>
        <v>0</v>
      </c>
      <c r="T59" s="278">
        <f t="shared" si="37"/>
        <v>0</v>
      </c>
      <c r="U59" s="278">
        <f t="shared" si="41"/>
        <v>0</v>
      </c>
      <c r="V59" s="278">
        <f t="shared" si="42"/>
        <v>-0.59999999999999964</v>
      </c>
      <c r="W59" s="240">
        <f t="shared" si="43"/>
        <v>-0.59999999999996589</v>
      </c>
      <c r="X59" s="296">
        <f t="shared" si="40"/>
        <v>100</v>
      </c>
      <c r="Y59" s="278"/>
      <c r="Z59" s="278"/>
      <c r="AA59" s="278">
        <f t="shared" si="44"/>
        <v>100</v>
      </c>
      <c r="AB59" s="278">
        <f>O59/G59*100</f>
        <v>93.258426966292134</v>
      </c>
      <c r="AC59" s="240">
        <f t="shared" si="45"/>
        <v>99.792889195719724</v>
      </c>
      <c r="AD59" s="295">
        <f t="shared" si="47"/>
        <v>0.31964665839470902</v>
      </c>
      <c r="AE59" s="278">
        <f t="shared" si="11"/>
        <v>0</v>
      </c>
      <c r="AF59" s="278">
        <f t="shared" si="11"/>
        <v>0</v>
      </c>
      <c r="AG59" s="278">
        <f t="shared" si="46"/>
        <v>0.31964665839470902</v>
      </c>
      <c r="AH59" s="278"/>
      <c r="AI59" s="240">
        <f>(Q59/87847)*100</f>
        <v>0.32909490363928195</v>
      </c>
    </row>
    <row r="60" spans="1:41" s="301" customFormat="1" ht="15.75" customHeight="1">
      <c r="A60" s="258" t="s">
        <v>535</v>
      </c>
      <c r="B60" s="296">
        <v>369.8</v>
      </c>
      <c r="C60" s="278"/>
      <c r="D60" s="278"/>
      <c r="E60" s="278"/>
      <c r="F60" s="278">
        <f t="shared" si="6"/>
        <v>369.8</v>
      </c>
      <c r="G60" s="278">
        <v>0.1</v>
      </c>
      <c r="H60" s="278"/>
      <c r="I60" s="240">
        <f t="shared" si="7"/>
        <v>369.90000000000003</v>
      </c>
      <c r="J60" s="296">
        <v>346.1</v>
      </c>
      <c r="K60" s="278"/>
      <c r="L60" s="278"/>
      <c r="M60" s="278"/>
      <c r="N60" s="278">
        <f t="shared" si="8"/>
        <v>346.1</v>
      </c>
      <c r="O60" s="278">
        <v>0.1</v>
      </c>
      <c r="P60" s="278"/>
      <c r="Q60" s="240">
        <f t="shared" si="9"/>
        <v>346.20000000000005</v>
      </c>
      <c r="R60" s="296">
        <f t="shared" si="35"/>
        <v>-23.699999999999989</v>
      </c>
      <c r="S60" s="278">
        <f t="shared" si="36"/>
        <v>0</v>
      </c>
      <c r="T60" s="278">
        <f t="shared" si="37"/>
        <v>0</v>
      </c>
      <c r="U60" s="278">
        <f t="shared" si="41"/>
        <v>-23.699999999999989</v>
      </c>
      <c r="V60" s="278">
        <f t="shared" si="42"/>
        <v>0</v>
      </c>
      <c r="W60" s="240">
        <f t="shared" si="43"/>
        <v>-23.699999999999989</v>
      </c>
      <c r="X60" s="296">
        <f t="shared" si="40"/>
        <v>93.591130340724717</v>
      </c>
      <c r="Y60" s="278"/>
      <c r="Z60" s="278"/>
      <c r="AA60" s="278">
        <f t="shared" si="44"/>
        <v>93.591130340724717</v>
      </c>
      <c r="AB60" s="278"/>
      <c r="AC60" s="240">
        <f t="shared" si="45"/>
        <v>93.592862935928636</v>
      </c>
      <c r="AD60" s="295">
        <f t="shared" si="47"/>
        <v>0.3939804432706866</v>
      </c>
      <c r="AE60" s="278">
        <f t="shared" si="11"/>
        <v>0</v>
      </c>
      <c r="AF60" s="278">
        <f t="shared" si="11"/>
        <v>0</v>
      </c>
      <c r="AG60" s="278">
        <f t="shared" si="46"/>
        <v>0.3939804432706866</v>
      </c>
      <c r="AH60" s="278"/>
      <c r="AI60" s="240">
        <f>(Q60/87847)*100</f>
        <v>0.39409427755074172</v>
      </c>
    </row>
    <row r="61" spans="1:41" s="301" customFormat="1" ht="18.75">
      <c r="A61" s="258" t="s">
        <v>536</v>
      </c>
      <c r="B61" s="296">
        <v>8.6999999999999993</v>
      </c>
      <c r="C61" s="278"/>
      <c r="D61" s="278"/>
      <c r="E61" s="278"/>
      <c r="F61" s="278">
        <f t="shared" si="6"/>
        <v>8.6999999999999993</v>
      </c>
      <c r="G61" s="278"/>
      <c r="H61" s="278"/>
      <c r="I61" s="240">
        <f t="shared" si="7"/>
        <v>8.6999999999999993</v>
      </c>
      <c r="J61" s="296">
        <v>8.6</v>
      </c>
      <c r="K61" s="278"/>
      <c r="L61" s="278"/>
      <c r="M61" s="278"/>
      <c r="N61" s="278">
        <f t="shared" si="8"/>
        <v>8.6</v>
      </c>
      <c r="O61" s="278"/>
      <c r="P61" s="278"/>
      <c r="Q61" s="240">
        <f t="shared" si="9"/>
        <v>8.6</v>
      </c>
      <c r="R61" s="296">
        <f t="shared" si="35"/>
        <v>-9.9999999999999645E-2</v>
      </c>
      <c r="S61" s="278">
        <f t="shared" si="36"/>
        <v>0</v>
      </c>
      <c r="T61" s="278">
        <f t="shared" si="37"/>
        <v>0</v>
      </c>
      <c r="U61" s="278">
        <f t="shared" si="41"/>
        <v>-9.9999999999999645E-2</v>
      </c>
      <c r="V61" s="278">
        <f t="shared" si="42"/>
        <v>0</v>
      </c>
      <c r="W61" s="240">
        <f t="shared" si="43"/>
        <v>-9.9999999999999645E-2</v>
      </c>
      <c r="X61" s="296">
        <f t="shared" si="40"/>
        <v>98.850574712643677</v>
      </c>
      <c r="Y61" s="278"/>
      <c r="Z61" s="278"/>
      <c r="AA61" s="278">
        <f t="shared" si="44"/>
        <v>98.850574712643677</v>
      </c>
      <c r="AB61" s="278"/>
      <c r="AC61" s="240">
        <f t="shared" si="45"/>
        <v>98.850574712643677</v>
      </c>
      <c r="AD61" s="295">
        <f t="shared" si="47"/>
        <v>9.7897480847382382E-3</v>
      </c>
      <c r="AE61" s="278">
        <f t="shared" si="11"/>
        <v>0</v>
      </c>
      <c r="AF61" s="278">
        <f t="shared" si="11"/>
        <v>0</v>
      </c>
      <c r="AG61" s="278">
        <f t="shared" si="46"/>
        <v>9.7897480847382382E-3</v>
      </c>
      <c r="AH61" s="278">
        <f>(O61/87847)*100</f>
        <v>0</v>
      </c>
      <c r="AI61" s="240"/>
    </row>
    <row r="62" spans="1:41" s="301" customFormat="1" ht="17.25" customHeight="1">
      <c r="A62" s="258" t="s">
        <v>537</v>
      </c>
      <c r="B62" s="296">
        <v>1372.6</v>
      </c>
      <c r="C62" s="278"/>
      <c r="D62" s="278"/>
      <c r="E62" s="278">
        <f>E64</f>
        <v>0</v>
      </c>
      <c r="F62" s="278">
        <f t="shared" si="6"/>
        <v>1372.6</v>
      </c>
      <c r="G62" s="278">
        <v>320.3</v>
      </c>
      <c r="H62" s="278">
        <f>H64</f>
        <v>0</v>
      </c>
      <c r="I62" s="240">
        <f>F62+G62+H62</f>
        <v>1692.8999999999999</v>
      </c>
      <c r="J62" s="296">
        <v>1344.2</v>
      </c>
      <c r="K62" s="278"/>
      <c r="L62" s="278"/>
      <c r="M62" s="278"/>
      <c r="N62" s="278">
        <f t="shared" si="8"/>
        <v>1344.2</v>
      </c>
      <c r="O62" s="278">
        <v>314.89999999999998</v>
      </c>
      <c r="P62" s="278">
        <f>P64</f>
        <v>0</v>
      </c>
      <c r="Q62" s="240">
        <f t="shared" si="9"/>
        <v>1659.1</v>
      </c>
      <c r="R62" s="296">
        <f t="shared" si="35"/>
        <v>-28.399999999999864</v>
      </c>
      <c r="S62" s="278">
        <f t="shared" si="36"/>
        <v>0</v>
      </c>
      <c r="T62" s="278">
        <f t="shared" si="37"/>
        <v>0</v>
      </c>
      <c r="U62" s="278">
        <f t="shared" si="41"/>
        <v>-28.399999999999864</v>
      </c>
      <c r="V62" s="278">
        <f t="shared" si="42"/>
        <v>-5.4000000000000341</v>
      </c>
      <c r="W62" s="240">
        <f t="shared" si="43"/>
        <v>-33.799999999999955</v>
      </c>
      <c r="X62" s="296">
        <f t="shared" si="40"/>
        <v>97.930933993880245</v>
      </c>
      <c r="Y62" s="278"/>
      <c r="Z62" s="278"/>
      <c r="AA62" s="278">
        <f t="shared" si="44"/>
        <v>97.930933993880245</v>
      </c>
      <c r="AB62" s="278">
        <f>O62/G62*100</f>
        <v>98.314080549484856</v>
      </c>
      <c r="AC62" s="240">
        <f t="shared" si="45"/>
        <v>98.003426073601517</v>
      </c>
      <c r="AD62" s="295">
        <f t="shared" si="47"/>
        <v>1.5301603925005978</v>
      </c>
      <c r="AE62" s="278">
        <f t="shared" si="11"/>
        <v>0</v>
      </c>
      <c r="AF62" s="278">
        <f t="shared" si="11"/>
        <v>0</v>
      </c>
      <c r="AG62" s="278">
        <f t="shared" si="46"/>
        <v>1.5301603925005978</v>
      </c>
      <c r="AH62" s="278">
        <f>(O62/87847)*100</f>
        <v>0.35846414789349662</v>
      </c>
      <c r="AI62" s="240">
        <f>(Q62/87847)*100</f>
        <v>1.8886245403940942</v>
      </c>
    </row>
    <row r="63" spans="1:41" ht="13.9" customHeight="1">
      <c r="A63" s="259" t="s">
        <v>497</v>
      </c>
      <c r="B63" s="274"/>
      <c r="C63" s="236"/>
      <c r="D63" s="236"/>
      <c r="E63" s="236"/>
      <c r="F63" s="236"/>
      <c r="G63" s="236"/>
      <c r="H63" s="236"/>
      <c r="I63" s="234"/>
      <c r="J63" s="274"/>
      <c r="K63" s="236"/>
      <c r="L63" s="236"/>
      <c r="M63" s="236"/>
      <c r="N63" s="236"/>
      <c r="O63" s="236"/>
      <c r="P63" s="236"/>
      <c r="Q63" s="234"/>
      <c r="R63" s="274"/>
      <c r="S63" s="236"/>
      <c r="T63" s="236"/>
      <c r="U63" s="236"/>
      <c r="V63" s="236"/>
      <c r="W63" s="234"/>
      <c r="X63" s="274"/>
      <c r="Y63" s="236"/>
      <c r="Z63" s="236"/>
      <c r="AA63" s="236"/>
      <c r="AB63" s="236"/>
      <c r="AC63" s="234"/>
      <c r="AD63" s="247"/>
      <c r="AE63" s="236"/>
      <c r="AF63" s="236"/>
      <c r="AG63" s="236"/>
      <c r="AH63" s="236"/>
      <c r="AI63" s="234"/>
    </row>
    <row r="64" spans="1:41" s="244" customFormat="1" ht="48" customHeight="1">
      <c r="A64" s="260" t="s">
        <v>589</v>
      </c>
      <c r="B64" s="281">
        <v>0</v>
      </c>
      <c r="C64" s="282"/>
      <c r="D64" s="282"/>
      <c r="E64" s="282"/>
      <c r="F64" s="282">
        <f>B64+C64+D64+E64</f>
        <v>0</v>
      </c>
      <c r="G64" s="282"/>
      <c r="H64" s="282">
        <f>-F64</f>
        <v>0</v>
      </c>
      <c r="I64" s="378">
        <f>F64+G64+H64</f>
        <v>0</v>
      </c>
      <c r="J64" s="281">
        <v>0</v>
      </c>
      <c r="K64" s="282"/>
      <c r="L64" s="282"/>
      <c r="M64" s="282"/>
      <c r="N64" s="282">
        <f t="shared" si="8"/>
        <v>0</v>
      </c>
      <c r="O64" s="282"/>
      <c r="P64" s="282">
        <f>-N64</f>
        <v>0</v>
      </c>
      <c r="Q64" s="378">
        <f>N64+O64+P64</f>
        <v>0</v>
      </c>
      <c r="R64" s="281">
        <f t="shared" ref="R64:T65" si="48">J64-B64</f>
        <v>0</v>
      </c>
      <c r="S64" s="282">
        <f t="shared" si="48"/>
        <v>0</v>
      </c>
      <c r="T64" s="282">
        <f t="shared" si="48"/>
        <v>0</v>
      </c>
      <c r="U64" s="282">
        <f>N64-F64</f>
        <v>0</v>
      </c>
      <c r="V64" s="282">
        <f>O64-G64</f>
        <v>0</v>
      </c>
      <c r="W64" s="378">
        <f>Q64-I64</f>
        <v>0</v>
      </c>
      <c r="X64" s="281"/>
      <c r="Y64" s="282"/>
      <c r="Z64" s="282"/>
      <c r="AA64" s="282"/>
      <c r="AB64" s="282"/>
      <c r="AC64" s="378"/>
      <c r="AD64" s="292">
        <f>(J64/82174)*100</f>
        <v>0</v>
      </c>
      <c r="AE64" s="282">
        <f t="shared" si="11"/>
        <v>0</v>
      </c>
      <c r="AF64" s="282">
        <f t="shared" si="11"/>
        <v>0</v>
      </c>
      <c r="AG64" s="282">
        <f t="shared" ref="AG64:AH77" si="49">(N64/82174)*100</f>
        <v>0</v>
      </c>
      <c r="AH64" s="282">
        <f t="shared" si="49"/>
        <v>0</v>
      </c>
      <c r="AI64" s="378">
        <f>(Q64/82174)*100</f>
        <v>0</v>
      </c>
      <c r="AJ64" s="219"/>
      <c r="AK64" s="219"/>
      <c r="AL64" s="219"/>
      <c r="AM64" s="219"/>
      <c r="AN64" s="219"/>
      <c r="AO64" s="219"/>
    </row>
    <row r="65" spans="1:41" s="301" customFormat="1">
      <c r="A65" s="258" t="s">
        <v>538</v>
      </c>
      <c r="B65" s="296">
        <v>2298.1</v>
      </c>
      <c r="C65" s="278"/>
      <c r="D65" s="278"/>
      <c r="E65" s="278"/>
      <c r="F65" s="278">
        <f t="shared" si="6"/>
        <v>2298.1</v>
      </c>
      <c r="G65" s="278">
        <v>5450.2</v>
      </c>
      <c r="H65" s="278">
        <f>H68+H69+H70+H67</f>
        <v>-16.2</v>
      </c>
      <c r="I65" s="240">
        <f t="shared" si="7"/>
        <v>7732.0999999999995</v>
      </c>
      <c r="J65" s="296">
        <v>2209.3000000000002</v>
      </c>
      <c r="K65" s="278"/>
      <c r="L65" s="278"/>
      <c r="M65" s="278"/>
      <c r="N65" s="278">
        <f t="shared" si="8"/>
        <v>2209.3000000000002</v>
      </c>
      <c r="O65" s="278">
        <v>5203.8999999999996</v>
      </c>
      <c r="P65" s="278">
        <f>P68+P69+P70+P67</f>
        <v>-16.2</v>
      </c>
      <c r="Q65" s="240">
        <f t="shared" si="9"/>
        <v>7397</v>
      </c>
      <c r="R65" s="296">
        <f t="shared" si="48"/>
        <v>-88.799999999999727</v>
      </c>
      <c r="S65" s="278">
        <f t="shared" si="48"/>
        <v>0</v>
      </c>
      <c r="T65" s="278">
        <f t="shared" si="48"/>
        <v>0</v>
      </c>
      <c r="U65" s="278">
        <f>N65-F65</f>
        <v>-88.799999999999727</v>
      </c>
      <c r="V65" s="278">
        <f>O65-G65</f>
        <v>-246.30000000000018</v>
      </c>
      <c r="W65" s="240">
        <f>Q65-I65</f>
        <v>-335.09999999999945</v>
      </c>
      <c r="X65" s="296">
        <f>J65/B65*100</f>
        <v>96.135938383882348</v>
      </c>
      <c r="Y65" s="278"/>
      <c r="Z65" s="278"/>
      <c r="AA65" s="278">
        <f>N65/F65*100</f>
        <v>96.135938383882348</v>
      </c>
      <c r="AB65" s="278">
        <f>O65/G65*100</f>
        <v>95.480899783494181</v>
      </c>
      <c r="AC65" s="240">
        <f>Q65/I65*100</f>
        <v>95.66611916555658</v>
      </c>
      <c r="AD65" s="295">
        <f>(J65/87847)*100</f>
        <v>2.5149407492572315</v>
      </c>
      <c r="AE65" s="278">
        <f t="shared" si="11"/>
        <v>0</v>
      </c>
      <c r="AF65" s="278">
        <f t="shared" si="11"/>
        <v>0</v>
      </c>
      <c r="AG65" s="278">
        <f>(N65/87847)*100</f>
        <v>2.5149407492572315</v>
      </c>
      <c r="AH65" s="278">
        <f>(O65/87847)*100</f>
        <v>5.9238220997871291</v>
      </c>
      <c r="AI65" s="240">
        <f>(Q65/87847)*100</f>
        <v>8.420321695675435</v>
      </c>
    </row>
    <row r="66" spans="1:41" ht="13.9" customHeight="1">
      <c r="A66" s="259" t="s">
        <v>497</v>
      </c>
      <c r="B66" s="274"/>
      <c r="C66" s="236"/>
      <c r="D66" s="236"/>
      <c r="E66" s="236"/>
      <c r="F66" s="236"/>
      <c r="G66" s="236"/>
      <c r="H66" s="236"/>
      <c r="I66" s="234"/>
      <c r="J66" s="274"/>
      <c r="K66" s="236"/>
      <c r="L66" s="236"/>
      <c r="M66" s="236"/>
      <c r="N66" s="236"/>
      <c r="O66" s="236"/>
      <c r="P66" s="236"/>
      <c r="Q66" s="234"/>
      <c r="R66" s="274"/>
      <c r="S66" s="236"/>
      <c r="T66" s="236"/>
      <c r="U66" s="236"/>
      <c r="V66" s="236"/>
      <c r="W66" s="234"/>
      <c r="X66" s="274"/>
      <c r="Y66" s="236"/>
      <c r="Z66" s="236"/>
      <c r="AA66" s="236"/>
      <c r="AB66" s="236"/>
      <c r="AC66" s="234"/>
      <c r="AD66" s="247">
        <f>(J66/82174)*100</f>
        <v>0</v>
      </c>
      <c r="AE66" s="236">
        <f t="shared" si="11"/>
        <v>0</v>
      </c>
      <c r="AF66" s="236">
        <f t="shared" si="11"/>
        <v>0</v>
      </c>
      <c r="AG66" s="236">
        <f t="shared" si="49"/>
        <v>0</v>
      </c>
      <c r="AH66" s="236">
        <f t="shared" si="49"/>
        <v>0</v>
      </c>
      <c r="AI66" s="234">
        <f>(Q66/82174)*100</f>
        <v>0</v>
      </c>
    </row>
    <row r="67" spans="1:41" s="244" customFormat="1" ht="47.25" customHeight="1">
      <c r="A67" s="260" t="s">
        <v>589</v>
      </c>
      <c r="B67" s="281">
        <v>0</v>
      </c>
      <c r="C67" s="282"/>
      <c r="D67" s="282"/>
      <c r="E67" s="282"/>
      <c r="F67" s="282">
        <f t="shared" si="6"/>
        <v>0</v>
      </c>
      <c r="G67" s="282"/>
      <c r="H67" s="282">
        <f>-F67</f>
        <v>0</v>
      </c>
      <c r="I67" s="378"/>
      <c r="J67" s="281">
        <v>0</v>
      </c>
      <c r="K67" s="282"/>
      <c r="L67" s="282"/>
      <c r="M67" s="282"/>
      <c r="N67" s="282">
        <f t="shared" si="8"/>
        <v>0</v>
      </c>
      <c r="O67" s="282"/>
      <c r="P67" s="282">
        <f>-N67</f>
        <v>0</v>
      </c>
      <c r="Q67" s="378"/>
      <c r="R67" s="281"/>
      <c r="S67" s="282"/>
      <c r="T67" s="282"/>
      <c r="U67" s="282"/>
      <c r="V67" s="282"/>
      <c r="W67" s="378"/>
      <c r="X67" s="281"/>
      <c r="Y67" s="282"/>
      <c r="Z67" s="282"/>
      <c r="AA67" s="282"/>
      <c r="AB67" s="282"/>
      <c r="AC67" s="378"/>
      <c r="AD67" s="292">
        <f>(J67/82174)*100</f>
        <v>0</v>
      </c>
      <c r="AE67" s="282">
        <f t="shared" si="11"/>
        <v>0</v>
      </c>
      <c r="AF67" s="282">
        <f t="shared" si="11"/>
        <v>0</v>
      </c>
      <c r="AG67" s="282">
        <f t="shared" si="49"/>
        <v>0</v>
      </c>
      <c r="AH67" s="282">
        <f t="shared" si="49"/>
        <v>0</v>
      </c>
      <c r="AI67" s="378">
        <f>(Q67/82174)*100</f>
        <v>0</v>
      </c>
      <c r="AJ67" s="219"/>
      <c r="AK67" s="219"/>
      <c r="AL67" s="219"/>
      <c r="AM67" s="219"/>
      <c r="AN67" s="219"/>
      <c r="AO67" s="219"/>
    </row>
    <row r="68" spans="1:41" s="244" customFormat="1" ht="15.75" customHeight="1">
      <c r="A68" s="261" t="s">
        <v>523</v>
      </c>
      <c r="B68" s="281">
        <v>0</v>
      </c>
      <c r="C68" s="282"/>
      <c r="D68" s="282"/>
      <c r="E68" s="282"/>
      <c r="F68" s="282">
        <f t="shared" si="6"/>
        <v>0</v>
      </c>
      <c r="G68" s="282"/>
      <c r="H68" s="282">
        <f>-F68</f>
        <v>0</v>
      </c>
      <c r="I68" s="378">
        <f t="shared" si="7"/>
        <v>0</v>
      </c>
      <c r="J68" s="281">
        <v>0</v>
      </c>
      <c r="K68" s="282"/>
      <c r="L68" s="282"/>
      <c r="M68" s="282"/>
      <c r="N68" s="282">
        <f t="shared" si="8"/>
        <v>0</v>
      </c>
      <c r="O68" s="282"/>
      <c r="P68" s="282">
        <f>-N68</f>
        <v>0</v>
      </c>
      <c r="Q68" s="378">
        <f t="shared" si="9"/>
        <v>0</v>
      </c>
      <c r="R68" s="281">
        <f t="shared" ref="R68:T72" si="50">J68-B68</f>
        <v>0</v>
      </c>
      <c r="S68" s="282">
        <f t="shared" si="50"/>
        <v>0</v>
      </c>
      <c r="T68" s="282">
        <f t="shared" si="50"/>
        <v>0</v>
      </c>
      <c r="U68" s="282">
        <f t="shared" ref="U68:V72" si="51">N68-F68</f>
        <v>0</v>
      </c>
      <c r="V68" s="282">
        <f t="shared" si="51"/>
        <v>0</v>
      </c>
      <c r="W68" s="378">
        <f>Q68-I68</f>
        <v>0</v>
      </c>
      <c r="X68" s="281"/>
      <c r="Y68" s="282"/>
      <c r="Z68" s="282"/>
      <c r="AA68" s="282"/>
      <c r="AB68" s="282"/>
      <c r="AC68" s="378"/>
      <c r="AD68" s="292">
        <f>(J68/82174)*100</f>
        <v>0</v>
      </c>
      <c r="AE68" s="282">
        <f t="shared" si="11"/>
        <v>0</v>
      </c>
      <c r="AF68" s="282">
        <f t="shared" si="11"/>
        <v>0</v>
      </c>
      <c r="AG68" s="282">
        <f t="shared" si="49"/>
        <v>0</v>
      </c>
      <c r="AH68" s="282">
        <f t="shared" si="49"/>
        <v>0</v>
      </c>
      <c r="AI68" s="378">
        <f>(Q68/82174)*100</f>
        <v>0</v>
      </c>
      <c r="AJ68" s="219"/>
      <c r="AK68" s="219"/>
      <c r="AL68" s="219"/>
      <c r="AM68" s="219"/>
      <c r="AN68" s="219"/>
      <c r="AO68" s="219"/>
    </row>
    <row r="69" spans="1:41" s="244" customFormat="1" ht="16.5" customHeight="1">
      <c r="A69" s="261" t="s">
        <v>530</v>
      </c>
      <c r="B69" s="281"/>
      <c r="C69" s="282"/>
      <c r="D69" s="282"/>
      <c r="E69" s="282"/>
      <c r="F69" s="282">
        <f t="shared" si="6"/>
        <v>0</v>
      </c>
      <c r="G69" s="282">
        <v>15.8</v>
      </c>
      <c r="H69" s="282">
        <f>-G69</f>
        <v>-15.8</v>
      </c>
      <c r="I69" s="378">
        <f t="shared" si="7"/>
        <v>0</v>
      </c>
      <c r="J69" s="281"/>
      <c r="K69" s="282"/>
      <c r="L69" s="282"/>
      <c r="M69" s="282"/>
      <c r="N69" s="282">
        <f t="shared" si="8"/>
        <v>0</v>
      </c>
      <c r="O69" s="282">
        <v>15.8</v>
      </c>
      <c r="P69" s="282">
        <f>-O69</f>
        <v>-15.8</v>
      </c>
      <c r="Q69" s="378">
        <f t="shared" si="9"/>
        <v>0</v>
      </c>
      <c r="R69" s="281">
        <f t="shared" si="50"/>
        <v>0</v>
      </c>
      <c r="S69" s="282">
        <f t="shared" si="50"/>
        <v>0</v>
      </c>
      <c r="T69" s="282">
        <f t="shared" si="50"/>
        <v>0</v>
      </c>
      <c r="U69" s="282">
        <f t="shared" si="51"/>
        <v>0</v>
      </c>
      <c r="V69" s="282">
        <f t="shared" si="51"/>
        <v>0</v>
      </c>
      <c r="W69" s="378">
        <f>Q69-I69</f>
        <v>0</v>
      </c>
      <c r="X69" s="281"/>
      <c r="Y69" s="282"/>
      <c r="Z69" s="282"/>
      <c r="AA69" s="282"/>
      <c r="AB69" s="282">
        <f>O69/G69*100</f>
        <v>100</v>
      </c>
      <c r="AC69" s="378"/>
      <c r="AD69" s="292">
        <f>(J69/82174)*100</f>
        <v>0</v>
      </c>
      <c r="AE69" s="282">
        <f t="shared" si="11"/>
        <v>0</v>
      </c>
      <c r="AF69" s="282">
        <f t="shared" si="11"/>
        <v>0</v>
      </c>
      <c r="AG69" s="282">
        <f t="shared" si="49"/>
        <v>0</v>
      </c>
      <c r="AH69" s="282"/>
      <c r="AI69" s="378">
        <f>(Q69/82174)*100</f>
        <v>0</v>
      </c>
      <c r="AJ69" s="219"/>
      <c r="AK69" s="219"/>
      <c r="AL69" s="219"/>
      <c r="AM69" s="219"/>
      <c r="AN69" s="219"/>
      <c r="AO69" s="219"/>
    </row>
    <row r="70" spans="1:41" s="244" customFormat="1" ht="31.5">
      <c r="A70" s="261" t="s">
        <v>539</v>
      </c>
      <c r="B70" s="281"/>
      <c r="C70" s="282"/>
      <c r="D70" s="282"/>
      <c r="E70" s="282"/>
      <c r="F70" s="282">
        <f>B70+C70+D70+E70</f>
        <v>0</v>
      </c>
      <c r="G70" s="282">
        <v>0.4</v>
      </c>
      <c r="H70" s="282">
        <f>-G70</f>
        <v>-0.4</v>
      </c>
      <c r="I70" s="378">
        <f>F70+G70+H70</f>
        <v>0</v>
      </c>
      <c r="J70" s="281"/>
      <c r="K70" s="282"/>
      <c r="L70" s="282"/>
      <c r="M70" s="282"/>
      <c r="N70" s="282">
        <f>J70+K70+L70+M70</f>
        <v>0</v>
      </c>
      <c r="O70" s="282">
        <v>0.4</v>
      </c>
      <c r="P70" s="282">
        <f>-O70</f>
        <v>-0.4</v>
      </c>
      <c r="Q70" s="378">
        <f>N70+O70+P70</f>
        <v>0</v>
      </c>
      <c r="R70" s="281">
        <f t="shared" si="50"/>
        <v>0</v>
      </c>
      <c r="S70" s="282">
        <f t="shared" si="50"/>
        <v>0</v>
      </c>
      <c r="T70" s="282">
        <f t="shared" si="50"/>
        <v>0</v>
      </c>
      <c r="U70" s="282">
        <f t="shared" si="51"/>
        <v>0</v>
      </c>
      <c r="V70" s="282">
        <f t="shared" si="51"/>
        <v>0</v>
      </c>
      <c r="W70" s="378">
        <f>Q70-I70</f>
        <v>0</v>
      </c>
      <c r="X70" s="281"/>
      <c r="Y70" s="282"/>
      <c r="Z70" s="282"/>
      <c r="AA70" s="282"/>
      <c r="AB70" s="282">
        <f>O70/G70*100</f>
        <v>100</v>
      </c>
      <c r="AC70" s="378"/>
      <c r="AD70" s="292">
        <f>(J70/82174)*100</f>
        <v>0</v>
      </c>
      <c r="AE70" s="282">
        <f t="shared" si="11"/>
        <v>0</v>
      </c>
      <c r="AF70" s="282">
        <f t="shared" si="11"/>
        <v>0</v>
      </c>
      <c r="AG70" s="282">
        <f t="shared" si="49"/>
        <v>0</v>
      </c>
      <c r="AH70" s="282"/>
      <c r="AI70" s="378">
        <f>(Q70/82174)*100</f>
        <v>0</v>
      </c>
      <c r="AJ70" s="219"/>
      <c r="AK70" s="219"/>
      <c r="AL70" s="219"/>
      <c r="AM70" s="219"/>
      <c r="AN70" s="219"/>
      <c r="AO70" s="219"/>
    </row>
    <row r="71" spans="1:41" s="301" customFormat="1" ht="15" customHeight="1">
      <c r="A71" s="258" t="s">
        <v>540</v>
      </c>
      <c r="B71" s="296">
        <v>359.3</v>
      </c>
      <c r="C71" s="278"/>
      <c r="D71" s="278"/>
      <c r="E71" s="278"/>
      <c r="F71" s="278">
        <f t="shared" si="6"/>
        <v>359.3</v>
      </c>
      <c r="G71" s="278">
        <v>0.5</v>
      </c>
      <c r="H71" s="278"/>
      <c r="I71" s="240">
        <f t="shared" si="7"/>
        <v>359.8</v>
      </c>
      <c r="J71" s="296">
        <v>355</v>
      </c>
      <c r="K71" s="278"/>
      <c r="L71" s="278"/>
      <c r="M71" s="278"/>
      <c r="N71" s="278">
        <f t="shared" si="8"/>
        <v>355</v>
      </c>
      <c r="O71" s="278">
        <v>0.4</v>
      </c>
      <c r="P71" s="278"/>
      <c r="Q71" s="240">
        <f t="shared" si="9"/>
        <v>355.4</v>
      </c>
      <c r="R71" s="296">
        <f t="shared" si="50"/>
        <v>-4.3000000000000114</v>
      </c>
      <c r="S71" s="278">
        <f t="shared" si="50"/>
        <v>0</v>
      </c>
      <c r="T71" s="278">
        <f t="shared" si="50"/>
        <v>0</v>
      </c>
      <c r="U71" s="278">
        <f t="shared" si="51"/>
        <v>-4.3000000000000114</v>
      </c>
      <c r="V71" s="278">
        <f t="shared" si="51"/>
        <v>-9.9999999999999978E-2</v>
      </c>
      <c r="W71" s="240">
        <f>Q71-I71</f>
        <v>-4.4000000000000341</v>
      </c>
      <c r="X71" s="296">
        <f>J71/B71*100</f>
        <v>98.803228499860836</v>
      </c>
      <c r="Y71" s="278"/>
      <c r="Z71" s="278"/>
      <c r="AA71" s="278">
        <f>N71/F71*100</f>
        <v>98.803228499860836</v>
      </c>
      <c r="AB71" s="278"/>
      <c r="AC71" s="240">
        <f>Q71/I71*100</f>
        <v>98.77709838799332</v>
      </c>
      <c r="AD71" s="295">
        <f t="shared" ref="AD71:AF72" si="52">(J71/87847)*100</f>
        <v>0.40411169419559007</v>
      </c>
      <c r="AE71" s="278">
        <f t="shared" si="52"/>
        <v>0</v>
      </c>
      <c r="AF71" s="278">
        <f t="shared" si="52"/>
        <v>0</v>
      </c>
      <c r="AG71" s="278">
        <f>(N71/87847)*100</f>
        <v>0.40411169419559007</v>
      </c>
      <c r="AH71" s="278">
        <f>(O71/87847)*100</f>
        <v>4.5533712022038318E-4</v>
      </c>
      <c r="AI71" s="240">
        <f>(Q71/87847)*100</f>
        <v>0.4045670313158104</v>
      </c>
    </row>
    <row r="72" spans="1:41" s="301" customFormat="1">
      <c r="A72" s="258" t="s">
        <v>541</v>
      </c>
      <c r="B72" s="296">
        <v>332.5</v>
      </c>
      <c r="C72" s="278"/>
      <c r="D72" s="278"/>
      <c r="E72" s="278"/>
      <c r="F72" s="278">
        <f t="shared" si="6"/>
        <v>332.5</v>
      </c>
      <c r="G72" s="278">
        <v>589.29999999999995</v>
      </c>
      <c r="H72" s="278">
        <f>H74</f>
        <v>-2.2000000000000002</v>
      </c>
      <c r="I72" s="240">
        <f t="shared" si="7"/>
        <v>919.59999999999991</v>
      </c>
      <c r="J72" s="296">
        <v>331.1</v>
      </c>
      <c r="K72" s="278"/>
      <c r="L72" s="278"/>
      <c r="M72" s="278"/>
      <c r="N72" s="278">
        <f t="shared" si="8"/>
        <v>331.1</v>
      </c>
      <c r="O72" s="278">
        <v>523.20000000000005</v>
      </c>
      <c r="P72" s="278">
        <f>P74</f>
        <v>-2.2000000000000002</v>
      </c>
      <c r="Q72" s="240">
        <f t="shared" si="9"/>
        <v>852.1</v>
      </c>
      <c r="R72" s="296">
        <f t="shared" si="50"/>
        <v>-1.3999999999999773</v>
      </c>
      <c r="S72" s="278">
        <f t="shared" si="50"/>
        <v>0</v>
      </c>
      <c r="T72" s="278">
        <f t="shared" si="50"/>
        <v>0</v>
      </c>
      <c r="U72" s="278">
        <f t="shared" si="51"/>
        <v>-1.3999999999999773</v>
      </c>
      <c r="V72" s="278">
        <f t="shared" si="51"/>
        <v>-66.099999999999909</v>
      </c>
      <c r="W72" s="240">
        <f>Q72-I72</f>
        <v>-67.499999999999886</v>
      </c>
      <c r="X72" s="296">
        <f>J72/B72*100</f>
        <v>99.578947368421055</v>
      </c>
      <c r="Y72" s="278"/>
      <c r="Z72" s="278"/>
      <c r="AA72" s="278">
        <f>N72/F72*100</f>
        <v>99.578947368421055</v>
      </c>
      <c r="AB72" s="278">
        <f>O72/G72*100</f>
        <v>88.783302222976417</v>
      </c>
      <c r="AC72" s="240">
        <f>Q72/I72*100</f>
        <v>92.659852109612885</v>
      </c>
      <c r="AD72" s="295">
        <f t="shared" si="52"/>
        <v>0.37690530126242222</v>
      </c>
      <c r="AE72" s="278">
        <f t="shared" si="52"/>
        <v>0</v>
      </c>
      <c r="AF72" s="278">
        <f t="shared" si="52"/>
        <v>0</v>
      </c>
      <c r="AG72" s="278">
        <f>(N72/87847)*100</f>
        <v>0.37690530126242222</v>
      </c>
      <c r="AH72" s="278">
        <f>(O72/87847)*100</f>
        <v>0.59558095324826121</v>
      </c>
      <c r="AI72" s="240">
        <f>(Q72/87847)*100</f>
        <v>0.96998190034947129</v>
      </c>
    </row>
    <row r="73" spans="1:41">
      <c r="A73" s="262" t="s">
        <v>497</v>
      </c>
      <c r="B73" s="274"/>
      <c r="C73" s="236"/>
      <c r="D73" s="236"/>
      <c r="E73" s="236"/>
      <c r="F73" s="236"/>
      <c r="G73" s="236"/>
      <c r="H73" s="236"/>
      <c r="I73" s="234"/>
      <c r="J73" s="274"/>
      <c r="K73" s="236"/>
      <c r="L73" s="236"/>
      <c r="M73" s="236"/>
      <c r="N73" s="236"/>
      <c r="O73" s="236"/>
      <c r="P73" s="236"/>
      <c r="Q73" s="234"/>
      <c r="R73" s="274"/>
      <c r="S73" s="236"/>
      <c r="T73" s="236"/>
      <c r="U73" s="236"/>
      <c r="V73" s="236"/>
      <c r="W73" s="234"/>
      <c r="X73" s="274"/>
      <c r="Y73" s="236"/>
      <c r="Z73" s="236"/>
      <c r="AA73" s="236"/>
      <c r="AB73" s="236"/>
      <c r="AC73" s="234"/>
      <c r="AD73" s="247"/>
      <c r="AE73" s="236"/>
      <c r="AF73" s="236"/>
      <c r="AG73" s="236"/>
      <c r="AH73" s="236"/>
      <c r="AI73" s="234"/>
    </row>
    <row r="74" spans="1:41" s="244" customFormat="1">
      <c r="A74" s="261" t="s">
        <v>542</v>
      </c>
      <c r="B74" s="281"/>
      <c r="C74" s="282"/>
      <c r="D74" s="282"/>
      <c r="E74" s="282"/>
      <c r="F74" s="282"/>
      <c r="G74" s="282">
        <v>2.2000000000000002</v>
      </c>
      <c r="H74" s="282">
        <f>-G74</f>
        <v>-2.2000000000000002</v>
      </c>
      <c r="I74" s="378">
        <f t="shared" si="7"/>
        <v>0</v>
      </c>
      <c r="J74" s="281"/>
      <c r="K74" s="282"/>
      <c r="L74" s="282"/>
      <c r="M74" s="282"/>
      <c r="N74" s="282"/>
      <c r="O74" s="282">
        <v>2.2000000000000002</v>
      </c>
      <c r="P74" s="282">
        <f>-O74</f>
        <v>-2.2000000000000002</v>
      </c>
      <c r="Q74" s="378">
        <f t="shared" si="9"/>
        <v>0</v>
      </c>
      <c r="R74" s="281">
        <f t="shared" ref="R74:T75" si="53">J74-B74</f>
        <v>0</v>
      </c>
      <c r="S74" s="282">
        <f t="shared" si="53"/>
        <v>0</v>
      </c>
      <c r="T74" s="282">
        <f t="shared" si="53"/>
        <v>0</v>
      </c>
      <c r="U74" s="282">
        <f>N74-F74</f>
        <v>0</v>
      </c>
      <c r="V74" s="282">
        <f>O74-G74</f>
        <v>0</v>
      </c>
      <c r="W74" s="378">
        <f>Q74-I74</f>
        <v>0</v>
      </c>
      <c r="X74" s="281"/>
      <c r="Y74" s="282"/>
      <c r="Z74" s="282"/>
      <c r="AA74" s="282"/>
      <c r="AB74" s="282">
        <f>O74/G74*100</f>
        <v>100</v>
      </c>
      <c r="AC74" s="378"/>
      <c r="AD74" s="292">
        <f>(J74/82174)*100</f>
        <v>0</v>
      </c>
      <c r="AE74" s="282">
        <f t="shared" si="11"/>
        <v>0</v>
      </c>
      <c r="AF74" s="282">
        <f t="shared" si="11"/>
        <v>0</v>
      </c>
      <c r="AG74" s="282">
        <f t="shared" si="49"/>
        <v>0</v>
      </c>
      <c r="AH74" s="282"/>
      <c r="AI74" s="378">
        <f>(Q74/82174)*100</f>
        <v>0</v>
      </c>
      <c r="AJ74" s="219"/>
      <c r="AK74" s="219"/>
      <c r="AL74" s="219"/>
      <c r="AM74" s="219"/>
      <c r="AN74" s="219"/>
      <c r="AO74" s="219"/>
    </row>
    <row r="75" spans="1:41" s="301" customFormat="1" ht="18" customHeight="1">
      <c r="A75" s="258" t="s">
        <v>543</v>
      </c>
      <c r="B75" s="296">
        <v>2841</v>
      </c>
      <c r="C75" s="278"/>
      <c r="D75" s="278">
        <v>3984.7</v>
      </c>
      <c r="E75" s="278">
        <f>E77+E78</f>
        <v>-2117.3000000000002</v>
      </c>
      <c r="F75" s="278">
        <f>B75+C75+D75+E75</f>
        <v>4708.3999999999996</v>
      </c>
      <c r="G75" s="278">
        <v>90.2</v>
      </c>
      <c r="H75" s="278">
        <f>H77+H79</f>
        <v>0</v>
      </c>
      <c r="I75" s="240">
        <f>F75+G75+H75</f>
        <v>4798.5999999999995</v>
      </c>
      <c r="J75" s="296">
        <v>2775.4</v>
      </c>
      <c r="K75" s="278"/>
      <c r="L75" s="278">
        <v>3951.2</v>
      </c>
      <c r="M75" s="278">
        <f>M77+M78</f>
        <v>-2056.1</v>
      </c>
      <c r="N75" s="278">
        <f>J75+K75+L75+M75</f>
        <v>4670.5</v>
      </c>
      <c r="O75" s="278">
        <v>79.3</v>
      </c>
      <c r="P75" s="278">
        <f>P77+P79</f>
        <v>0</v>
      </c>
      <c r="Q75" s="240">
        <f>N75+O75+P75</f>
        <v>4749.8</v>
      </c>
      <c r="R75" s="296">
        <f t="shared" si="53"/>
        <v>-65.599999999999909</v>
      </c>
      <c r="S75" s="278">
        <f t="shared" si="53"/>
        <v>0</v>
      </c>
      <c r="T75" s="278">
        <f t="shared" si="53"/>
        <v>-33.5</v>
      </c>
      <c r="U75" s="278">
        <f>N75-F75</f>
        <v>-37.899999999999636</v>
      </c>
      <c r="V75" s="278">
        <f>O75-G75</f>
        <v>-10.900000000000006</v>
      </c>
      <c r="W75" s="240">
        <f>Q75-I75</f>
        <v>-48.799999999999272</v>
      </c>
      <c r="X75" s="296">
        <f>J75/B75*100</f>
        <v>97.690953889475537</v>
      </c>
      <c r="Y75" s="278"/>
      <c r="Z75" s="278">
        <f>L75/D75*100</f>
        <v>99.159284262303316</v>
      </c>
      <c r="AA75" s="278">
        <f>N75/F75*100</f>
        <v>99.195055645229814</v>
      </c>
      <c r="AB75" s="278">
        <f>O75/G75*100</f>
        <v>87.91574279379158</v>
      </c>
      <c r="AC75" s="240">
        <f>Q75/I75*100</f>
        <v>98.983036719043071</v>
      </c>
      <c r="AD75" s="295">
        <f>(J75/82174)*100</f>
        <v>3.377467325431402</v>
      </c>
      <c r="AE75" s="278">
        <f t="shared" si="11"/>
        <v>0</v>
      </c>
      <c r="AF75" s="278">
        <f t="shared" si="11"/>
        <v>4.8083335361549882</v>
      </c>
      <c r="AG75" s="278">
        <f t="shared" si="49"/>
        <v>5.6836712342103342</v>
      </c>
      <c r="AH75" s="278">
        <f>(O75/82174)*100</f>
        <v>9.6502543383551964E-2</v>
      </c>
      <c r="AI75" s="240">
        <f>(Q75/82174)*100</f>
        <v>5.7801737775938857</v>
      </c>
    </row>
    <row r="76" spans="1:41" ht="12.75" customHeight="1">
      <c r="A76" s="263" t="s">
        <v>497</v>
      </c>
      <c r="B76" s="274"/>
      <c r="C76" s="236"/>
      <c r="D76" s="236"/>
      <c r="E76" s="236"/>
      <c r="F76" s="236"/>
      <c r="G76" s="236"/>
      <c r="H76" s="236"/>
      <c r="I76" s="234"/>
      <c r="J76" s="274"/>
      <c r="K76" s="236"/>
      <c r="L76" s="236"/>
      <c r="M76" s="236"/>
      <c r="N76" s="236"/>
      <c r="O76" s="236"/>
      <c r="P76" s="236"/>
      <c r="Q76" s="234"/>
      <c r="R76" s="274"/>
      <c r="S76" s="236"/>
      <c r="T76" s="236"/>
      <c r="U76" s="236"/>
      <c r="V76" s="236"/>
      <c r="W76" s="234"/>
      <c r="X76" s="274"/>
      <c r="Y76" s="236"/>
      <c r="Z76" s="236"/>
      <c r="AA76" s="236"/>
      <c r="AB76" s="236"/>
      <c r="AC76" s="234"/>
      <c r="AD76" s="247">
        <f>(J76/82174)*100</f>
        <v>0</v>
      </c>
      <c r="AE76" s="236">
        <f t="shared" si="11"/>
        <v>0</v>
      </c>
      <c r="AF76" s="236">
        <f t="shared" si="11"/>
        <v>0</v>
      </c>
      <c r="AG76" s="236">
        <f t="shared" si="49"/>
        <v>0</v>
      </c>
      <c r="AH76" s="236">
        <f>(O76/82174)*100</f>
        <v>0</v>
      </c>
      <c r="AI76" s="234">
        <f>(Q76/82174)*100</f>
        <v>0</v>
      </c>
    </row>
    <row r="77" spans="1:41" s="244" customFormat="1">
      <c r="A77" s="260" t="s">
        <v>544</v>
      </c>
      <c r="B77" s="281">
        <v>2104.4</v>
      </c>
      <c r="C77" s="282"/>
      <c r="D77" s="282"/>
      <c r="E77" s="282">
        <f>-B77</f>
        <v>-2104.4</v>
      </c>
      <c r="F77" s="282">
        <f>B77+C77+D77+E77</f>
        <v>0</v>
      </c>
      <c r="G77" s="282"/>
      <c r="H77" s="282"/>
      <c r="I77" s="378">
        <f>F77+G77+H77</f>
        <v>0</v>
      </c>
      <c r="J77" s="281">
        <v>2043.2</v>
      </c>
      <c r="K77" s="282"/>
      <c r="L77" s="282"/>
      <c r="M77" s="282">
        <f>-J77</f>
        <v>-2043.2</v>
      </c>
      <c r="N77" s="282">
        <f>J77+K77+L77+M77</f>
        <v>0</v>
      </c>
      <c r="O77" s="282"/>
      <c r="P77" s="282"/>
      <c r="Q77" s="378">
        <f>N77+O77+P77</f>
        <v>0</v>
      </c>
      <c r="R77" s="281">
        <f>J77-B77</f>
        <v>-61.200000000000045</v>
      </c>
      <c r="S77" s="282">
        <f>K77-C77</f>
        <v>0</v>
      </c>
      <c r="T77" s="282">
        <f>L77-D77</f>
        <v>0</v>
      </c>
      <c r="U77" s="282">
        <f>N77-F77</f>
        <v>0</v>
      </c>
      <c r="V77" s="282">
        <f>O77-G77</f>
        <v>0</v>
      </c>
      <c r="W77" s="378">
        <f>Q77-I77</f>
        <v>0</v>
      </c>
      <c r="X77" s="281">
        <f>J77/B77*100</f>
        <v>97.09180764113286</v>
      </c>
      <c r="Y77" s="282"/>
      <c r="Z77" s="282"/>
      <c r="AA77" s="282"/>
      <c r="AB77" s="282"/>
      <c r="AC77" s="378"/>
      <c r="AD77" s="292">
        <f>(J77/82174)*100</f>
        <v>2.4864312312897026</v>
      </c>
      <c r="AE77" s="282">
        <f t="shared" si="11"/>
        <v>0</v>
      </c>
      <c r="AF77" s="282">
        <f t="shared" si="11"/>
        <v>0</v>
      </c>
      <c r="AG77" s="282">
        <f t="shared" si="49"/>
        <v>0</v>
      </c>
      <c r="AH77" s="282">
        <f>(O77/82174)*100</f>
        <v>0</v>
      </c>
      <c r="AI77" s="378">
        <f>(Q77/82174)*100</f>
        <v>0</v>
      </c>
      <c r="AJ77" s="219"/>
      <c r="AK77" s="219"/>
      <c r="AL77" s="219"/>
      <c r="AM77" s="219"/>
      <c r="AN77" s="219"/>
      <c r="AO77" s="219"/>
    </row>
    <row r="78" spans="1:41" s="244" customFormat="1">
      <c r="A78" s="264" t="s">
        <v>545</v>
      </c>
      <c r="B78" s="281"/>
      <c r="C78" s="282"/>
      <c r="D78" s="282">
        <v>12.9</v>
      </c>
      <c r="E78" s="282">
        <f>-D78</f>
        <v>-12.9</v>
      </c>
      <c r="F78" s="282"/>
      <c r="G78" s="282"/>
      <c r="H78" s="282"/>
      <c r="I78" s="380"/>
      <c r="J78" s="281"/>
      <c r="K78" s="282"/>
      <c r="L78" s="282">
        <v>12.9</v>
      </c>
      <c r="M78" s="282">
        <f>-L78</f>
        <v>-12.9</v>
      </c>
      <c r="N78" s="282"/>
      <c r="O78" s="282"/>
      <c r="P78" s="282"/>
      <c r="Q78" s="380"/>
      <c r="R78" s="281"/>
      <c r="S78" s="282"/>
      <c r="T78" s="282"/>
      <c r="U78" s="282"/>
      <c r="V78" s="282"/>
      <c r="W78" s="380"/>
      <c r="X78" s="281"/>
      <c r="Y78" s="282"/>
      <c r="Z78" s="282"/>
      <c r="AA78" s="282"/>
      <c r="AB78" s="282"/>
      <c r="AC78" s="380"/>
      <c r="AD78" s="292"/>
      <c r="AE78" s="282"/>
      <c r="AF78" s="282"/>
      <c r="AG78" s="282"/>
      <c r="AH78" s="282"/>
      <c r="AI78" s="380"/>
    </row>
    <row r="79" spans="1:41" s="244" customFormat="1">
      <c r="A79" s="260" t="s">
        <v>546</v>
      </c>
      <c r="B79" s="281">
        <v>0</v>
      </c>
      <c r="C79" s="282"/>
      <c r="D79" s="282"/>
      <c r="E79" s="282"/>
      <c r="F79" s="282"/>
      <c r="G79" s="282"/>
      <c r="H79" s="282">
        <f>-G79</f>
        <v>0</v>
      </c>
      <c r="I79" s="378">
        <f>F79+G79+H79</f>
        <v>0</v>
      </c>
      <c r="J79" s="281"/>
      <c r="K79" s="282"/>
      <c r="L79" s="282"/>
      <c r="M79" s="282"/>
      <c r="N79" s="282"/>
      <c r="O79" s="282"/>
      <c r="P79" s="282">
        <f>-O79</f>
        <v>0</v>
      </c>
      <c r="Q79" s="378">
        <f>N79+O79+P79</f>
        <v>0</v>
      </c>
      <c r="R79" s="281">
        <f t="shared" ref="R79:T80" si="54">J79-B79</f>
        <v>0</v>
      </c>
      <c r="S79" s="282">
        <f t="shared" si="54"/>
        <v>0</v>
      </c>
      <c r="T79" s="282">
        <f t="shared" si="54"/>
        <v>0</v>
      </c>
      <c r="U79" s="282">
        <f>N79-F79</f>
        <v>0</v>
      </c>
      <c r="V79" s="282">
        <f>O79-G79</f>
        <v>0</v>
      </c>
      <c r="W79" s="378">
        <f>Q79-I79</f>
        <v>0</v>
      </c>
      <c r="X79" s="281"/>
      <c r="Y79" s="282"/>
      <c r="Z79" s="282"/>
      <c r="AA79" s="282"/>
      <c r="AB79" s="282"/>
      <c r="AC79" s="378"/>
      <c r="AD79" s="292">
        <f t="shared" ref="AD79:AD88" si="55">(J79/82174)*100</f>
        <v>0</v>
      </c>
      <c r="AE79" s="282">
        <f t="shared" ref="AE79:AE88" si="56">(K79/82174)*100</f>
        <v>0</v>
      </c>
      <c r="AF79" s="282">
        <f t="shared" ref="AF79:AF88" si="57">(L79/82174)*100</f>
        <v>0</v>
      </c>
      <c r="AG79" s="282">
        <f t="shared" ref="AG79:AG88" si="58">(N79/82174)*100</f>
        <v>0</v>
      </c>
      <c r="AH79" s="282"/>
      <c r="AI79" s="378">
        <f t="shared" ref="AI79:AI90" si="59">(Q79/82174)*100</f>
        <v>0</v>
      </c>
      <c r="AJ79" s="219"/>
      <c r="AK79" s="219"/>
      <c r="AL79" s="219"/>
      <c r="AM79" s="219"/>
      <c r="AN79" s="219"/>
      <c r="AO79" s="219"/>
    </row>
    <row r="80" spans="1:41" s="301" customFormat="1" ht="18" customHeight="1">
      <c r="A80" s="258" t="s">
        <v>547</v>
      </c>
      <c r="B80" s="296">
        <v>4056.6</v>
      </c>
      <c r="C80" s="278">
        <v>9873.5</v>
      </c>
      <c r="D80" s="278"/>
      <c r="E80" s="278">
        <f>E82</f>
        <v>-2668.9</v>
      </c>
      <c r="F80" s="278">
        <f>B80+C80+D80+E80</f>
        <v>11261.2</v>
      </c>
      <c r="G80" s="278">
        <v>717.5</v>
      </c>
      <c r="H80" s="278">
        <f>H83+H84+H85+H82+H86</f>
        <v>-134.70000000000002</v>
      </c>
      <c r="I80" s="240">
        <f>F80+G80+H80</f>
        <v>11844</v>
      </c>
      <c r="J80" s="296">
        <v>3901.2</v>
      </c>
      <c r="K80" s="278">
        <v>9747.2000000000007</v>
      </c>
      <c r="L80" s="278"/>
      <c r="M80" s="278">
        <f>M82</f>
        <v>-2567.3000000000002</v>
      </c>
      <c r="N80" s="278">
        <f>J80+K80+L80+M80</f>
        <v>11081.100000000002</v>
      </c>
      <c r="O80" s="278">
        <v>679.7</v>
      </c>
      <c r="P80" s="278">
        <f>P83+P84+P85+P82+P86</f>
        <v>-134.70000000000002</v>
      </c>
      <c r="Q80" s="240">
        <f>N80+O80+P80</f>
        <v>11626.100000000002</v>
      </c>
      <c r="R80" s="296">
        <f t="shared" si="54"/>
        <v>-155.40000000000009</v>
      </c>
      <c r="S80" s="278">
        <f t="shared" si="54"/>
        <v>-126.29999999999927</v>
      </c>
      <c r="T80" s="278">
        <f t="shared" si="54"/>
        <v>0</v>
      </c>
      <c r="U80" s="278">
        <f>N80-F80</f>
        <v>-180.09999999999854</v>
      </c>
      <c r="V80" s="278">
        <f>O80-G80</f>
        <v>-37.799999999999955</v>
      </c>
      <c r="W80" s="240">
        <f>Q80-I80</f>
        <v>-217.89999999999782</v>
      </c>
      <c r="X80" s="296">
        <f>J80/B80*100</f>
        <v>96.169205738796038</v>
      </c>
      <c r="Y80" s="278">
        <f>K80/C80*100</f>
        <v>98.720818352154765</v>
      </c>
      <c r="Z80" s="278"/>
      <c r="AA80" s="278">
        <f>N80/F80*100</f>
        <v>98.400703299825963</v>
      </c>
      <c r="AB80" s="278">
        <f>O80/G80*100</f>
        <v>94.731707317073173</v>
      </c>
      <c r="AC80" s="240">
        <f>Q80/I80*100</f>
        <v>98.160249915569082</v>
      </c>
      <c r="AD80" s="295">
        <f t="shared" si="55"/>
        <v>4.7474870396962539</v>
      </c>
      <c r="AE80" s="278">
        <f t="shared" si="56"/>
        <v>11.861659405651423</v>
      </c>
      <c r="AF80" s="278">
        <f t="shared" si="57"/>
        <v>0</v>
      </c>
      <c r="AG80" s="278">
        <f t="shared" si="58"/>
        <v>13.48492223817753</v>
      </c>
      <c r="AH80" s="278">
        <f t="shared" ref="AH80:AH85" si="60">(O80/82174)*100</f>
        <v>0.82714727286002876</v>
      </c>
      <c r="AI80" s="240">
        <f t="shared" si="59"/>
        <v>14.148149049577727</v>
      </c>
    </row>
    <row r="81" spans="1:41" ht="14.25" customHeight="1">
      <c r="A81" s="263" t="s">
        <v>497</v>
      </c>
      <c r="B81" s="274"/>
      <c r="C81" s="236"/>
      <c r="D81" s="236"/>
      <c r="E81" s="236"/>
      <c r="F81" s="236"/>
      <c r="G81" s="236"/>
      <c r="H81" s="236"/>
      <c r="I81" s="234"/>
      <c r="J81" s="274"/>
      <c r="K81" s="236"/>
      <c r="L81" s="236"/>
      <c r="M81" s="236"/>
      <c r="N81" s="236"/>
      <c r="O81" s="236"/>
      <c r="P81" s="236"/>
      <c r="Q81" s="234"/>
      <c r="R81" s="274"/>
      <c r="S81" s="236"/>
      <c r="T81" s="236"/>
      <c r="U81" s="236"/>
      <c r="V81" s="236"/>
      <c r="W81" s="234"/>
      <c r="X81" s="274"/>
      <c r="Y81" s="236"/>
      <c r="Z81" s="236"/>
      <c r="AA81" s="236"/>
      <c r="AB81" s="236"/>
      <c r="AC81" s="234"/>
      <c r="AD81" s="247">
        <f t="shared" si="55"/>
        <v>0</v>
      </c>
      <c r="AE81" s="236">
        <f t="shared" si="56"/>
        <v>0</v>
      </c>
      <c r="AF81" s="236">
        <f t="shared" si="57"/>
        <v>0</v>
      </c>
      <c r="AG81" s="236">
        <f t="shared" si="58"/>
        <v>0</v>
      </c>
      <c r="AH81" s="236">
        <f t="shared" si="60"/>
        <v>0</v>
      </c>
      <c r="AI81" s="234">
        <f t="shared" si="59"/>
        <v>0</v>
      </c>
    </row>
    <row r="82" spans="1:41" s="244" customFormat="1">
      <c r="A82" s="260" t="s">
        <v>548</v>
      </c>
      <c r="B82" s="281">
        <v>2668.9</v>
      </c>
      <c r="C82" s="282"/>
      <c r="D82" s="282"/>
      <c r="E82" s="282">
        <f>-B82</f>
        <v>-2668.9</v>
      </c>
      <c r="F82" s="282">
        <f>B82+C82+D82+E82</f>
        <v>0</v>
      </c>
      <c r="G82" s="282"/>
      <c r="H82" s="282"/>
      <c r="I82" s="378">
        <f t="shared" ref="I82:I142" si="61">F82+G82+H82</f>
        <v>0</v>
      </c>
      <c r="J82" s="281">
        <v>2567.3000000000002</v>
      </c>
      <c r="K82" s="282"/>
      <c r="L82" s="282"/>
      <c r="M82" s="282">
        <f>-J82</f>
        <v>-2567.3000000000002</v>
      </c>
      <c r="N82" s="282">
        <f>J82+K82+L82+M82</f>
        <v>0</v>
      </c>
      <c r="O82" s="282"/>
      <c r="P82" s="282"/>
      <c r="Q82" s="378">
        <f t="shared" ref="Q82:Q142" si="62">N82+O82+P82</f>
        <v>0</v>
      </c>
      <c r="R82" s="281">
        <f t="shared" ref="R82:T87" si="63">J82-B82</f>
        <v>-101.59999999999991</v>
      </c>
      <c r="S82" s="282">
        <f t="shared" si="63"/>
        <v>0</v>
      </c>
      <c r="T82" s="282">
        <f t="shared" si="63"/>
        <v>0</v>
      </c>
      <c r="U82" s="282">
        <f t="shared" ref="U82:V87" si="64">N82-F82</f>
        <v>0</v>
      </c>
      <c r="V82" s="282">
        <f t="shared" si="64"/>
        <v>0</v>
      </c>
      <c r="W82" s="378">
        <f t="shared" ref="W82:W87" si="65">Q82-I82</f>
        <v>0</v>
      </c>
      <c r="X82" s="281">
        <f>J82/B82*100</f>
        <v>96.193188204878425</v>
      </c>
      <c r="Y82" s="282"/>
      <c r="Z82" s="282"/>
      <c r="AA82" s="282"/>
      <c r="AB82" s="282"/>
      <c r="AC82" s="378"/>
      <c r="AD82" s="292">
        <f t="shared" si="55"/>
        <v>3.1242242071701511</v>
      </c>
      <c r="AE82" s="282">
        <f t="shared" si="56"/>
        <v>0</v>
      </c>
      <c r="AF82" s="282">
        <f t="shared" si="57"/>
        <v>0</v>
      </c>
      <c r="AG82" s="282">
        <f t="shared" si="58"/>
        <v>0</v>
      </c>
      <c r="AH82" s="282">
        <f t="shared" si="60"/>
        <v>0</v>
      </c>
      <c r="AI82" s="378">
        <f t="shared" si="59"/>
        <v>0</v>
      </c>
      <c r="AJ82" s="219"/>
      <c r="AK82" s="219"/>
      <c r="AL82" s="219"/>
      <c r="AM82" s="219"/>
      <c r="AN82" s="219"/>
      <c r="AO82" s="219"/>
    </row>
    <row r="83" spans="1:41" s="244" customFormat="1">
      <c r="A83" s="260" t="s">
        <v>549</v>
      </c>
      <c r="B83" s="281">
        <v>85.3</v>
      </c>
      <c r="C83" s="282"/>
      <c r="D83" s="282"/>
      <c r="E83" s="282"/>
      <c r="F83" s="282">
        <f>B83+C83+D83+E83</f>
        <v>85.3</v>
      </c>
      <c r="G83" s="282"/>
      <c r="H83" s="282">
        <f>-F83</f>
        <v>-85.3</v>
      </c>
      <c r="I83" s="378">
        <f t="shared" si="61"/>
        <v>0</v>
      </c>
      <c r="J83" s="281">
        <v>85.3</v>
      </c>
      <c r="K83" s="282"/>
      <c r="L83" s="282"/>
      <c r="M83" s="282"/>
      <c r="N83" s="282">
        <f>J83+K83+L83+M83</f>
        <v>85.3</v>
      </c>
      <c r="O83" s="282"/>
      <c r="P83" s="282">
        <f>-N83</f>
        <v>-85.3</v>
      </c>
      <c r="Q83" s="378">
        <f t="shared" si="62"/>
        <v>0</v>
      </c>
      <c r="R83" s="281">
        <f t="shared" si="63"/>
        <v>0</v>
      </c>
      <c r="S83" s="282">
        <f t="shared" si="63"/>
        <v>0</v>
      </c>
      <c r="T83" s="282">
        <f t="shared" si="63"/>
        <v>0</v>
      </c>
      <c r="U83" s="282">
        <f t="shared" si="64"/>
        <v>0</v>
      </c>
      <c r="V83" s="282">
        <f t="shared" si="64"/>
        <v>0</v>
      </c>
      <c r="W83" s="378">
        <f t="shared" si="65"/>
        <v>0</v>
      </c>
      <c r="X83" s="281">
        <f>J83/B83*100</f>
        <v>100</v>
      </c>
      <c r="Y83" s="282"/>
      <c r="Z83" s="282"/>
      <c r="AA83" s="282">
        <f>N83/F83*100</f>
        <v>100</v>
      </c>
      <c r="AB83" s="282"/>
      <c r="AC83" s="378"/>
      <c r="AD83" s="292">
        <f t="shared" si="55"/>
        <v>0.10380412295860003</v>
      </c>
      <c r="AE83" s="282">
        <f t="shared" si="56"/>
        <v>0</v>
      </c>
      <c r="AF83" s="282">
        <f t="shared" si="57"/>
        <v>0</v>
      </c>
      <c r="AG83" s="282">
        <f t="shared" si="58"/>
        <v>0.10380412295860003</v>
      </c>
      <c r="AH83" s="282">
        <f t="shared" si="60"/>
        <v>0</v>
      </c>
      <c r="AI83" s="378">
        <f t="shared" si="59"/>
        <v>0</v>
      </c>
      <c r="AJ83" s="219"/>
      <c r="AK83" s="219"/>
      <c r="AL83" s="219"/>
      <c r="AM83" s="219"/>
      <c r="AN83" s="219"/>
      <c r="AO83" s="219"/>
    </row>
    <row r="84" spans="1:41" s="244" customFormat="1" ht="30.75" customHeight="1">
      <c r="A84" s="260" t="s">
        <v>626</v>
      </c>
      <c r="B84" s="281">
        <v>46.3</v>
      </c>
      <c r="C84" s="282"/>
      <c r="D84" s="282"/>
      <c r="E84" s="282"/>
      <c r="F84" s="282">
        <f>B84+C84+D84+E84</f>
        <v>46.3</v>
      </c>
      <c r="G84" s="282"/>
      <c r="H84" s="282">
        <f>-F84:F84</f>
        <v>-46.3</v>
      </c>
      <c r="I84" s="378">
        <f t="shared" si="61"/>
        <v>0</v>
      </c>
      <c r="J84" s="281">
        <v>46.3</v>
      </c>
      <c r="K84" s="282"/>
      <c r="L84" s="282"/>
      <c r="M84" s="282"/>
      <c r="N84" s="282">
        <f>J84+K84+L84+M84</f>
        <v>46.3</v>
      </c>
      <c r="O84" s="282"/>
      <c r="P84" s="282">
        <f>-N84:N84</f>
        <v>-46.3</v>
      </c>
      <c r="Q84" s="378">
        <f t="shared" si="62"/>
        <v>0</v>
      </c>
      <c r="R84" s="281">
        <f t="shared" si="63"/>
        <v>0</v>
      </c>
      <c r="S84" s="282">
        <f t="shared" si="63"/>
        <v>0</v>
      </c>
      <c r="T84" s="282">
        <f t="shared" si="63"/>
        <v>0</v>
      </c>
      <c r="U84" s="282">
        <f t="shared" si="64"/>
        <v>0</v>
      </c>
      <c r="V84" s="282">
        <f t="shared" si="64"/>
        <v>0</v>
      </c>
      <c r="W84" s="378">
        <f t="shared" si="65"/>
        <v>0</v>
      </c>
      <c r="X84" s="281">
        <f>J84/B84*100</f>
        <v>100</v>
      </c>
      <c r="Y84" s="282"/>
      <c r="Z84" s="282"/>
      <c r="AA84" s="282">
        <f>N84/F84*100</f>
        <v>100</v>
      </c>
      <c r="AB84" s="282"/>
      <c r="AC84" s="378"/>
      <c r="AD84" s="292">
        <f t="shared" si="55"/>
        <v>5.6343855720787595E-2</v>
      </c>
      <c r="AE84" s="282">
        <f t="shared" si="56"/>
        <v>0</v>
      </c>
      <c r="AF84" s="282">
        <f t="shared" si="57"/>
        <v>0</v>
      </c>
      <c r="AG84" s="282">
        <f t="shared" si="58"/>
        <v>5.6343855720787595E-2</v>
      </c>
      <c r="AH84" s="282">
        <f t="shared" si="60"/>
        <v>0</v>
      </c>
      <c r="AI84" s="378">
        <f t="shared" si="59"/>
        <v>0</v>
      </c>
      <c r="AJ84" s="219"/>
      <c r="AK84" s="219"/>
      <c r="AL84" s="219"/>
      <c r="AM84" s="219"/>
      <c r="AN84" s="219"/>
      <c r="AO84" s="219"/>
    </row>
    <row r="85" spans="1:41" s="244" customFormat="1" ht="17.25" customHeight="1">
      <c r="A85" s="260" t="s">
        <v>550</v>
      </c>
      <c r="B85" s="281">
        <v>2.2999999999999998</v>
      </c>
      <c r="C85" s="282"/>
      <c r="D85" s="282"/>
      <c r="E85" s="282"/>
      <c r="F85" s="282">
        <f>B85+C85+D85+E85</f>
        <v>2.2999999999999998</v>
      </c>
      <c r="G85" s="282">
        <v>0</v>
      </c>
      <c r="H85" s="282">
        <f>-F85-G85</f>
        <v>-2.2999999999999998</v>
      </c>
      <c r="I85" s="378">
        <f t="shared" si="61"/>
        <v>0</v>
      </c>
      <c r="J85" s="281">
        <v>2.2999999999999998</v>
      </c>
      <c r="K85" s="282"/>
      <c r="L85" s="282"/>
      <c r="M85" s="282"/>
      <c r="N85" s="282">
        <f>J85+K85+L85+M85</f>
        <v>2.2999999999999998</v>
      </c>
      <c r="O85" s="282">
        <v>0</v>
      </c>
      <c r="P85" s="282">
        <f>-N85-O85</f>
        <v>-2.2999999999999998</v>
      </c>
      <c r="Q85" s="378">
        <f t="shared" si="62"/>
        <v>0</v>
      </c>
      <c r="R85" s="281">
        <f t="shared" si="63"/>
        <v>0</v>
      </c>
      <c r="S85" s="282">
        <f t="shared" si="63"/>
        <v>0</v>
      </c>
      <c r="T85" s="282">
        <f t="shared" si="63"/>
        <v>0</v>
      </c>
      <c r="U85" s="282">
        <f t="shared" si="64"/>
        <v>0</v>
      </c>
      <c r="V85" s="282">
        <f t="shared" si="64"/>
        <v>0</v>
      </c>
      <c r="W85" s="378">
        <f t="shared" si="65"/>
        <v>0</v>
      </c>
      <c r="X85" s="281"/>
      <c r="Y85" s="282"/>
      <c r="Z85" s="282"/>
      <c r="AA85" s="282"/>
      <c r="AB85" s="282"/>
      <c r="AC85" s="378"/>
      <c r="AD85" s="292">
        <f t="shared" si="55"/>
        <v>2.7989388371017594E-3</v>
      </c>
      <c r="AE85" s="282">
        <f t="shared" si="56"/>
        <v>0</v>
      </c>
      <c r="AF85" s="282">
        <f t="shared" si="57"/>
        <v>0</v>
      </c>
      <c r="AG85" s="282">
        <f t="shared" si="58"/>
        <v>2.7989388371017594E-3</v>
      </c>
      <c r="AH85" s="282">
        <f t="shared" si="60"/>
        <v>0</v>
      </c>
      <c r="AI85" s="378">
        <f t="shared" si="59"/>
        <v>0</v>
      </c>
      <c r="AJ85" s="219"/>
      <c r="AK85" s="219"/>
      <c r="AL85" s="219"/>
      <c r="AM85" s="219"/>
      <c r="AN85" s="219"/>
      <c r="AO85" s="219"/>
    </row>
    <row r="86" spans="1:41" s="244" customFormat="1">
      <c r="A86" s="260" t="s">
        <v>551</v>
      </c>
      <c r="B86" s="281"/>
      <c r="C86" s="282"/>
      <c r="D86" s="282"/>
      <c r="E86" s="282"/>
      <c r="F86" s="282"/>
      <c r="G86" s="282">
        <v>0.8</v>
      </c>
      <c r="H86" s="282">
        <f>-G86</f>
        <v>-0.8</v>
      </c>
      <c r="I86" s="378">
        <f t="shared" si="61"/>
        <v>0</v>
      </c>
      <c r="J86" s="281"/>
      <c r="K86" s="282"/>
      <c r="L86" s="282"/>
      <c r="M86" s="282"/>
      <c r="N86" s="282"/>
      <c r="O86" s="282">
        <v>0.8</v>
      </c>
      <c r="P86" s="282">
        <f>-O86</f>
        <v>-0.8</v>
      </c>
      <c r="Q86" s="378">
        <f t="shared" si="62"/>
        <v>0</v>
      </c>
      <c r="R86" s="281">
        <f t="shared" si="63"/>
        <v>0</v>
      </c>
      <c r="S86" s="282">
        <f t="shared" si="63"/>
        <v>0</v>
      </c>
      <c r="T86" s="282">
        <f t="shared" si="63"/>
        <v>0</v>
      </c>
      <c r="U86" s="282">
        <f t="shared" si="64"/>
        <v>0</v>
      </c>
      <c r="V86" s="282">
        <f t="shared" si="64"/>
        <v>0</v>
      </c>
      <c r="W86" s="378">
        <f t="shared" si="65"/>
        <v>0</v>
      </c>
      <c r="X86" s="281"/>
      <c r="Y86" s="282"/>
      <c r="Z86" s="282"/>
      <c r="AA86" s="282"/>
      <c r="AB86" s="282">
        <f>O86/G86*100</f>
        <v>100</v>
      </c>
      <c r="AC86" s="378"/>
      <c r="AD86" s="292">
        <f t="shared" si="55"/>
        <v>0</v>
      </c>
      <c r="AE86" s="282">
        <f t="shared" si="56"/>
        <v>0</v>
      </c>
      <c r="AF86" s="282">
        <f t="shared" si="57"/>
        <v>0</v>
      </c>
      <c r="AG86" s="282">
        <f t="shared" si="58"/>
        <v>0</v>
      </c>
      <c r="AH86" s="282"/>
      <c r="AI86" s="378">
        <f t="shared" si="59"/>
        <v>0</v>
      </c>
      <c r="AJ86" s="219"/>
      <c r="AK86" s="219"/>
      <c r="AL86" s="219"/>
      <c r="AM86" s="219"/>
      <c r="AN86" s="219"/>
      <c r="AO86" s="219"/>
    </row>
    <row r="87" spans="1:41" s="301" customFormat="1">
      <c r="A87" s="258" t="s">
        <v>552</v>
      </c>
      <c r="B87" s="296">
        <v>1287</v>
      </c>
      <c r="C87" s="278"/>
      <c r="D87" s="278"/>
      <c r="E87" s="278"/>
      <c r="F87" s="278">
        <f t="shared" ref="F87:F147" si="66">B87+C87+D87+E87</f>
        <v>1287</v>
      </c>
      <c r="G87" s="278">
        <v>21.4</v>
      </c>
      <c r="H87" s="278">
        <f>H89+H90</f>
        <v>-0.9</v>
      </c>
      <c r="I87" s="240">
        <f t="shared" si="61"/>
        <v>1307.5</v>
      </c>
      <c r="J87" s="296">
        <v>1253.8</v>
      </c>
      <c r="K87" s="278"/>
      <c r="L87" s="278"/>
      <c r="M87" s="278"/>
      <c r="N87" s="278">
        <f>J87+K87+L87+M87</f>
        <v>1253.8</v>
      </c>
      <c r="O87" s="278">
        <v>19.899999999999999</v>
      </c>
      <c r="P87" s="278">
        <f>P89+P90</f>
        <v>-0.9</v>
      </c>
      <c r="Q87" s="240">
        <f t="shared" si="62"/>
        <v>1272.8</v>
      </c>
      <c r="R87" s="296">
        <f t="shared" si="63"/>
        <v>-33.200000000000045</v>
      </c>
      <c r="S87" s="278">
        <f t="shared" si="63"/>
        <v>0</v>
      </c>
      <c r="T87" s="278">
        <f t="shared" si="63"/>
        <v>0</v>
      </c>
      <c r="U87" s="278">
        <f t="shared" si="64"/>
        <v>-33.200000000000045</v>
      </c>
      <c r="V87" s="278">
        <f t="shared" si="64"/>
        <v>-1.5</v>
      </c>
      <c r="W87" s="240">
        <f t="shared" si="65"/>
        <v>-34.700000000000045</v>
      </c>
      <c r="X87" s="296">
        <f>J87/B87*100</f>
        <v>97.420357420357419</v>
      </c>
      <c r="Y87" s="278"/>
      <c r="Z87" s="278"/>
      <c r="AA87" s="278">
        <f>N87/F87*100</f>
        <v>97.420357420357419</v>
      </c>
      <c r="AB87" s="278">
        <f>O87/G87*100</f>
        <v>92.990654205607484</v>
      </c>
      <c r="AC87" s="240">
        <f>Q87/I87*100</f>
        <v>97.346080305927345</v>
      </c>
      <c r="AD87" s="295">
        <f t="shared" si="55"/>
        <v>1.5257867451992113</v>
      </c>
      <c r="AE87" s="278">
        <f t="shared" si="56"/>
        <v>0</v>
      </c>
      <c r="AF87" s="278">
        <f t="shared" si="57"/>
        <v>0</v>
      </c>
      <c r="AG87" s="278">
        <f t="shared" si="58"/>
        <v>1.5257867451992113</v>
      </c>
      <c r="AH87" s="278"/>
      <c r="AI87" s="240">
        <f t="shared" si="59"/>
        <v>1.5489084138535303</v>
      </c>
    </row>
    <row r="88" spans="1:41" ht="14.25" customHeight="1">
      <c r="A88" s="265" t="s">
        <v>497</v>
      </c>
      <c r="B88" s="274"/>
      <c r="C88" s="236"/>
      <c r="D88" s="236"/>
      <c r="E88" s="236"/>
      <c r="F88" s="236"/>
      <c r="G88" s="236"/>
      <c r="H88" s="236"/>
      <c r="I88" s="234"/>
      <c r="J88" s="274"/>
      <c r="K88" s="236"/>
      <c r="L88" s="236"/>
      <c r="M88" s="236"/>
      <c r="N88" s="236"/>
      <c r="O88" s="236"/>
      <c r="P88" s="236"/>
      <c r="Q88" s="234"/>
      <c r="R88" s="274"/>
      <c r="S88" s="236"/>
      <c r="T88" s="236"/>
      <c r="U88" s="236"/>
      <c r="V88" s="236"/>
      <c r="W88" s="234"/>
      <c r="X88" s="274"/>
      <c r="Y88" s="236"/>
      <c r="Z88" s="236"/>
      <c r="AA88" s="236"/>
      <c r="AB88" s="236"/>
      <c r="AC88" s="234"/>
      <c r="AD88" s="247">
        <f t="shared" si="55"/>
        <v>0</v>
      </c>
      <c r="AE88" s="236">
        <f t="shared" si="56"/>
        <v>0</v>
      </c>
      <c r="AF88" s="236">
        <f t="shared" si="57"/>
        <v>0</v>
      </c>
      <c r="AG88" s="236">
        <f t="shared" si="58"/>
        <v>0</v>
      </c>
      <c r="AH88" s="236">
        <f>(O88/82174)*100</f>
        <v>0</v>
      </c>
      <c r="AI88" s="234">
        <f t="shared" si="59"/>
        <v>0</v>
      </c>
    </row>
    <row r="89" spans="1:41" s="244" customFormat="1">
      <c r="A89" s="260" t="s">
        <v>553</v>
      </c>
      <c r="B89" s="281">
        <v>0.9</v>
      </c>
      <c r="C89" s="282"/>
      <c r="D89" s="282"/>
      <c r="E89" s="282"/>
      <c r="F89" s="282">
        <f t="shared" si="66"/>
        <v>0.9</v>
      </c>
      <c r="G89" s="282"/>
      <c r="H89" s="282">
        <f>-F89:F89</f>
        <v>-0.9</v>
      </c>
      <c r="I89" s="378">
        <f t="shared" si="61"/>
        <v>0</v>
      </c>
      <c r="J89" s="281">
        <v>0.9</v>
      </c>
      <c r="K89" s="282"/>
      <c r="L89" s="282"/>
      <c r="M89" s="282"/>
      <c r="N89" s="282">
        <f t="shared" ref="N89:N103" si="67">J89+K89+L89+M89</f>
        <v>0.9</v>
      </c>
      <c r="O89" s="282"/>
      <c r="P89" s="282">
        <f>-N89:N89</f>
        <v>-0.9</v>
      </c>
      <c r="Q89" s="378">
        <f t="shared" si="62"/>
        <v>0</v>
      </c>
      <c r="R89" s="281">
        <f>J89-B89</f>
        <v>0</v>
      </c>
      <c r="S89" s="282">
        <f>K89-C89</f>
        <v>0</v>
      </c>
      <c r="T89" s="282">
        <f>L89-D89</f>
        <v>0</v>
      </c>
      <c r="U89" s="282">
        <f>N89-F89</f>
        <v>0</v>
      </c>
      <c r="V89" s="282">
        <f>O89-G89</f>
        <v>0</v>
      </c>
      <c r="W89" s="378">
        <f>Q89-I89</f>
        <v>0</v>
      </c>
      <c r="X89" s="281">
        <f>J89/B89*100</f>
        <v>100</v>
      </c>
      <c r="Y89" s="282"/>
      <c r="Z89" s="282"/>
      <c r="AA89" s="282">
        <f>N89/F89*100</f>
        <v>100</v>
      </c>
      <c r="AB89" s="282"/>
      <c r="AC89" s="378"/>
      <c r="AD89" s="292"/>
      <c r="AE89" s="282">
        <f>(K89/82174)*100</f>
        <v>0</v>
      </c>
      <c r="AF89" s="282">
        <f>(L89/82174)*100</f>
        <v>0</v>
      </c>
      <c r="AG89" s="282"/>
      <c r="AH89" s="282">
        <f>(O89/82174)*100</f>
        <v>0</v>
      </c>
      <c r="AI89" s="378">
        <f t="shared" si="59"/>
        <v>0</v>
      </c>
      <c r="AJ89" s="219"/>
      <c r="AK89" s="219"/>
      <c r="AL89" s="219"/>
      <c r="AM89" s="219"/>
      <c r="AN89" s="219"/>
      <c r="AO89" s="219"/>
    </row>
    <row r="90" spans="1:41" s="244" customFormat="1" ht="46.5" customHeight="1">
      <c r="A90" s="260" t="s">
        <v>589</v>
      </c>
      <c r="B90" s="281"/>
      <c r="C90" s="282"/>
      <c r="D90" s="282"/>
      <c r="E90" s="282"/>
      <c r="F90" s="282">
        <f t="shared" si="66"/>
        <v>0</v>
      </c>
      <c r="G90" s="282"/>
      <c r="H90" s="282">
        <f>-F90:F90</f>
        <v>0</v>
      </c>
      <c r="I90" s="378"/>
      <c r="J90" s="281"/>
      <c r="K90" s="282"/>
      <c r="L90" s="282"/>
      <c r="M90" s="282"/>
      <c r="N90" s="282">
        <f t="shared" si="67"/>
        <v>0</v>
      </c>
      <c r="O90" s="282"/>
      <c r="P90" s="282">
        <f>-N90:N90</f>
        <v>0</v>
      </c>
      <c r="Q90" s="378"/>
      <c r="R90" s="281"/>
      <c r="S90" s="282"/>
      <c r="T90" s="282"/>
      <c r="U90" s="282"/>
      <c r="V90" s="282"/>
      <c r="W90" s="378"/>
      <c r="X90" s="281"/>
      <c r="Y90" s="282"/>
      <c r="Z90" s="282"/>
      <c r="AA90" s="282"/>
      <c r="AB90" s="282"/>
      <c r="AC90" s="378"/>
      <c r="AD90" s="292"/>
      <c r="AE90" s="282">
        <f>(K90/82174)*100</f>
        <v>0</v>
      </c>
      <c r="AF90" s="282">
        <f>(L90/82174)*100</f>
        <v>0</v>
      </c>
      <c r="AG90" s="282"/>
      <c r="AH90" s="282">
        <f>(O90/82174)*100</f>
        <v>0</v>
      </c>
      <c r="AI90" s="378">
        <f t="shared" si="59"/>
        <v>0</v>
      </c>
      <c r="AJ90" s="219"/>
      <c r="AK90" s="219"/>
      <c r="AL90" s="219"/>
      <c r="AM90" s="219"/>
      <c r="AN90" s="219"/>
      <c r="AO90" s="219"/>
    </row>
    <row r="91" spans="1:41" s="301" customFormat="1" ht="17.25" customHeight="1">
      <c r="A91" s="258" t="s">
        <v>554</v>
      </c>
      <c r="B91" s="296">
        <v>296.7</v>
      </c>
      <c r="C91" s="278"/>
      <c r="D91" s="278"/>
      <c r="E91" s="278"/>
      <c r="F91" s="278">
        <f t="shared" si="66"/>
        <v>296.7</v>
      </c>
      <c r="G91" s="278">
        <v>130.1</v>
      </c>
      <c r="H91" s="278">
        <f>H93+H94</f>
        <v>-126.7</v>
      </c>
      <c r="I91" s="240">
        <f t="shared" si="61"/>
        <v>300.09999999999997</v>
      </c>
      <c r="J91" s="296">
        <v>292.3</v>
      </c>
      <c r="K91" s="278"/>
      <c r="L91" s="278"/>
      <c r="M91" s="278"/>
      <c r="N91" s="278">
        <f t="shared" si="67"/>
        <v>292.3</v>
      </c>
      <c r="O91" s="278">
        <v>125.5</v>
      </c>
      <c r="P91" s="278">
        <f>P93+P94</f>
        <v>-126.4</v>
      </c>
      <c r="Q91" s="240">
        <f>N91+O91+P91</f>
        <v>291.39999999999998</v>
      </c>
      <c r="R91" s="296">
        <f>J91-B91</f>
        <v>-4.3999999999999773</v>
      </c>
      <c r="S91" s="278">
        <f>K91-C91</f>
        <v>0</v>
      </c>
      <c r="T91" s="278">
        <f>L91-D91</f>
        <v>0</v>
      </c>
      <c r="U91" s="278">
        <f>N91-F91</f>
        <v>-4.3999999999999773</v>
      </c>
      <c r="V91" s="278">
        <f>O91-G91</f>
        <v>-4.5999999999999943</v>
      </c>
      <c r="W91" s="240">
        <f>Q91-I91</f>
        <v>-8.6999999999999886</v>
      </c>
      <c r="X91" s="296">
        <f>J91/B91*100</f>
        <v>98.517020559487705</v>
      </c>
      <c r="Y91" s="278"/>
      <c r="Z91" s="278"/>
      <c r="AA91" s="278">
        <f>N91/F91*100</f>
        <v>98.517020559487705</v>
      </c>
      <c r="AB91" s="278">
        <f>O91/G91*100</f>
        <v>96.464258262874708</v>
      </c>
      <c r="AC91" s="240">
        <f>Q91/I91*100</f>
        <v>97.100966344551821</v>
      </c>
      <c r="AD91" s="295">
        <f>(J91/87847)*100</f>
        <v>0.33273760060104501</v>
      </c>
      <c r="AE91" s="278">
        <f>(K91/87847)*100</f>
        <v>0</v>
      </c>
      <c r="AF91" s="278">
        <f>(L91/87847)*100</f>
        <v>0</v>
      </c>
      <c r="AG91" s="278">
        <f>(N91/87847)*100</f>
        <v>0.33273760060104501</v>
      </c>
      <c r="AH91" s="278">
        <f>(O91/87847)*100</f>
        <v>0.1428620214691452</v>
      </c>
      <c r="AI91" s="240">
        <f>(Q91/87847)*100</f>
        <v>0.33171309208054911</v>
      </c>
    </row>
    <row r="92" spans="1:41">
      <c r="A92" s="262" t="s">
        <v>497</v>
      </c>
      <c r="B92" s="274"/>
      <c r="C92" s="236"/>
      <c r="D92" s="236"/>
      <c r="E92" s="236"/>
      <c r="F92" s="236"/>
      <c r="G92" s="236"/>
      <c r="H92" s="236"/>
      <c r="I92" s="234"/>
      <c r="J92" s="274"/>
      <c r="K92" s="236"/>
      <c r="L92" s="236"/>
      <c r="M92" s="236"/>
      <c r="N92" s="236"/>
      <c r="O92" s="236"/>
      <c r="P92" s="236"/>
      <c r="Q92" s="234"/>
      <c r="R92" s="274"/>
      <c r="S92" s="236"/>
      <c r="T92" s="236"/>
      <c r="U92" s="236"/>
      <c r="V92" s="236"/>
      <c r="W92" s="234"/>
      <c r="X92" s="274"/>
      <c r="Y92" s="236"/>
      <c r="Z92" s="236"/>
      <c r="AA92" s="236"/>
      <c r="AB92" s="236"/>
      <c r="AC92" s="234"/>
      <c r="AD92" s="247"/>
      <c r="AE92" s="236"/>
      <c r="AF92" s="236"/>
      <c r="AG92" s="236"/>
      <c r="AH92" s="236"/>
      <c r="AI92" s="234"/>
    </row>
    <row r="93" spans="1:41" s="244" customFormat="1">
      <c r="A93" s="260" t="s">
        <v>553</v>
      </c>
      <c r="B93" s="281">
        <v>0</v>
      </c>
      <c r="C93" s="282"/>
      <c r="D93" s="282"/>
      <c r="E93" s="282"/>
      <c r="F93" s="282">
        <f t="shared" si="66"/>
        <v>0</v>
      </c>
      <c r="G93" s="282"/>
      <c r="H93" s="282">
        <f>-F93</f>
        <v>0</v>
      </c>
      <c r="I93" s="378">
        <f t="shared" si="61"/>
        <v>0</v>
      </c>
      <c r="J93" s="281">
        <v>0</v>
      </c>
      <c r="K93" s="282"/>
      <c r="L93" s="282"/>
      <c r="M93" s="282"/>
      <c r="N93" s="282">
        <f t="shared" si="67"/>
        <v>0</v>
      </c>
      <c r="O93" s="282"/>
      <c r="P93" s="282">
        <f>-N93</f>
        <v>0</v>
      </c>
      <c r="Q93" s="378">
        <f t="shared" si="62"/>
        <v>0</v>
      </c>
      <c r="R93" s="281">
        <f t="shared" ref="R93:T96" si="68">J93-B93</f>
        <v>0</v>
      </c>
      <c r="S93" s="282">
        <f t="shared" si="68"/>
        <v>0</v>
      </c>
      <c r="T93" s="282">
        <f t="shared" si="68"/>
        <v>0</v>
      </c>
      <c r="U93" s="282">
        <f t="shared" ref="U93:V96" si="69">N93-F93</f>
        <v>0</v>
      </c>
      <c r="V93" s="282">
        <f t="shared" si="69"/>
        <v>0</v>
      </c>
      <c r="W93" s="378">
        <f>Q93-I93</f>
        <v>0</v>
      </c>
      <c r="X93" s="281"/>
      <c r="Y93" s="282"/>
      <c r="Z93" s="282"/>
      <c r="AA93" s="282"/>
      <c r="AB93" s="282"/>
      <c r="AC93" s="378"/>
      <c r="AD93" s="292">
        <f>(J93/82174)*100</f>
        <v>0</v>
      </c>
      <c r="AE93" s="282">
        <f>(K93/82174)*100</f>
        <v>0</v>
      </c>
      <c r="AF93" s="282">
        <f>(L93/82174)*100</f>
        <v>0</v>
      </c>
      <c r="AG93" s="282">
        <f>(N93/82174)*100</f>
        <v>0</v>
      </c>
      <c r="AH93" s="282">
        <f>(O93/82174)*100</f>
        <v>0</v>
      </c>
      <c r="AI93" s="378">
        <f>(Q93/82174)*100</f>
        <v>0</v>
      </c>
      <c r="AJ93" s="219"/>
      <c r="AK93" s="219"/>
      <c r="AL93" s="219"/>
      <c r="AM93" s="219"/>
      <c r="AN93" s="219"/>
      <c r="AO93" s="219"/>
    </row>
    <row r="94" spans="1:41" s="244" customFormat="1">
      <c r="A94" s="260" t="s">
        <v>555</v>
      </c>
      <c r="B94" s="281">
        <v>126.7</v>
      </c>
      <c r="C94" s="282"/>
      <c r="D94" s="282"/>
      <c r="E94" s="282"/>
      <c r="F94" s="282">
        <f>B94+C94+D94+E94</f>
        <v>126.7</v>
      </c>
      <c r="G94" s="282"/>
      <c r="H94" s="282">
        <f>-F94</f>
        <v>-126.7</v>
      </c>
      <c r="I94" s="378">
        <f>F94+G94+H94</f>
        <v>0</v>
      </c>
      <c r="J94" s="281">
        <v>126.4</v>
      </c>
      <c r="K94" s="282"/>
      <c r="L94" s="282"/>
      <c r="M94" s="282"/>
      <c r="N94" s="282">
        <f t="shared" si="67"/>
        <v>126.4</v>
      </c>
      <c r="O94" s="282"/>
      <c r="P94" s="282">
        <f>-N94</f>
        <v>-126.4</v>
      </c>
      <c r="Q94" s="378">
        <f>N94+O94+P94</f>
        <v>0</v>
      </c>
      <c r="R94" s="281">
        <f t="shared" si="68"/>
        <v>-0.29999999999999716</v>
      </c>
      <c r="S94" s="282">
        <f t="shared" si="68"/>
        <v>0</v>
      </c>
      <c r="T94" s="282">
        <f t="shared" si="68"/>
        <v>0</v>
      </c>
      <c r="U94" s="282">
        <f t="shared" si="69"/>
        <v>-0.29999999999999716</v>
      </c>
      <c r="V94" s="282">
        <f t="shared" si="69"/>
        <v>0</v>
      </c>
      <c r="W94" s="378">
        <f>Q94-I94</f>
        <v>0</v>
      </c>
      <c r="X94" s="281">
        <f>J94/B94*100</f>
        <v>99.763220205209151</v>
      </c>
      <c r="Y94" s="282"/>
      <c r="Z94" s="282"/>
      <c r="AA94" s="282">
        <f>N94/F94*100</f>
        <v>99.763220205209151</v>
      </c>
      <c r="AB94" s="282"/>
      <c r="AC94" s="378"/>
      <c r="AD94" s="292">
        <f>(J94/87847)*100</f>
        <v>0.14388652998964108</v>
      </c>
      <c r="AE94" s="282">
        <f t="shared" ref="AE94:AF96" si="70">(K94/82174)*100</f>
        <v>0</v>
      </c>
      <c r="AF94" s="282">
        <f t="shared" si="70"/>
        <v>0</v>
      </c>
      <c r="AG94" s="282">
        <f>(N94/87847)*100</f>
        <v>0.14388652998964108</v>
      </c>
      <c r="AH94" s="282">
        <f>(O94/82174)*100</f>
        <v>0</v>
      </c>
      <c r="AI94" s="378">
        <f>(Q94/82174)*100</f>
        <v>0</v>
      </c>
      <c r="AJ94" s="219"/>
      <c r="AK94" s="219"/>
      <c r="AL94" s="219"/>
      <c r="AM94" s="219"/>
      <c r="AN94" s="219"/>
      <c r="AO94" s="219"/>
    </row>
    <row r="95" spans="1:41" s="301" customFormat="1">
      <c r="A95" s="258" t="s">
        <v>556</v>
      </c>
      <c r="B95" s="296">
        <v>30.5</v>
      </c>
      <c r="C95" s="278"/>
      <c r="D95" s="278"/>
      <c r="E95" s="278"/>
      <c r="F95" s="278">
        <f t="shared" si="66"/>
        <v>30.5</v>
      </c>
      <c r="G95" s="278">
        <v>17.8</v>
      </c>
      <c r="H95" s="278"/>
      <c r="I95" s="240">
        <f t="shared" si="61"/>
        <v>48.3</v>
      </c>
      <c r="J95" s="296">
        <v>30.5</v>
      </c>
      <c r="K95" s="278"/>
      <c r="L95" s="278"/>
      <c r="M95" s="278"/>
      <c r="N95" s="278">
        <f t="shared" si="67"/>
        <v>30.5</v>
      </c>
      <c r="O95" s="278">
        <v>14.5</v>
      </c>
      <c r="P95" s="278"/>
      <c r="Q95" s="240">
        <f t="shared" si="62"/>
        <v>45</v>
      </c>
      <c r="R95" s="296">
        <f t="shared" si="68"/>
        <v>0</v>
      </c>
      <c r="S95" s="278">
        <f t="shared" si="68"/>
        <v>0</v>
      </c>
      <c r="T95" s="278">
        <f t="shared" si="68"/>
        <v>0</v>
      </c>
      <c r="U95" s="278">
        <f t="shared" si="69"/>
        <v>0</v>
      </c>
      <c r="V95" s="278">
        <f t="shared" si="69"/>
        <v>-3.3000000000000007</v>
      </c>
      <c r="W95" s="240">
        <f>Q95-I95</f>
        <v>-3.2999999999999972</v>
      </c>
      <c r="X95" s="296">
        <f>J95/B95*100</f>
        <v>100</v>
      </c>
      <c r="Y95" s="278"/>
      <c r="Z95" s="278"/>
      <c r="AA95" s="278">
        <f>N95/F95*100</f>
        <v>100</v>
      </c>
      <c r="AB95" s="278">
        <f>O95/G95*100</f>
        <v>81.460674157303373</v>
      </c>
      <c r="AC95" s="240">
        <f>Q95/I95*100</f>
        <v>93.16770186335404</v>
      </c>
      <c r="AD95" s="295"/>
      <c r="AE95" s="278">
        <f t="shared" si="70"/>
        <v>0</v>
      </c>
      <c r="AF95" s="278">
        <f t="shared" si="70"/>
        <v>0</v>
      </c>
      <c r="AG95" s="278"/>
      <c r="AH95" s="278"/>
      <c r="AI95" s="240"/>
    </row>
    <row r="96" spans="1:41" s="301" customFormat="1">
      <c r="A96" s="258" t="s">
        <v>631</v>
      </c>
      <c r="B96" s="296">
        <v>1776.6</v>
      </c>
      <c r="C96" s="278"/>
      <c r="D96" s="278"/>
      <c r="E96" s="278"/>
      <c r="F96" s="278">
        <f t="shared" si="66"/>
        <v>1776.6</v>
      </c>
      <c r="G96" s="278">
        <v>424.9</v>
      </c>
      <c r="H96" s="278">
        <f>H98</f>
        <v>-5.3</v>
      </c>
      <c r="I96" s="240">
        <f t="shared" si="61"/>
        <v>2196.1999999999998</v>
      </c>
      <c r="J96" s="296">
        <v>1686.3</v>
      </c>
      <c r="K96" s="278"/>
      <c r="L96" s="278"/>
      <c r="M96" s="278"/>
      <c r="N96" s="278">
        <f t="shared" si="67"/>
        <v>1686.3</v>
      </c>
      <c r="O96" s="278">
        <v>414.5</v>
      </c>
      <c r="P96" s="278">
        <f>P98</f>
        <v>-5.3</v>
      </c>
      <c r="Q96" s="240">
        <f t="shared" si="62"/>
        <v>2095.5</v>
      </c>
      <c r="R96" s="296">
        <f t="shared" si="68"/>
        <v>-90.299999999999955</v>
      </c>
      <c r="S96" s="278">
        <f t="shared" si="68"/>
        <v>0</v>
      </c>
      <c r="T96" s="278">
        <f t="shared" si="68"/>
        <v>0</v>
      </c>
      <c r="U96" s="278">
        <f t="shared" si="69"/>
        <v>-90.299999999999955</v>
      </c>
      <c r="V96" s="278">
        <f t="shared" si="69"/>
        <v>-10.399999999999977</v>
      </c>
      <c r="W96" s="240">
        <f>Q96-I96</f>
        <v>-100.69999999999982</v>
      </c>
      <c r="X96" s="296">
        <f>J96/B96*100</f>
        <v>94.917257683215126</v>
      </c>
      <c r="Y96" s="278"/>
      <c r="Z96" s="278"/>
      <c r="AA96" s="278">
        <f>N96/F96*100</f>
        <v>94.917257683215126</v>
      </c>
      <c r="AB96" s="278">
        <f>O96/G96*100</f>
        <v>97.552365262414682</v>
      </c>
      <c r="AC96" s="240">
        <f>Q96/I96*100</f>
        <v>95.414807394590667</v>
      </c>
      <c r="AD96" s="295">
        <f>(J96/87847)*100</f>
        <v>1.91958746456908</v>
      </c>
      <c r="AE96" s="278">
        <f t="shared" si="70"/>
        <v>0</v>
      </c>
      <c r="AF96" s="278">
        <f t="shared" si="70"/>
        <v>0</v>
      </c>
      <c r="AG96" s="278">
        <f>(N96/87847)*100</f>
        <v>1.91958746456908</v>
      </c>
      <c r="AH96" s="278">
        <f>(O96/87847)*100</f>
        <v>0.47184309082837206</v>
      </c>
      <c r="AI96" s="240">
        <f>(Q96/87847)*100</f>
        <v>2.3853973385545322</v>
      </c>
    </row>
    <row r="97" spans="1:41">
      <c r="A97" s="262" t="s">
        <v>497</v>
      </c>
      <c r="B97" s="274"/>
      <c r="C97" s="236"/>
      <c r="D97" s="236"/>
      <c r="E97" s="236"/>
      <c r="F97" s="236"/>
      <c r="G97" s="236"/>
      <c r="H97" s="236"/>
      <c r="I97" s="234"/>
      <c r="J97" s="274"/>
      <c r="K97" s="236"/>
      <c r="L97" s="236"/>
      <c r="M97" s="236"/>
      <c r="N97" s="236"/>
      <c r="O97" s="236"/>
      <c r="P97" s="236"/>
      <c r="Q97" s="234"/>
      <c r="R97" s="274"/>
      <c r="S97" s="236"/>
      <c r="T97" s="236"/>
      <c r="U97" s="236"/>
      <c r="V97" s="236"/>
      <c r="W97" s="234"/>
      <c r="X97" s="274"/>
      <c r="Y97" s="236"/>
      <c r="Z97" s="236"/>
      <c r="AA97" s="236"/>
      <c r="AB97" s="236"/>
      <c r="AC97" s="234"/>
      <c r="AD97" s="247"/>
      <c r="AE97" s="236"/>
      <c r="AF97" s="236"/>
      <c r="AG97" s="236"/>
      <c r="AH97" s="236"/>
      <c r="AI97" s="234"/>
    </row>
    <row r="98" spans="1:41" s="244" customFormat="1">
      <c r="A98" s="260" t="s">
        <v>591</v>
      </c>
      <c r="B98" s="281"/>
      <c r="C98" s="282"/>
      <c r="D98" s="282"/>
      <c r="E98" s="282"/>
      <c r="F98" s="282">
        <f t="shared" si="66"/>
        <v>0</v>
      </c>
      <c r="G98" s="282">
        <v>5.3</v>
      </c>
      <c r="H98" s="282">
        <f>-G98</f>
        <v>-5.3</v>
      </c>
      <c r="I98" s="378">
        <f t="shared" si="61"/>
        <v>0</v>
      </c>
      <c r="J98" s="281"/>
      <c r="K98" s="282"/>
      <c r="L98" s="282"/>
      <c r="M98" s="282"/>
      <c r="N98" s="282">
        <f t="shared" si="67"/>
        <v>0</v>
      </c>
      <c r="O98" s="282">
        <v>5.3</v>
      </c>
      <c r="P98" s="282">
        <f>-O98</f>
        <v>-5.3</v>
      </c>
      <c r="Q98" s="378">
        <f t="shared" si="62"/>
        <v>0</v>
      </c>
      <c r="R98" s="281">
        <f t="shared" ref="R98:T99" si="71">J98-B98</f>
        <v>0</v>
      </c>
      <c r="S98" s="282">
        <f t="shared" si="71"/>
        <v>0</v>
      </c>
      <c r="T98" s="282">
        <f t="shared" si="71"/>
        <v>0</v>
      </c>
      <c r="U98" s="282">
        <f>N98-F98</f>
        <v>0</v>
      </c>
      <c r="V98" s="282">
        <f>O98-G98</f>
        <v>0</v>
      </c>
      <c r="W98" s="378">
        <f>Q98-I98</f>
        <v>0</v>
      </c>
      <c r="X98" s="281"/>
      <c r="Y98" s="282"/>
      <c r="Z98" s="282"/>
      <c r="AA98" s="282"/>
      <c r="AB98" s="282">
        <f>O98/G98*100</f>
        <v>100</v>
      </c>
      <c r="AC98" s="378"/>
      <c r="AD98" s="292">
        <f>(J98/82174)*100</f>
        <v>0</v>
      </c>
      <c r="AE98" s="282">
        <f>(K98/82174)*100</f>
        <v>0</v>
      </c>
      <c r="AF98" s="282">
        <f>(L98/82174)*100</f>
        <v>0</v>
      </c>
      <c r="AG98" s="282">
        <f>(N98/82174)*100</f>
        <v>0</v>
      </c>
      <c r="AH98" s="282"/>
      <c r="AI98" s="378">
        <f>(Q98/82174)*100</f>
        <v>0</v>
      </c>
      <c r="AJ98" s="219"/>
      <c r="AK98" s="219"/>
      <c r="AL98" s="219"/>
      <c r="AM98" s="219"/>
      <c r="AN98" s="219"/>
      <c r="AO98" s="219"/>
    </row>
    <row r="99" spans="1:41" s="301" customFormat="1">
      <c r="A99" s="258" t="s">
        <v>592</v>
      </c>
      <c r="B99" s="296">
        <v>152.5</v>
      </c>
      <c r="C99" s="278"/>
      <c r="D99" s="278"/>
      <c r="E99" s="278"/>
      <c r="F99" s="278">
        <f t="shared" si="66"/>
        <v>152.5</v>
      </c>
      <c r="G99" s="278">
        <v>729.8</v>
      </c>
      <c r="H99" s="278">
        <f>H101+H102</f>
        <v>-6.2</v>
      </c>
      <c r="I99" s="240">
        <f t="shared" si="61"/>
        <v>876.09999999999991</v>
      </c>
      <c r="J99" s="296">
        <v>152.5</v>
      </c>
      <c r="K99" s="278"/>
      <c r="L99" s="278"/>
      <c r="M99" s="278"/>
      <c r="N99" s="278">
        <f t="shared" si="67"/>
        <v>152.5</v>
      </c>
      <c r="O99" s="278">
        <v>664.3</v>
      </c>
      <c r="P99" s="278">
        <f>P101+P102</f>
        <v>-6.2</v>
      </c>
      <c r="Q99" s="240">
        <f>N99+O99+P99</f>
        <v>810.59999999999991</v>
      </c>
      <c r="R99" s="296">
        <f t="shared" si="71"/>
        <v>0</v>
      </c>
      <c r="S99" s="278">
        <f t="shared" si="71"/>
        <v>0</v>
      </c>
      <c r="T99" s="278">
        <f t="shared" si="71"/>
        <v>0</v>
      </c>
      <c r="U99" s="278">
        <f>N99-F99</f>
        <v>0</v>
      </c>
      <c r="V99" s="278">
        <f>O99-G99</f>
        <v>-65.5</v>
      </c>
      <c r="W99" s="240">
        <f>Q99-I99</f>
        <v>-65.5</v>
      </c>
      <c r="X99" s="296">
        <f>J99/B99*100</f>
        <v>100</v>
      </c>
      <c r="Y99" s="278"/>
      <c r="Z99" s="278"/>
      <c r="AA99" s="278">
        <f>N99/F99*100</f>
        <v>100</v>
      </c>
      <c r="AB99" s="278">
        <f>O99/G99*100</f>
        <v>91.024938339271031</v>
      </c>
      <c r="AC99" s="240">
        <f>Q99/I99*100</f>
        <v>92.52368451090058</v>
      </c>
      <c r="AD99" s="295">
        <f>(J99/87847)*100</f>
        <v>0.17359727708402109</v>
      </c>
      <c r="AE99" s="278">
        <f>(K99/82174)*100</f>
        <v>0</v>
      </c>
      <c r="AF99" s="278">
        <f>(L99/82174)*100</f>
        <v>0</v>
      </c>
      <c r="AG99" s="278">
        <f>(N99/87847)*100</f>
        <v>0.17359727708402109</v>
      </c>
      <c r="AH99" s="278">
        <f>(O99/87847)*100</f>
        <v>0.75620112240600135</v>
      </c>
      <c r="AI99" s="240">
        <f>(Q99/87847)*100</f>
        <v>0.92274067412660643</v>
      </c>
    </row>
    <row r="100" spans="1:41">
      <c r="A100" s="262" t="s">
        <v>497</v>
      </c>
      <c r="B100" s="274"/>
      <c r="C100" s="236"/>
      <c r="D100" s="236"/>
      <c r="E100" s="236"/>
      <c r="F100" s="236"/>
      <c r="G100" s="236"/>
      <c r="H100" s="236"/>
      <c r="I100" s="234"/>
      <c r="J100" s="274"/>
      <c r="K100" s="236"/>
      <c r="L100" s="236"/>
      <c r="M100" s="236"/>
      <c r="N100" s="236"/>
      <c r="O100" s="236"/>
      <c r="P100" s="236"/>
      <c r="Q100" s="234"/>
      <c r="R100" s="274"/>
      <c r="S100" s="236"/>
      <c r="T100" s="236"/>
      <c r="U100" s="236"/>
      <c r="V100" s="236"/>
      <c r="W100" s="234"/>
      <c r="X100" s="274"/>
      <c r="Y100" s="236"/>
      <c r="Z100" s="236"/>
      <c r="AA100" s="236"/>
      <c r="AB100" s="236"/>
      <c r="AC100" s="234"/>
      <c r="AD100" s="247"/>
      <c r="AE100" s="236"/>
      <c r="AF100" s="236"/>
      <c r="AG100" s="236"/>
      <c r="AH100" s="236"/>
      <c r="AI100" s="234"/>
    </row>
    <row r="101" spans="1:41" s="244" customFormat="1" ht="19.5" customHeight="1">
      <c r="A101" s="266" t="s">
        <v>557</v>
      </c>
      <c r="B101" s="281"/>
      <c r="C101" s="282"/>
      <c r="D101" s="282"/>
      <c r="E101" s="282"/>
      <c r="F101" s="282">
        <f t="shared" si="66"/>
        <v>0</v>
      </c>
      <c r="G101" s="282">
        <v>6.2</v>
      </c>
      <c r="H101" s="282">
        <f>-G101</f>
        <v>-6.2</v>
      </c>
      <c r="I101" s="378">
        <f t="shared" si="61"/>
        <v>0</v>
      </c>
      <c r="J101" s="281"/>
      <c r="K101" s="282"/>
      <c r="L101" s="282"/>
      <c r="M101" s="282"/>
      <c r="N101" s="282">
        <f t="shared" si="67"/>
        <v>0</v>
      </c>
      <c r="O101" s="282">
        <v>6.2</v>
      </c>
      <c r="P101" s="282">
        <f>-O101</f>
        <v>-6.2</v>
      </c>
      <c r="Q101" s="378">
        <f t="shared" si="62"/>
        <v>0</v>
      </c>
      <c r="R101" s="281">
        <f>J101-B101</f>
        <v>0</v>
      </c>
      <c r="S101" s="282">
        <f>K101-C101</f>
        <v>0</v>
      </c>
      <c r="T101" s="282">
        <f>L101-D101</f>
        <v>0</v>
      </c>
      <c r="U101" s="282">
        <f>N101-F101</f>
        <v>0</v>
      </c>
      <c r="V101" s="282">
        <f>O101-G101</f>
        <v>0</v>
      </c>
      <c r="W101" s="378">
        <f>Q101-I101</f>
        <v>0</v>
      </c>
      <c r="X101" s="281"/>
      <c r="Y101" s="282"/>
      <c r="Z101" s="282"/>
      <c r="AA101" s="282"/>
      <c r="AB101" s="282">
        <f>O101/G101*100</f>
        <v>100</v>
      </c>
      <c r="AC101" s="378"/>
      <c r="AD101" s="292">
        <f t="shared" ref="AD101:AF102" si="72">(J101/82174)*100</f>
        <v>0</v>
      </c>
      <c r="AE101" s="282">
        <f t="shared" si="72"/>
        <v>0</v>
      </c>
      <c r="AF101" s="282">
        <f t="shared" si="72"/>
        <v>0</v>
      </c>
      <c r="AG101" s="282">
        <f>(N101/82174)*100</f>
        <v>0</v>
      </c>
      <c r="AH101" s="282"/>
      <c r="AI101" s="378">
        <f>(Q101/82174)*100</f>
        <v>0</v>
      </c>
      <c r="AJ101" s="219"/>
      <c r="AK101" s="219"/>
      <c r="AL101" s="219"/>
      <c r="AM101" s="219"/>
      <c r="AN101" s="219"/>
      <c r="AO101" s="219"/>
    </row>
    <row r="102" spans="1:41" s="244" customFormat="1" ht="46.15" customHeight="1">
      <c r="A102" s="260" t="s">
        <v>590</v>
      </c>
      <c r="B102" s="281">
        <v>0</v>
      </c>
      <c r="C102" s="282"/>
      <c r="D102" s="282"/>
      <c r="E102" s="282"/>
      <c r="F102" s="282">
        <f t="shared" si="66"/>
        <v>0</v>
      </c>
      <c r="G102" s="282">
        <v>0</v>
      </c>
      <c r="H102" s="282">
        <f>-F102:F102</f>
        <v>0</v>
      </c>
      <c r="I102" s="378"/>
      <c r="J102" s="281"/>
      <c r="K102" s="282"/>
      <c r="L102" s="282"/>
      <c r="M102" s="282"/>
      <c r="N102" s="282">
        <f t="shared" si="67"/>
        <v>0</v>
      </c>
      <c r="O102" s="282"/>
      <c r="P102" s="282">
        <f>-N102:N102</f>
        <v>0</v>
      </c>
      <c r="Q102" s="378"/>
      <c r="R102" s="281"/>
      <c r="S102" s="282"/>
      <c r="T102" s="282"/>
      <c r="U102" s="282"/>
      <c r="V102" s="282"/>
      <c r="W102" s="378"/>
      <c r="X102" s="281"/>
      <c r="Y102" s="282"/>
      <c r="Z102" s="282"/>
      <c r="AA102" s="282"/>
      <c r="AB102" s="282"/>
      <c r="AC102" s="378"/>
      <c r="AD102" s="292">
        <f t="shared" si="72"/>
        <v>0</v>
      </c>
      <c r="AE102" s="282">
        <f t="shared" si="72"/>
        <v>0</v>
      </c>
      <c r="AF102" s="282">
        <f t="shared" si="72"/>
        <v>0</v>
      </c>
      <c r="AG102" s="282">
        <f>(N102/82174)*100</f>
        <v>0</v>
      </c>
      <c r="AH102" s="282">
        <f>(O102/82174)*100</f>
        <v>0</v>
      </c>
      <c r="AI102" s="378">
        <f>(Q102/82174)*100</f>
        <v>0</v>
      </c>
      <c r="AJ102" s="219"/>
      <c r="AK102" s="219"/>
      <c r="AL102" s="219"/>
      <c r="AM102" s="219"/>
      <c r="AN102" s="219"/>
      <c r="AO102" s="219"/>
    </row>
    <row r="103" spans="1:41" s="301" customFormat="1" ht="19.5" customHeight="1">
      <c r="A103" s="258" t="s">
        <v>593</v>
      </c>
      <c r="B103" s="296">
        <v>173.1</v>
      </c>
      <c r="C103" s="278"/>
      <c r="D103" s="278"/>
      <c r="E103" s="278"/>
      <c r="F103" s="278">
        <f t="shared" si="66"/>
        <v>173.1</v>
      </c>
      <c r="G103" s="278">
        <v>18.7</v>
      </c>
      <c r="H103" s="278">
        <f>H105</f>
        <v>0</v>
      </c>
      <c r="I103" s="240">
        <f t="shared" si="61"/>
        <v>191.79999999999998</v>
      </c>
      <c r="J103" s="296">
        <v>171.1</v>
      </c>
      <c r="K103" s="278"/>
      <c r="L103" s="278"/>
      <c r="M103" s="278"/>
      <c r="N103" s="278">
        <f t="shared" si="67"/>
        <v>171.1</v>
      </c>
      <c r="O103" s="278">
        <v>17.899999999999999</v>
      </c>
      <c r="P103" s="278">
        <f>P105</f>
        <v>0</v>
      </c>
      <c r="Q103" s="240">
        <f t="shared" si="62"/>
        <v>189</v>
      </c>
      <c r="R103" s="296">
        <f>J103-B103</f>
        <v>-2</v>
      </c>
      <c r="S103" s="278">
        <f>K103-C103</f>
        <v>0</v>
      </c>
      <c r="T103" s="278">
        <f>L103-D103</f>
        <v>0</v>
      </c>
      <c r="U103" s="278">
        <f>N103-F103</f>
        <v>-2</v>
      </c>
      <c r="V103" s="278">
        <f>O103-G103</f>
        <v>-0.80000000000000071</v>
      </c>
      <c r="W103" s="240">
        <f>Q103-I103</f>
        <v>-2.7999999999999829</v>
      </c>
      <c r="X103" s="296">
        <f>J103/B103*100</f>
        <v>98.844598497978041</v>
      </c>
      <c r="Y103" s="278"/>
      <c r="Z103" s="278"/>
      <c r="AA103" s="278">
        <f>N103/F103*100</f>
        <v>98.844598497978041</v>
      </c>
      <c r="AB103" s="278">
        <f>O103/G103*100</f>
        <v>95.721925133689837</v>
      </c>
      <c r="AC103" s="240">
        <f>Q103/I103*100</f>
        <v>98.540145985401466</v>
      </c>
      <c r="AD103" s="295">
        <f>(J103/87847)*100</f>
        <v>0.19477045317426889</v>
      </c>
      <c r="AE103" s="278">
        <f>(K103/82174)*100</f>
        <v>0</v>
      </c>
      <c r="AF103" s="278">
        <f>(L103/82174)*100</f>
        <v>0</v>
      </c>
      <c r="AG103" s="278">
        <f>(N103/87847)*100</f>
        <v>0.19477045317426889</v>
      </c>
      <c r="AH103" s="278"/>
      <c r="AI103" s="240">
        <f>(Q103/87847)*100</f>
        <v>0.21514678930413103</v>
      </c>
    </row>
    <row r="104" spans="1:41" ht="14.25" customHeight="1">
      <c r="A104" s="263" t="s">
        <v>497</v>
      </c>
      <c r="B104" s="274"/>
      <c r="C104" s="236"/>
      <c r="D104" s="236"/>
      <c r="E104" s="236"/>
      <c r="F104" s="236"/>
      <c r="G104" s="236"/>
      <c r="H104" s="236"/>
      <c r="I104" s="234"/>
      <c r="J104" s="274"/>
      <c r="K104" s="236"/>
      <c r="L104" s="236"/>
      <c r="M104" s="236"/>
      <c r="N104" s="236"/>
      <c r="O104" s="236"/>
      <c r="P104" s="236"/>
      <c r="Q104" s="234"/>
      <c r="R104" s="274"/>
      <c r="S104" s="236"/>
      <c r="T104" s="236"/>
      <c r="U104" s="236"/>
      <c r="V104" s="236"/>
      <c r="W104" s="234"/>
      <c r="X104" s="274"/>
      <c r="Y104" s="236"/>
      <c r="Z104" s="236"/>
      <c r="AA104" s="236"/>
      <c r="AB104" s="236"/>
      <c r="AC104" s="234"/>
      <c r="AD104" s="247"/>
      <c r="AE104" s="236"/>
      <c r="AF104" s="236"/>
      <c r="AG104" s="236"/>
      <c r="AH104" s="236"/>
      <c r="AI104" s="234"/>
    </row>
    <row r="105" spans="1:41" s="244" customFormat="1" ht="17.25" customHeight="1">
      <c r="A105" s="266" t="s">
        <v>551</v>
      </c>
      <c r="B105" s="281"/>
      <c r="C105" s="282"/>
      <c r="D105" s="282"/>
      <c r="E105" s="282"/>
      <c r="F105" s="282"/>
      <c r="G105" s="282">
        <v>0</v>
      </c>
      <c r="H105" s="282">
        <f>-G105</f>
        <v>0</v>
      </c>
      <c r="I105" s="378">
        <f t="shared" si="61"/>
        <v>0</v>
      </c>
      <c r="J105" s="281"/>
      <c r="K105" s="282"/>
      <c r="L105" s="282"/>
      <c r="M105" s="282"/>
      <c r="N105" s="282"/>
      <c r="O105" s="282">
        <v>0</v>
      </c>
      <c r="P105" s="282">
        <f>-O105</f>
        <v>0</v>
      </c>
      <c r="Q105" s="378">
        <f t="shared" si="62"/>
        <v>0</v>
      </c>
      <c r="R105" s="281">
        <f t="shared" ref="R105:T110" si="73">J105-B105</f>
        <v>0</v>
      </c>
      <c r="S105" s="282">
        <f t="shared" si="73"/>
        <v>0</v>
      </c>
      <c r="T105" s="282">
        <f t="shared" si="73"/>
        <v>0</v>
      </c>
      <c r="U105" s="282">
        <f t="shared" ref="U105:V110" si="74">N105-F105</f>
        <v>0</v>
      </c>
      <c r="V105" s="282">
        <f t="shared" si="74"/>
        <v>0</v>
      </c>
      <c r="W105" s="378">
        <f t="shared" ref="W105:W110" si="75">Q105-I105</f>
        <v>0</v>
      </c>
      <c r="X105" s="281"/>
      <c r="Y105" s="282"/>
      <c r="Z105" s="282"/>
      <c r="AA105" s="282"/>
      <c r="AB105" s="282"/>
      <c r="AC105" s="378"/>
      <c r="AD105" s="292">
        <f>(J105/82174)*100</f>
        <v>0</v>
      </c>
      <c r="AE105" s="282">
        <f>(K105/82174)*100</f>
        <v>0</v>
      </c>
      <c r="AF105" s="282">
        <f>(L105/82174)*100</f>
        <v>0</v>
      </c>
      <c r="AG105" s="282">
        <f>(N105/82174)*100</f>
        <v>0</v>
      </c>
      <c r="AH105" s="282">
        <f>(O105/82174)*100</f>
        <v>0</v>
      </c>
      <c r="AI105" s="378">
        <f>(Q105/82174)*100</f>
        <v>0</v>
      </c>
      <c r="AJ105" s="219"/>
      <c r="AK105" s="219"/>
      <c r="AL105" s="219"/>
      <c r="AM105" s="219"/>
      <c r="AN105" s="219"/>
      <c r="AO105" s="219"/>
    </row>
    <row r="106" spans="1:41" s="301" customFormat="1" ht="19.149999999999999" customHeight="1">
      <c r="A106" s="258" t="s">
        <v>594</v>
      </c>
      <c r="B106" s="296">
        <v>700.3</v>
      </c>
      <c r="C106" s="278"/>
      <c r="D106" s="278"/>
      <c r="E106" s="278"/>
      <c r="F106" s="278">
        <f t="shared" si="66"/>
        <v>700.3</v>
      </c>
      <c r="G106" s="278"/>
      <c r="H106" s="278"/>
      <c r="I106" s="240">
        <f t="shared" si="61"/>
        <v>700.3</v>
      </c>
      <c r="J106" s="296">
        <v>666.4</v>
      </c>
      <c r="K106" s="278"/>
      <c r="L106" s="278"/>
      <c r="M106" s="278"/>
      <c r="N106" s="278">
        <f t="shared" ref="N106:N125" si="76">J106+K106+L106+M106</f>
        <v>666.4</v>
      </c>
      <c r="O106" s="278"/>
      <c r="P106" s="278"/>
      <c r="Q106" s="240">
        <f t="shared" si="62"/>
        <v>666.4</v>
      </c>
      <c r="R106" s="296">
        <f t="shared" si="73"/>
        <v>-33.899999999999977</v>
      </c>
      <c r="S106" s="278">
        <f t="shared" si="73"/>
        <v>0</v>
      </c>
      <c r="T106" s="278">
        <f t="shared" si="73"/>
        <v>0</v>
      </c>
      <c r="U106" s="278">
        <f t="shared" si="74"/>
        <v>-33.899999999999977</v>
      </c>
      <c r="V106" s="278">
        <f t="shared" si="74"/>
        <v>0</v>
      </c>
      <c r="W106" s="240">
        <f t="shared" si="75"/>
        <v>-33.899999999999977</v>
      </c>
      <c r="X106" s="296">
        <f>J106/B106*100</f>
        <v>95.159217478223624</v>
      </c>
      <c r="Y106" s="278"/>
      <c r="Z106" s="278"/>
      <c r="AA106" s="278">
        <f>N106/F106*100</f>
        <v>95.159217478223624</v>
      </c>
      <c r="AB106" s="278"/>
      <c r="AC106" s="240">
        <f>Q106/I106*100</f>
        <v>95.159217478223624</v>
      </c>
      <c r="AD106" s="295">
        <f>(J106/87847)*100</f>
        <v>0.75859164228715836</v>
      </c>
      <c r="AE106" s="278">
        <f t="shared" ref="AE106:AF110" si="77">(K106/82174)*100</f>
        <v>0</v>
      </c>
      <c r="AF106" s="278">
        <f t="shared" si="77"/>
        <v>0</v>
      </c>
      <c r="AG106" s="278">
        <f>(N106/87847)*100</f>
        <v>0.75859164228715836</v>
      </c>
      <c r="AH106" s="278">
        <f>(O106/82174)*100</f>
        <v>0</v>
      </c>
      <c r="AI106" s="240">
        <f>(Q106/87847)*100</f>
        <v>0.75859164228715836</v>
      </c>
    </row>
    <row r="107" spans="1:41">
      <c r="A107" s="267" t="s">
        <v>598</v>
      </c>
      <c r="B107" s="274">
        <v>516.5</v>
      </c>
      <c r="C107" s="236"/>
      <c r="D107" s="236"/>
      <c r="E107" s="236"/>
      <c r="F107" s="236">
        <f t="shared" si="66"/>
        <v>516.5</v>
      </c>
      <c r="G107" s="236"/>
      <c r="H107" s="236"/>
      <c r="I107" s="234">
        <f t="shared" si="61"/>
        <v>516.5</v>
      </c>
      <c r="J107" s="274">
        <v>489.8</v>
      </c>
      <c r="K107" s="236"/>
      <c r="L107" s="236"/>
      <c r="M107" s="236"/>
      <c r="N107" s="236">
        <f t="shared" si="76"/>
        <v>489.8</v>
      </c>
      <c r="O107" s="236"/>
      <c r="P107" s="236"/>
      <c r="Q107" s="234">
        <f t="shared" si="62"/>
        <v>489.8</v>
      </c>
      <c r="R107" s="274">
        <f t="shared" si="73"/>
        <v>-26.699999999999989</v>
      </c>
      <c r="S107" s="236">
        <f t="shared" si="73"/>
        <v>0</v>
      </c>
      <c r="T107" s="236">
        <f t="shared" si="73"/>
        <v>0</v>
      </c>
      <c r="U107" s="236">
        <f t="shared" si="74"/>
        <v>-26.699999999999989</v>
      </c>
      <c r="V107" s="236">
        <f t="shared" si="74"/>
        <v>0</v>
      </c>
      <c r="W107" s="234">
        <f t="shared" si="75"/>
        <v>-26.699999999999989</v>
      </c>
      <c r="X107" s="274">
        <f>J107/B107*100</f>
        <v>94.830590513068742</v>
      </c>
      <c r="Y107" s="236"/>
      <c r="Z107" s="236"/>
      <c r="AA107" s="236">
        <f>N107/F107*100</f>
        <v>94.830590513068742</v>
      </c>
      <c r="AB107" s="236"/>
      <c r="AC107" s="234">
        <f>Q107/I107*100</f>
        <v>94.830590513068742</v>
      </c>
      <c r="AD107" s="247">
        <f>(J107/87847)*100</f>
        <v>0.55756030370985921</v>
      </c>
      <c r="AE107" s="236">
        <f t="shared" si="77"/>
        <v>0</v>
      </c>
      <c r="AF107" s="236">
        <f t="shared" si="77"/>
        <v>0</v>
      </c>
      <c r="AG107" s="236">
        <f>(N107/87847)*100</f>
        <v>0.55756030370985921</v>
      </c>
      <c r="AH107" s="236">
        <f>(O107/82174)*100</f>
        <v>0</v>
      </c>
      <c r="AI107" s="234">
        <f>(Q107/87847)*100</f>
        <v>0.55756030370985921</v>
      </c>
    </row>
    <row r="108" spans="1:41">
      <c r="A108" s="267" t="s">
        <v>599</v>
      </c>
      <c r="B108" s="274">
        <v>183.8</v>
      </c>
      <c r="C108" s="236"/>
      <c r="D108" s="236"/>
      <c r="E108" s="236"/>
      <c r="F108" s="236">
        <f t="shared" si="66"/>
        <v>183.8</v>
      </c>
      <c r="G108" s="236"/>
      <c r="H108" s="236"/>
      <c r="I108" s="234">
        <f t="shared" si="61"/>
        <v>183.8</v>
      </c>
      <c r="J108" s="274">
        <v>176.6</v>
      </c>
      <c r="K108" s="236"/>
      <c r="L108" s="236"/>
      <c r="M108" s="236"/>
      <c r="N108" s="236">
        <f t="shared" si="76"/>
        <v>176.6</v>
      </c>
      <c r="O108" s="236"/>
      <c r="P108" s="236"/>
      <c r="Q108" s="234">
        <f t="shared" si="62"/>
        <v>176.6</v>
      </c>
      <c r="R108" s="274">
        <f t="shared" si="73"/>
        <v>-7.2000000000000171</v>
      </c>
      <c r="S108" s="236">
        <f t="shared" si="73"/>
        <v>0</v>
      </c>
      <c r="T108" s="236">
        <f t="shared" si="73"/>
        <v>0</v>
      </c>
      <c r="U108" s="236">
        <f t="shared" si="74"/>
        <v>-7.2000000000000171</v>
      </c>
      <c r="V108" s="236">
        <f t="shared" si="74"/>
        <v>0</v>
      </c>
      <c r="W108" s="234">
        <f t="shared" si="75"/>
        <v>-7.2000000000000171</v>
      </c>
      <c r="X108" s="274">
        <f>J108/B108*100</f>
        <v>96.082698585418925</v>
      </c>
      <c r="Y108" s="236"/>
      <c r="Z108" s="236"/>
      <c r="AA108" s="236">
        <f>N108/F108*100</f>
        <v>96.082698585418925</v>
      </c>
      <c r="AB108" s="236"/>
      <c r="AC108" s="234">
        <f>Q108/I108*100</f>
        <v>96.082698585418925</v>
      </c>
      <c r="AD108" s="247">
        <f>(J108/87847)*100</f>
        <v>0.20103133857729918</v>
      </c>
      <c r="AE108" s="236">
        <f t="shared" si="77"/>
        <v>0</v>
      </c>
      <c r="AF108" s="236">
        <f t="shared" si="77"/>
        <v>0</v>
      </c>
      <c r="AG108" s="236">
        <f>(N108/87847)*100</f>
        <v>0.20103133857729918</v>
      </c>
      <c r="AH108" s="236">
        <f>(O108/82174)*100</f>
        <v>0</v>
      </c>
      <c r="AI108" s="234">
        <f>(Q108/87847)*100</f>
        <v>0.20103133857729918</v>
      </c>
    </row>
    <row r="109" spans="1:41" s="301" customFormat="1" ht="17.25" customHeight="1">
      <c r="A109" s="258" t="s">
        <v>595</v>
      </c>
      <c r="B109" s="296">
        <v>65.2</v>
      </c>
      <c r="C109" s="278"/>
      <c r="D109" s="278"/>
      <c r="E109" s="278"/>
      <c r="F109" s="278">
        <f t="shared" si="66"/>
        <v>65.2</v>
      </c>
      <c r="G109" s="278"/>
      <c r="H109" s="278"/>
      <c r="I109" s="240">
        <f t="shared" si="61"/>
        <v>65.2</v>
      </c>
      <c r="J109" s="296">
        <v>55.2</v>
      </c>
      <c r="K109" s="278"/>
      <c r="L109" s="278"/>
      <c r="M109" s="278"/>
      <c r="N109" s="278">
        <f t="shared" si="76"/>
        <v>55.2</v>
      </c>
      <c r="O109" s="278"/>
      <c r="P109" s="278"/>
      <c r="Q109" s="240">
        <f t="shared" si="62"/>
        <v>55.2</v>
      </c>
      <c r="R109" s="296">
        <f t="shared" si="73"/>
        <v>-10</v>
      </c>
      <c r="S109" s="278">
        <f t="shared" si="73"/>
        <v>0</v>
      </c>
      <c r="T109" s="278">
        <f t="shared" si="73"/>
        <v>0</v>
      </c>
      <c r="U109" s="278">
        <f t="shared" si="74"/>
        <v>-10</v>
      </c>
      <c r="V109" s="278">
        <f t="shared" si="74"/>
        <v>0</v>
      </c>
      <c r="W109" s="240">
        <f t="shared" si="75"/>
        <v>-10</v>
      </c>
      <c r="X109" s="296">
        <f>J109/B109*100</f>
        <v>84.662576687116569</v>
      </c>
      <c r="Y109" s="278"/>
      <c r="Z109" s="278"/>
      <c r="AA109" s="278">
        <f>N109/F109*100</f>
        <v>84.662576687116569</v>
      </c>
      <c r="AB109" s="278"/>
      <c r="AC109" s="240">
        <f>Q109/I109*100</f>
        <v>84.662576687116569</v>
      </c>
      <c r="AD109" s="295">
        <f>(J109/87847)*100</f>
        <v>6.2836522590412877E-2</v>
      </c>
      <c r="AE109" s="278">
        <f t="shared" si="77"/>
        <v>0</v>
      </c>
      <c r="AF109" s="278">
        <f t="shared" si="77"/>
        <v>0</v>
      </c>
      <c r="AG109" s="278">
        <f>(N109/87847)*100</f>
        <v>6.2836522590412877E-2</v>
      </c>
      <c r="AH109" s="278">
        <f>(O109/82174)*100</f>
        <v>0</v>
      </c>
      <c r="AI109" s="240">
        <f>(Q109/87847)*100</f>
        <v>6.2836522590412877E-2</v>
      </c>
    </row>
    <row r="110" spans="1:41" s="301" customFormat="1">
      <c r="A110" s="258" t="s">
        <v>596</v>
      </c>
      <c r="B110" s="296">
        <v>205.7</v>
      </c>
      <c r="C110" s="278"/>
      <c r="D110" s="278"/>
      <c r="E110" s="278"/>
      <c r="F110" s="278">
        <f t="shared" si="66"/>
        <v>205.7</v>
      </c>
      <c r="G110" s="278">
        <v>15.5</v>
      </c>
      <c r="H110" s="278">
        <f>H112</f>
        <v>0</v>
      </c>
      <c r="I110" s="240">
        <f t="shared" si="61"/>
        <v>221.2</v>
      </c>
      <c r="J110" s="296">
        <v>187.4</v>
      </c>
      <c r="K110" s="278"/>
      <c r="L110" s="278"/>
      <c r="M110" s="278"/>
      <c r="N110" s="278">
        <f t="shared" si="76"/>
        <v>187.4</v>
      </c>
      <c r="O110" s="278">
        <v>11</v>
      </c>
      <c r="P110" s="278">
        <f>P112</f>
        <v>0</v>
      </c>
      <c r="Q110" s="240">
        <f t="shared" si="62"/>
        <v>198.4</v>
      </c>
      <c r="R110" s="296">
        <f t="shared" si="73"/>
        <v>-18.299999999999983</v>
      </c>
      <c r="S110" s="278">
        <f t="shared" si="73"/>
        <v>0</v>
      </c>
      <c r="T110" s="278">
        <f t="shared" si="73"/>
        <v>0</v>
      </c>
      <c r="U110" s="278">
        <f t="shared" si="74"/>
        <v>-18.299999999999983</v>
      </c>
      <c r="V110" s="278">
        <f t="shared" si="74"/>
        <v>-4.5</v>
      </c>
      <c r="W110" s="240">
        <f t="shared" si="75"/>
        <v>-22.799999999999983</v>
      </c>
      <c r="X110" s="296">
        <f>J110/B110*100</f>
        <v>91.103548857559559</v>
      </c>
      <c r="Y110" s="278"/>
      <c r="Z110" s="278"/>
      <c r="AA110" s="278">
        <f>N110/F110*100</f>
        <v>91.103548857559559</v>
      </c>
      <c r="AB110" s="278">
        <f>O110/G110*100</f>
        <v>70.967741935483872</v>
      </c>
      <c r="AC110" s="240">
        <f>Q110/I110*100</f>
        <v>89.692585895117546</v>
      </c>
      <c r="AD110" s="295">
        <f>(J110/87847)*100</f>
        <v>0.21332544082324953</v>
      </c>
      <c r="AE110" s="278">
        <f t="shared" si="77"/>
        <v>0</v>
      </c>
      <c r="AF110" s="278">
        <f t="shared" si="77"/>
        <v>0</v>
      </c>
      <c r="AG110" s="278">
        <f>(N110/87847)*100</f>
        <v>0.21332544082324953</v>
      </c>
      <c r="AH110" s="278"/>
      <c r="AI110" s="240">
        <f>(Q110/87847)*100</f>
        <v>0.22584721162931007</v>
      </c>
    </row>
    <row r="111" spans="1:41">
      <c r="A111" s="262" t="s">
        <v>497</v>
      </c>
      <c r="B111" s="274"/>
      <c r="C111" s="236"/>
      <c r="D111" s="236"/>
      <c r="E111" s="236"/>
      <c r="F111" s="236"/>
      <c r="G111" s="236"/>
      <c r="H111" s="236"/>
      <c r="I111" s="234"/>
      <c r="J111" s="274"/>
      <c r="K111" s="236"/>
      <c r="L111" s="236"/>
      <c r="M111" s="236"/>
      <c r="N111" s="236"/>
      <c r="O111" s="236"/>
      <c r="P111" s="236"/>
      <c r="Q111" s="234"/>
      <c r="R111" s="274"/>
      <c r="S111" s="236"/>
      <c r="T111" s="236"/>
      <c r="U111" s="236"/>
      <c r="V111" s="236"/>
      <c r="W111" s="234"/>
      <c r="X111" s="274"/>
      <c r="Y111" s="236"/>
      <c r="Z111" s="236"/>
      <c r="AA111" s="236"/>
      <c r="AB111" s="236"/>
      <c r="AC111" s="234"/>
      <c r="AD111" s="247"/>
      <c r="AE111" s="236"/>
      <c r="AF111" s="236"/>
      <c r="AG111" s="236"/>
      <c r="AH111" s="236"/>
      <c r="AI111" s="234"/>
    </row>
    <row r="112" spans="1:41" s="244" customFormat="1">
      <c r="A112" s="266" t="s">
        <v>551</v>
      </c>
      <c r="B112" s="281"/>
      <c r="C112" s="282"/>
      <c r="D112" s="282"/>
      <c r="E112" s="282"/>
      <c r="F112" s="282"/>
      <c r="G112" s="282">
        <v>0</v>
      </c>
      <c r="H112" s="282">
        <f>-G112</f>
        <v>0</v>
      </c>
      <c r="I112" s="378">
        <f t="shared" si="61"/>
        <v>0</v>
      </c>
      <c r="J112" s="281">
        <v>0</v>
      </c>
      <c r="K112" s="282"/>
      <c r="L112" s="282"/>
      <c r="M112" s="282"/>
      <c r="N112" s="282">
        <f t="shared" si="76"/>
        <v>0</v>
      </c>
      <c r="O112" s="282">
        <v>0</v>
      </c>
      <c r="P112" s="282">
        <f>-O112</f>
        <v>0</v>
      </c>
      <c r="Q112" s="378">
        <f t="shared" si="62"/>
        <v>0</v>
      </c>
      <c r="R112" s="281">
        <f t="shared" ref="R112:T113" si="78">J112-B112</f>
        <v>0</v>
      </c>
      <c r="S112" s="282">
        <f t="shared" si="78"/>
        <v>0</v>
      </c>
      <c r="T112" s="282">
        <f t="shared" si="78"/>
        <v>0</v>
      </c>
      <c r="U112" s="282">
        <f>N112-F112</f>
        <v>0</v>
      </c>
      <c r="V112" s="282">
        <f>O112-G112</f>
        <v>0</v>
      </c>
      <c r="W112" s="378">
        <f>Q112-I112</f>
        <v>0</v>
      </c>
      <c r="X112" s="281"/>
      <c r="Y112" s="282"/>
      <c r="Z112" s="282"/>
      <c r="AA112" s="282"/>
      <c r="AB112" s="282"/>
      <c r="AC112" s="378"/>
      <c r="AD112" s="292">
        <f>(J112/82174)*100</f>
        <v>0</v>
      </c>
      <c r="AE112" s="282">
        <f>(K112/82174)*100</f>
        <v>0</v>
      </c>
      <c r="AF112" s="282">
        <f>(L112/82174)*100</f>
        <v>0</v>
      </c>
      <c r="AG112" s="282">
        <f>(N112/82174)*100</f>
        <v>0</v>
      </c>
      <c r="AH112" s="282">
        <f>(O112/82174)*100</f>
        <v>0</v>
      </c>
      <c r="AI112" s="378">
        <f>(Q112/82174)*100</f>
        <v>0</v>
      </c>
      <c r="AJ112" s="219"/>
      <c r="AK112" s="219"/>
      <c r="AL112" s="219"/>
      <c r="AM112" s="219"/>
      <c r="AN112" s="219"/>
      <c r="AO112" s="219"/>
    </row>
    <row r="113" spans="1:41" s="301" customFormat="1">
      <c r="A113" s="258" t="s">
        <v>597</v>
      </c>
      <c r="B113" s="296">
        <v>4348.6000000000004</v>
      </c>
      <c r="C113" s="278"/>
      <c r="D113" s="278"/>
      <c r="E113" s="278">
        <f>E115+E116</f>
        <v>0</v>
      </c>
      <c r="F113" s="278">
        <f>B113+C113+D113+E113</f>
        <v>4348.6000000000004</v>
      </c>
      <c r="G113" s="278">
        <v>304.8</v>
      </c>
      <c r="H113" s="278">
        <f>H117</f>
        <v>-4022.2000000000003</v>
      </c>
      <c r="I113" s="240">
        <f t="shared" si="61"/>
        <v>631.20000000000027</v>
      </c>
      <c r="J113" s="296">
        <v>4367.6000000000004</v>
      </c>
      <c r="K113" s="278"/>
      <c r="L113" s="278"/>
      <c r="M113" s="278">
        <f>M115+M116</f>
        <v>0</v>
      </c>
      <c r="N113" s="278">
        <f t="shared" si="76"/>
        <v>4367.6000000000004</v>
      </c>
      <c r="O113" s="278">
        <v>269.89999999999998</v>
      </c>
      <c r="P113" s="278">
        <f>P117</f>
        <v>-4017.4</v>
      </c>
      <c r="Q113" s="240">
        <f t="shared" si="62"/>
        <v>620.09999999999991</v>
      </c>
      <c r="R113" s="296">
        <f t="shared" si="78"/>
        <v>19</v>
      </c>
      <c r="S113" s="278">
        <f t="shared" si="78"/>
        <v>0</v>
      </c>
      <c r="T113" s="278">
        <f t="shared" si="78"/>
        <v>0</v>
      </c>
      <c r="U113" s="278">
        <f>N113-F113</f>
        <v>19</v>
      </c>
      <c r="V113" s="278">
        <f>O113-G113</f>
        <v>-34.900000000000034</v>
      </c>
      <c r="W113" s="240">
        <f>Q113-I113</f>
        <v>-11.100000000000364</v>
      </c>
      <c r="X113" s="296">
        <f>J113/B113*100</f>
        <v>100.43692222784344</v>
      </c>
      <c r="Y113" s="278"/>
      <c r="Z113" s="278"/>
      <c r="AA113" s="278">
        <f>N113/F113*100</f>
        <v>100.43692222784344</v>
      </c>
      <c r="AB113" s="278">
        <f>O113/G113*100</f>
        <v>88.549868766404188</v>
      </c>
      <c r="AC113" s="240">
        <f>Q113/I113*100</f>
        <v>98.241444866920091</v>
      </c>
      <c r="AD113" s="295">
        <f>(J113/87847)*100</f>
        <v>4.9718260156863643</v>
      </c>
      <c r="AE113" s="278">
        <f>(K113/82174)*100</f>
        <v>0</v>
      </c>
      <c r="AF113" s="278">
        <f>(L113/82174)*100</f>
        <v>0</v>
      </c>
      <c r="AG113" s="278">
        <f>(N113/87847)*100</f>
        <v>4.9718260156863643</v>
      </c>
      <c r="AH113" s="278">
        <f>(O113/87847)*100</f>
        <v>0.30723872186870355</v>
      </c>
      <c r="AI113" s="240">
        <f>(Q113/87847)*100</f>
        <v>0.70588637062164894</v>
      </c>
    </row>
    <row r="114" spans="1:41">
      <c r="A114" s="265" t="s">
        <v>497</v>
      </c>
      <c r="B114" s="274"/>
      <c r="C114" s="236"/>
      <c r="D114" s="236"/>
      <c r="E114" s="236"/>
      <c r="F114" s="236"/>
      <c r="G114" s="236"/>
      <c r="H114" s="236"/>
      <c r="I114" s="234"/>
      <c r="J114" s="274"/>
      <c r="K114" s="236"/>
      <c r="L114" s="236"/>
      <c r="M114" s="236"/>
      <c r="N114" s="236"/>
      <c r="O114" s="236"/>
      <c r="P114" s="236"/>
      <c r="Q114" s="234"/>
      <c r="R114" s="274"/>
      <c r="S114" s="236"/>
      <c r="T114" s="236"/>
      <c r="U114" s="236"/>
      <c r="V114" s="236"/>
      <c r="W114" s="234"/>
      <c r="X114" s="274"/>
      <c r="Y114" s="236"/>
      <c r="Z114" s="236"/>
      <c r="AA114" s="236"/>
      <c r="AB114" s="236"/>
      <c r="AC114" s="234"/>
      <c r="AD114" s="247"/>
      <c r="AE114" s="236"/>
      <c r="AF114" s="236"/>
      <c r="AG114" s="236"/>
      <c r="AH114" s="236"/>
      <c r="AI114" s="234"/>
    </row>
    <row r="115" spans="1:41" s="244" customFormat="1">
      <c r="A115" s="260" t="s">
        <v>602</v>
      </c>
      <c r="B115" s="281">
        <v>0</v>
      </c>
      <c r="C115" s="282"/>
      <c r="D115" s="282"/>
      <c r="E115" s="282">
        <f>-B115</f>
        <v>0</v>
      </c>
      <c r="F115" s="282">
        <f t="shared" si="66"/>
        <v>0</v>
      </c>
      <c r="G115" s="282">
        <v>0</v>
      </c>
      <c r="H115" s="282">
        <f>-G115</f>
        <v>0</v>
      </c>
      <c r="I115" s="378">
        <f>F115+G115+H115</f>
        <v>0</v>
      </c>
      <c r="J115" s="281">
        <v>0</v>
      </c>
      <c r="K115" s="282"/>
      <c r="L115" s="282"/>
      <c r="M115" s="282">
        <f>-J115</f>
        <v>0</v>
      </c>
      <c r="N115" s="282">
        <f t="shared" si="76"/>
        <v>0</v>
      </c>
      <c r="O115" s="282">
        <v>0</v>
      </c>
      <c r="P115" s="282">
        <f>-O115</f>
        <v>0</v>
      </c>
      <c r="Q115" s="378"/>
      <c r="R115" s="281">
        <f t="shared" ref="R115:T117" si="79">J115-B115</f>
        <v>0</v>
      </c>
      <c r="S115" s="282">
        <f t="shared" si="79"/>
        <v>0</v>
      </c>
      <c r="T115" s="282">
        <f t="shared" si="79"/>
        <v>0</v>
      </c>
      <c r="U115" s="282">
        <f t="shared" ref="U115:V117" si="80">N115-F115</f>
        <v>0</v>
      </c>
      <c r="V115" s="282">
        <f t="shared" si="80"/>
        <v>0</v>
      </c>
      <c r="W115" s="378">
        <f>Q115-I115</f>
        <v>0</v>
      </c>
      <c r="X115" s="281"/>
      <c r="Y115" s="282"/>
      <c r="Z115" s="282"/>
      <c r="AA115" s="282"/>
      <c r="AB115" s="282"/>
      <c r="AC115" s="378"/>
      <c r="AD115" s="292">
        <f t="shared" ref="AD115:AF116" si="81">(J115/82174)*100</f>
        <v>0</v>
      </c>
      <c r="AE115" s="282">
        <f t="shared" si="81"/>
        <v>0</v>
      </c>
      <c r="AF115" s="282">
        <f t="shared" si="81"/>
        <v>0</v>
      </c>
      <c r="AG115" s="282">
        <f>(N115/82174)*100</f>
        <v>0</v>
      </c>
      <c r="AH115" s="282">
        <f>(O115/82174)*100</f>
        <v>0</v>
      </c>
      <c r="AI115" s="378">
        <f>(Q115/82174)*100</f>
        <v>0</v>
      </c>
      <c r="AJ115" s="219"/>
      <c r="AK115" s="219"/>
      <c r="AL115" s="219"/>
      <c r="AM115" s="219"/>
      <c r="AN115" s="219"/>
      <c r="AO115" s="219"/>
    </row>
    <row r="116" spans="1:41" s="244" customFormat="1">
      <c r="A116" s="260" t="s">
        <v>601</v>
      </c>
      <c r="B116" s="281">
        <v>0</v>
      </c>
      <c r="C116" s="282"/>
      <c r="D116" s="282"/>
      <c r="E116" s="282">
        <f>-B116</f>
        <v>0</v>
      </c>
      <c r="F116" s="282">
        <f t="shared" si="66"/>
        <v>0</v>
      </c>
      <c r="G116" s="282">
        <v>0</v>
      </c>
      <c r="H116" s="282">
        <f>-G116</f>
        <v>0</v>
      </c>
      <c r="I116" s="378">
        <f>F116+G116+H116</f>
        <v>0</v>
      </c>
      <c r="J116" s="281">
        <v>0</v>
      </c>
      <c r="K116" s="282"/>
      <c r="L116" s="282"/>
      <c r="M116" s="282">
        <f>-J116</f>
        <v>0</v>
      </c>
      <c r="N116" s="282">
        <f t="shared" si="76"/>
        <v>0</v>
      </c>
      <c r="O116" s="282">
        <v>0</v>
      </c>
      <c r="P116" s="282">
        <f>-O116</f>
        <v>0</v>
      </c>
      <c r="Q116" s="378"/>
      <c r="R116" s="281">
        <f t="shared" si="79"/>
        <v>0</v>
      </c>
      <c r="S116" s="282">
        <f t="shared" si="79"/>
        <v>0</v>
      </c>
      <c r="T116" s="282">
        <f t="shared" si="79"/>
        <v>0</v>
      </c>
      <c r="U116" s="282">
        <f t="shared" si="80"/>
        <v>0</v>
      </c>
      <c r="V116" s="282">
        <f t="shared" si="80"/>
        <v>0</v>
      </c>
      <c r="W116" s="378">
        <f>Q116-I116</f>
        <v>0</v>
      </c>
      <c r="X116" s="281"/>
      <c r="Y116" s="282"/>
      <c r="Z116" s="282"/>
      <c r="AA116" s="282"/>
      <c r="AB116" s="282"/>
      <c r="AC116" s="378"/>
      <c r="AD116" s="292">
        <f t="shared" si="81"/>
        <v>0</v>
      </c>
      <c r="AE116" s="282">
        <f t="shared" si="81"/>
        <v>0</v>
      </c>
      <c r="AF116" s="282">
        <f t="shared" si="81"/>
        <v>0</v>
      </c>
      <c r="AG116" s="282">
        <f>(N116/82174)*100</f>
        <v>0</v>
      </c>
      <c r="AH116" s="282">
        <f>(O116/82174)*100</f>
        <v>0</v>
      </c>
      <c r="AI116" s="378">
        <f>(Q116/82174)*100</f>
        <v>0</v>
      </c>
      <c r="AJ116" s="219"/>
      <c r="AK116" s="219"/>
      <c r="AL116" s="219"/>
      <c r="AM116" s="219"/>
      <c r="AN116" s="219"/>
      <c r="AO116" s="219"/>
    </row>
    <row r="117" spans="1:41" s="221" customFormat="1">
      <c r="A117" s="268" t="s">
        <v>558</v>
      </c>
      <c r="B117" s="276">
        <f>B119+B120+B121+B122</f>
        <v>4021.7000000000003</v>
      </c>
      <c r="C117" s="277">
        <f>C119+C120+C121+C122</f>
        <v>0</v>
      </c>
      <c r="D117" s="277">
        <f>D119+D120+D121+D122</f>
        <v>0</v>
      </c>
      <c r="E117" s="277">
        <f>E119+E120+E121+E122</f>
        <v>0</v>
      </c>
      <c r="F117" s="277">
        <f t="shared" si="66"/>
        <v>4021.7000000000003</v>
      </c>
      <c r="G117" s="277">
        <f>G119+G120+G121+G122+G123</f>
        <v>0.5</v>
      </c>
      <c r="H117" s="277">
        <f>H119+H120+H121+H122+H123</f>
        <v>-4022.2000000000003</v>
      </c>
      <c r="I117" s="379">
        <f t="shared" si="61"/>
        <v>0</v>
      </c>
      <c r="J117" s="276">
        <f>J119+J120+J121+J122</f>
        <v>4016.9</v>
      </c>
      <c r="K117" s="277">
        <f>K119+K120+K121+K122</f>
        <v>0</v>
      </c>
      <c r="L117" s="277">
        <f>L119+L120+L121+L122</f>
        <v>0</v>
      </c>
      <c r="M117" s="277">
        <f>M119+M120+M121+M122</f>
        <v>0</v>
      </c>
      <c r="N117" s="277">
        <f t="shared" si="76"/>
        <v>4016.9</v>
      </c>
      <c r="O117" s="277">
        <f>O119+O120+O121+O122+O123</f>
        <v>0.5</v>
      </c>
      <c r="P117" s="277">
        <f>P119+P120+P121+P122+P123</f>
        <v>-4017.4</v>
      </c>
      <c r="Q117" s="379">
        <f t="shared" si="62"/>
        <v>0</v>
      </c>
      <c r="R117" s="276">
        <f t="shared" si="79"/>
        <v>-4.8000000000001819</v>
      </c>
      <c r="S117" s="277">
        <f t="shared" si="79"/>
        <v>0</v>
      </c>
      <c r="T117" s="277">
        <f t="shared" si="79"/>
        <v>0</v>
      </c>
      <c r="U117" s="277">
        <f t="shared" si="80"/>
        <v>-4.8000000000001819</v>
      </c>
      <c r="V117" s="277">
        <f t="shared" si="80"/>
        <v>0</v>
      </c>
      <c r="W117" s="379">
        <f>Q117-I117</f>
        <v>0</v>
      </c>
      <c r="X117" s="276">
        <f>J117/B117*100</f>
        <v>99.880647487380955</v>
      </c>
      <c r="Y117" s="277"/>
      <c r="Z117" s="277"/>
      <c r="AA117" s="277">
        <f>N117/F117*100</f>
        <v>99.880647487380955</v>
      </c>
      <c r="AB117" s="277">
        <f>O117/G117*100</f>
        <v>100</v>
      </c>
      <c r="AC117" s="379"/>
      <c r="AD117" s="290">
        <f>(J117/87847)*100</f>
        <v>4.5726091955331425</v>
      </c>
      <c r="AE117" s="277">
        <f t="shared" ref="AE117:AF122" si="82">(K117/82174)*100</f>
        <v>0</v>
      </c>
      <c r="AF117" s="277">
        <f t="shared" si="82"/>
        <v>0</v>
      </c>
      <c r="AG117" s="277">
        <f>(N117/87847)*100</f>
        <v>4.5726091955331425</v>
      </c>
      <c r="AH117" s="277"/>
      <c r="AI117" s="379">
        <f>(Q117/82174)*100</f>
        <v>0</v>
      </c>
      <c r="AJ117" s="218"/>
      <c r="AK117" s="218"/>
      <c r="AL117" s="218"/>
      <c r="AM117" s="218"/>
      <c r="AN117" s="218"/>
      <c r="AO117" s="218"/>
    </row>
    <row r="118" spans="1:41" s="217" customFormat="1" ht="15" customHeight="1">
      <c r="A118" s="265" t="s">
        <v>497</v>
      </c>
      <c r="B118" s="274"/>
      <c r="C118" s="236"/>
      <c r="D118" s="236"/>
      <c r="E118" s="236"/>
      <c r="F118" s="236">
        <f t="shared" si="66"/>
        <v>0</v>
      </c>
      <c r="G118" s="236"/>
      <c r="H118" s="236"/>
      <c r="I118" s="234">
        <f t="shared" si="61"/>
        <v>0</v>
      </c>
      <c r="J118" s="274"/>
      <c r="K118" s="236"/>
      <c r="L118" s="236"/>
      <c r="M118" s="236"/>
      <c r="N118" s="236">
        <f t="shared" si="76"/>
        <v>0</v>
      </c>
      <c r="O118" s="236"/>
      <c r="P118" s="236"/>
      <c r="Q118" s="234">
        <f t="shared" si="62"/>
        <v>0</v>
      </c>
      <c r="R118" s="274">
        <f>J118-B118</f>
        <v>0</v>
      </c>
      <c r="S118" s="236"/>
      <c r="T118" s="236"/>
      <c r="U118" s="236"/>
      <c r="V118" s="236"/>
      <c r="W118" s="234"/>
      <c r="X118" s="274"/>
      <c r="Y118" s="236"/>
      <c r="Z118" s="236"/>
      <c r="AA118" s="236"/>
      <c r="AB118" s="236"/>
      <c r="AC118" s="234"/>
      <c r="AD118" s="247">
        <f>(J118/82174)*100</f>
        <v>0</v>
      </c>
      <c r="AE118" s="236">
        <f t="shared" si="82"/>
        <v>0</v>
      </c>
      <c r="AF118" s="236">
        <f t="shared" si="82"/>
        <v>0</v>
      </c>
      <c r="AG118" s="236">
        <f>(N118/82174)*100</f>
        <v>0</v>
      </c>
      <c r="AH118" s="236">
        <f>(O118/82174)*100</f>
        <v>0</v>
      </c>
      <c r="AI118" s="234">
        <f>(Q118/82174)*100</f>
        <v>0</v>
      </c>
      <c r="AJ118" s="218"/>
      <c r="AK118" s="218"/>
      <c r="AL118" s="218"/>
      <c r="AM118" s="218"/>
      <c r="AN118" s="218"/>
      <c r="AO118" s="218"/>
    </row>
    <row r="119" spans="1:41" s="222" customFormat="1">
      <c r="A119" s="310" t="s">
        <v>603</v>
      </c>
      <c r="B119" s="279">
        <v>3859.7</v>
      </c>
      <c r="C119" s="280"/>
      <c r="D119" s="280"/>
      <c r="E119" s="280"/>
      <c r="F119" s="280">
        <f t="shared" si="66"/>
        <v>3859.7</v>
      </c>
      <c r="G119" s="280"/>
      <c r="H119" s="280">
        <f>-F119</f>
        <v>-3859.7</v>
      </c>
      <c r="I119" s="390">
        <f t="shared" si="61"/>
        <v>0</v>
      </c>
      <c r="J119" s="279">
        <v>3859.7</v>
      </c>
      <c r="K119" s="280"/>
      <c r="L119" s="280"/>
      <c r="M119" s="280"/>
      <c r="N119" s="280">
        <f t="shared" si="76"/>
        <v>3859.7</v>
      </c>
      <c r="O119" s="280"/>
      <c r="P119" s="280">
        <f>-N119</f>
        <v>-3859.7</v>
      </c>
      <c r="Q119" s="390">
        <f t="shared" si="62"/>
        <v>0</v>
      </c>
      <c r="R119" s="279">
        <f>J119-B119</f>
        <v>0</v>
      </c>
      <c r="S119" s="280">
        <f t="shared" ref="S119:T122" si="83">K119-C119</f>
        <v>0</v>
      </c>
      <c r="T119" s="280">
        <f t="shared" si="83"/>
        <v>0</v>
      </c>
      <c r="U119" s="280">
        <f t="shared" ref="U119:V122" si="84">N119-F119</f>
        <v>0</v>
      </c>
      <c r="V119" s="280">
        <f t="shared" si="84"/>
        <v>0</v>
      </c>
      <c r="W119" s="390">
        <f>Q119-I119</f>
        <v>0</v>
      </c>
      <c r="X119" s="279">
        <f>J119/B119*100</f>
        <v>100</v>
      </c>
      <c r="Y119" s="280"/>
      <c r="Z119" s="280"/>
      <c r="AA119" s="280">
        <f>N119/F119*100</f>
        <v>100</v>
      </c>
      <c r="AB119" s="280"/>
      <c r="AC119" s="390"/>
      <c r="AD119" s="291">
        <f>(J119/87847)*100</f>
        <v>4.3936617072865323</v>
      </c>
      <c r="AE119" s="280">
        <f t="shared" si="82"/>
        <v>0</v>
      </c>
      <c r="AF119" s="280">
        <f t="shared" si="82"/>
        <v>0</v>
      </c>
      <c r="AG119" s="280">
        <f>(N119/87847)*100</f>
        <v>4.3936617072865323</v>
      </c>
      <c r="AH119" s="280">
        <f>(O119/82174)*100</f>
        <v>0</v>
      </c>
      <c r="AI119" s="390">
        <f>(Q119/82174)*100</f>
        <v>0</v>
      </c>
      <c r="AJ119" s="218"/>
      <c r="AK119" s="218"/>
      <c r="AL119" s="218"/>
      <c r="AM119" s="218"/>
      <c r="AN119" s="218"/>
      <c r="AO119" s="218"/>
    </row>
    <row r="120" spans="1:41" s="222" customFormat="1">
      <c r="A120" s="310" t="s">
        <v>604</v>
      </c>
      <c r="B120" s="279">
        <v>1.8</v>
      </c>
      <c r="C120" s="280"/>
      <c r="D120" s="280"/>
      <c r="E120" s="280"/>
      <c r="F120" s="280">
        <f t="shared" si="66"/>
        <v>1.8</v>
      </c>
      <c r="G120" s="280"/>
      <c r="H120" s="280">
        <f>-F120</f>
        <v>-1.8</v>
      </c>
      <c r="I120" s="390">
        <f t="shared" si="61"/>
        <v>0</v>
      </c>
      <c r="J120" s="279">
        <v>1.8</v>
      </c>
      <c r="K120" s="280"/>
      <c r="L120" s="280"/>
      <c r="M120" s="280"/>
      <c r="N120" s="280">
        <f t="shared" si="76"/>
        <v>1.8</v>
      </c>
      <c r="O120" s="280"/>
      <c r="P120" s="280">
        <f>-N120</f>
        <v>-1.8</v>
      </c>
      <c r="Q120" s="390">
        <f t="shared" si="62"/>
        <v>0</v>
      </c>
      <c r="R120" s="279">
        <f>J120-B120</f>
        <v>0</v>
      </c>
      <c r="S120" s="280">
        <f t="shared" si="83"/>
        <v>0</v>
      </c>
      <c r="T120" s="280">
        <f t="shared" si="83"/>
        <v>0</v>
      </c>
      <c r="U120" s="280">
        <f t="shared" si="84"/>
        <v>0</v>
      </c>
      <c r="V120" s="280">
        <f t="shared" si="84"/>
        <v>0</v>
      </c>
      <c r="W120" s="390">
        <f>Q120-I120</f>
        <v>0</v>
      </c>
      <c r="X120" s="279">
        <f>J120/B120*100</f>
        <v>100</v>
      </c>
      <c r="Y120" s="280"/>
      <c r="Z120" s="280"/>
      <c r="AA120" s="280">
        <f>N120/F120*100</f>
        <v>100</v>
      </c>
      <c r="AB120" s="280"/>
      <c r="AC120" s="390"/>
      <c r="AD120" s="291"/>
      <c r="AE120" s="280">
        <f t="shared" si="82"/>
        <v>0</v>
      </c>
      <c r="AF120" s="280">
        <f t="shared" si="82"/>
        <v>0</v>
      </c>
      <c r="AG120" s="280"/>
      <c r="AH120" s="280">
        <f>(O120/82174)*100</f>
        <v>0</v>
      </c>
      <c r="AI120" s="390"/>
      <c r="AJ120" s="218"/>
      <c r="AK120" s="218"/>
      <c r="AL120" s="218"/>
      <c r="AM120" s="218"/>
      <c r="AN120" s="218"/>
      <c r="AO120" s="218"/>
    </row>
    <row r="121" spans="1:41" s="222" customFormat="1">
      <c r="A121" s="310" t="s">
        <v>605</v>
      </c>
      <c r="B121" s="279">
        <v>15.3</v>
      </c>
      <c r="C121" s="280"/>
      <c r="D121" s="280"/>
      <c r="E121" s="280"/>
      <c r="F121" s="280">
        <f t="shared" si="66"/>
        <v>15.3</v>
      </c>
      <c r="G121" s="280"/>
      <c r="H121" s="280">
        <f>-F121-G121</f>
        <v>-15.3</v>
      </c>
      <c r="I121" s="390">
        <f t="shared" si="61"/>
        <v>0</v>
      </c>
      <c r="J121" s="279">
        <v>15.3</v>
      </c>
      <c r="K121" s="280"/>
      <c r="L121" s="280"/>
      <c r="M121" s="280"/>
      <c r="N121" s="280">
        <f t="shared" si="76"/>
        <v>15.3</v>
      </c>
      <c r="O121" s="280"/>
      <c r="P121" s="280">
        <f>-N121-O121</f>
        <v>-15.3</v>
      </c>
      <c r="Q121" s="390">
        <f t="shared" si="62"/>
        <v>0</v>
      </c>
      <c r="R121" s="279">
        <f>J121-B121</f>
        <v>0</v>
      </c>
      <c r="S121" s="280">
        <f t="shared" si="83"/>
        <v>0</v>
      </c>
      <c r="T121" s="280">
        <f t="shared" si="83"/>
        <v>0</v>
      </c>
      <c r="U121" s="280">
        <f t="shared" si="84"/>
        <v>0</v>
      </c>
      <c r="V121" s="280">
        <f t="shared" si="84"/>
        <v>0</v>
      </c>
      <c r="W121" s="390">
        <f>Q121-I121</f>
        <v>0</v>
      </c>
      <c r="X121" s="279">
        <f>J121/B121*100</f>
        <v>100</v>
      </c>
      <c r="Y121" s="280"/>
      <c r="Z121" s="280"/>
      <c r="AA121" s="280">
        <f>N121/F121*100</f>
        <v>100</v>
      </c>
      <c r="AB121" s="280"/>
      <c r="AC121" s="390"/>
      <c r="AD121" s="291"/>
      <c r="AE121" s="280">
        <f t="shared" si="82"/>
        <v>0</v>
      </c>
      <c r="AF121" s="280">
        <f t="shared" si="82"/>
        <v>0</v>
      </c>
      <c r="AG121" s="280"/>
      <c r="AH121" s="280"/>
      <c r="AI121" s="390">
        <f>(Q121/82174)*100</f>
        <v>0</v>
      </c>
      <c r="AJ121" s="218"/>
      <c r="AK121" s="218"/>
      <c r="AL121" s="218"/>
      <c r="AM121" s="218"/>
      <c r="AN121" s="218"/>
      <c r="AO121" s="218"/>
    </row>
    <row r="122" spans="1:41" s="222" customFormat="1">
      <c r="A122" s="310" t="s">
        <v>606</v>
      </c>
      <c r="B122" s="279">
        <v>144.9</v>
      </c>
      <c r="C122" s="280"/>
      <c r="D122" s="280"/>
      <c r="E122" s="280"/>
      <c r="F122" s="280">
        <f t="shared" si="66"/>
        <v>144.9</v>
      </c>
      <c r="G122" s="280"/>
      <c r="H122" s="280">
        <f>-F122</f>
        <v>-144.9</v>
      </c>
      <c r="I122" s="390">
        <f t="shared" si="61"/>
        <v>0</v>
      </c>
      <c r="J122" s="279">
        <v>140.1</v>
      </c>
      <c r="K122" s="280"/>
      <c r="L122" s="280"/>
      <c r="M122" s="280"/>
      <c r="N122" s="280">
        <f t="shared" si="76"/>
        <v>140.1</v>
      </c>
      <c r="O122" s="280"/>
      <c r="P122" s="280">
        <f>-N122</f>
        <v>-140.1</v>
      </c>
      <c r="Q122" s="390">
        <f t="shared" si="62"/>
        <v>0</v>
      </c>
      <c r="R122" s="279">
        <f>J122-B122</f>
        <v>-4.8000000000000114</v>
      </c>
      <c r="S122" s="280">
        <f t="shared" si="83"/>
        <v>0</v>
      </c>
      <c r="T122" s="280">
        <f t="shared" si="83"/>
        <v>0</v>
      </c>
      <c r="U122" s="280">
        <f t="shared" si="84"/>
        <v>-4.8000000000000114</v>
      </c>
      <c r="V122" s="280">
        <f t="shared" si="84"/>
        <v>0</v>
      </c>
      <c r="W122" s="390">
        <f>Q122-I122</f>
        <v>0</v>
      </c>
      <c r="X122" s="279">
        <f>J122/B122*100</f>
        <v>96.68737060041407</v>
      </c>
      <c r="Y122" s="280"/>
      <c r="Z122" s="280"/>
      <c r="AA122" s="280">
        <f>N122/F122*100</f>
        <v>96.68737060041407</v>
      </c>
      <c r="AB122" s="280"/>
      <c r="AC122" s="390"/>
      <c r="AD122" s="291">
        <f>(J122/87847)*100</f>
        <v>0.15948182635718919</v>
      </c>
      <c r="AE122" s="280">
        <f t="shared" si="82"/>
        <v>0</v>
      </c>
      <c r="AF122" s="280">
        <f t="shared" si="82"/>
        <v>0</v>
      </c>
      <c r="AG122" s="280">
        <f>(N122/87847)*100</f>
        <v>0.15948182635718919</v>
      </c>
      <c r="AH122" s="280">
        <f>(O122/82174)*100</f>
        <v>0</v>
      </c>
      <c r="AI122" s="390">
        <f>(Q122/87847)*100</f>
        <v>0</v>
      </c>
      <c r="AJ122" s="218"/>
      <c r="AK122" s="218"/>
      <c r="AL122" s="218"/>
      <c r="AM122" s="218"/>
      <c r="AN122" s="218"/>
      <c r="AO122" s="218"/>
    </row>
    <row r="123" spans="1:41" s="244" customFormat="1">
      <c r="A123" s="264" t="s">
        <v>600</v>
      </c>
      <c r="B123" s="281"/>
      <c r="C123" s="282"/>
      <c r="D123" s="282"/>
      <c r="E123" s="282"/>
      <c r="F123" s="282"/>
      <c r="G123" s="282">
        <v>0.5</v>
      </c>
      <c r="H123" s="282">
        <f>-F123-G123</f>
        <v>-0.5</v>
      </c>
      <c r="I123" s="380"/>
      <c r="J123" s="281"/>
      <c r="K123" s="282"/>
      <c r="L123" s="282"/>
      <c r="M123" s="282"/>
      <c r="N123" s="282"/>
      <c r="O123" s="282">
        <v>0.5</v>
      </c>
      <c r="P123" s="282">
        <v>-0.5</v>
      </c>
      <c r="Q123" s="380"/>
      <c r="R123" s="281"/>
      <c r="S123" s="282"/>
      <c r="T123" s="282"/>
      <c r="U123" s="282"/>
      <c r="V123" s="282"/>
      <c r="W123" s="380"/>
      <c r="X123" s="281"/>
      <c r="Y123" s="282"/>
      <c r="Z123" s="282"/>
      <c r="AA123" s="282"/>
      <c r="AB123" s="282">
        <f>O123/G123*100</f>
        <v>100</v>
      </c>
      <c r="AC123" s="380"/>
      <c r="AD123" s="292"/>
      <c r="AE123" s="282"/>
      <c r="AF123" s="282"/>
      <c r="AG123" s="282"/>
      <c r="AH123" s="282"/>
      <c r="AI123" s="380"/>
    </row>
    <row r="124" spans="1:41" s="301" customFormat="1">
      <c r="A124" s="258" t="s">
        <v>607</v>
      </c>
      <c r="B124" s="296">
        <v>-119.4</v>
      </c>
      <c r="C124" s="278">
        <v>7.6</v>
      </c>
      <c r="D124" s="278"/>
      <c r="E124" s="278"/>
      <c r="F124" s="278">
        <f t="shared" si="66"/>
        <v>-111.80000000000001</v>
      </c>
      <c r="G124" s="278">
        <v>-3.2</v>
      </c>
      <c r="H124" s="278">
        <f>H125</f>
        <v>4.5999999999999996</v>
      </c>
      <c r="I124" s="240">
        <f t="shared" si="61"/>
        <v>-110.40000000000002</v>
      </c>
      <c r="J124" s="296">
        <v>-154.4</v>
      </c>
      <c r="K124" s="278">
        <v>7.9</v>
      </c>
      <c r="L124" s="278"/>
      <c r="M124" s="278"/>
      <c r="N124" s="278">
        <f t="shared" si="76"/>
        <v>-146.5</v>
      </c>
      <c r="O124" s="278">
        <v>-5.8</v>
      </c>
      <c r="P124" s="278">
        <f>P125</f>
        <v>4</v>
      </c>
      <c r="Q124" s="240">
        <f t="shared" si="62"/>
        <v>-148.30000000000001</v>
      </c>
      <c r="R124" s="296">
        <f t="shared" ref="R124:T127" si="85">J124-B124</f>
        <v>-35</v>
      </c>
      <c r="S124" s="278">
        <f t="shared" si="85"/>
        <v>0.30000000000000071</v>
      </c>
      <c r="T124" s="278">
        <f t="shared" si="85"/>
        <v>0</v>
      </c>
      <c r="U124" s="278">
        <f t="shared" ref="U124:V127" si="86">N124-F124</f>
        <v>-34.699999999999989</v>
      </c>
      <c r="V124" s="278">
        <f t="shared" si="86"/>
        <v>-2.5999999999999996</v>
      </c>
      <c r="W124" s="240">
        <f>Q124-I124</f>
        <v>-37.899999999999991</v>
      </c>
      <c r="X124" s="296">
        <f>J124/B124*100</f>
        <v>129.31323283082077</v>
      </c>
      <c r="Y124" s="278">
        <f>K124/C124*100</f>
        <v>103.94736842105263</v>
      </c>
      <c r="Z124" s="278"/>
      <c r="AA124" s="278">
        <f>N124/F124*100</f>
        <v>131.03756708407869</v>
      </c>
      <c r="AB124" s="278">
        <f>O124/G124*100</f>
        <v>181.24999999999997</v>
      </c>
      <c r="AC124" s="240">
        <f>Q124/I124*100</f>
        <v>134.3297101449275</v>
      </c>
      <c r="AD124" s="295">
        <f>(J124/87847)*100</f>
        <v>-0.17576012840506791</v>
      </c>
      <c r="AE124" s="278"/>
      <c r="AF124" s="278">
        <f>(L124/82174)*100</f>
        <v>0</v>
      </c>
      <c r="AG124" s="278">
        <f>(N124/87847)*100</f>
        <v>-0.16676722028071533</v>
      </c>
      <c r="AH124" s="278"/>
      <c r="AI124" s="240">
        <f>(Q124/87847)*100</f>
        <v>-0.16881623732170709</v>
      </c>
    </row>
    <row r="125" spans="1:41" s="244" customFormat="1" ht="16.5" thickBot="1">
      <c r="A125" s="362" t="s">
        <v>559</v>
      </c>
      <c r="B125" s="391">
        <v>-4.5999999999999996</v>
      </c>
      <c r="C125" s="363"/>
      <c r="D125" s="363"/>
      <c r="E125" s="363"/>
      <c r="F125" s="363">
        <f t="shared" si="66"/>
        <v>-4.5999999999999996</v>
      </c>
      <c r="G125" s="363"/>
      <c r="H125" s="363">
        <f>-F125</f>
        <v>4.5999999999999996</v>
      </c>
      <c r="I125" s="381">
        <f t="shared" si="61"/>
        <v>0</v>
      </c>
      <c r="J125" s="391">
        <v>-4</v>
      </c>
      <c r="K125" s="363"/>
      <c r="L125" s="363"/>
      <c r="M125" s="363"/>
      <c r="N125" s="363">
        <f t="shared" si="76"/>
        <v>-4</v>
      </c>
      <c r="O125" s="363"/>
      <c r="P125" s="363">
        <f>-N125</f>
        <v>4</v>
      </c>
      <c r="Q125" s="381">
        <f t="shared" si="62"/>
        <v>0</v>
      </c>
      <c r="R125" s="391">
        <f t="shared" si="85"/>
        <v>0.59999999999999964</v>
      </c>
      <c r="S125" s="363">
        <f t="shared" si="85"/>
        <v>0</v>
      </c>
      <c r="T125" s="363">
        <f t="shared" si="85"/>
        <v>0</v>
      </c>
      <c r="U125" s="363">
        <f t="shared" si="86"/>
        <v>0.59999999999999964</v>
      </c>
      <c r="V125" s="363">
        <f t="shared" si="86"/>
        <v>0</v>
      </c>
      <c r="W125" s="381">
        <f>Q125-I125</f>
        <v>0</v>
      </c>
      <c r="X125" s="391">
        <f>J125/B125*100</f>
        <v>86.956521739130437</v>
      </c>
      <c r="Y125" s="363"/>
      <c r="Z125" s="363"/>
      <c r="AA125" s="363">
        <f>N125/F125*100</f>
        <v>86.956521739130437</v>
      </c>
      <c r="AB125" s="363"/>
      <c r="AC125" s="381"/>
      <c r="AD125" s="392"/>
      <c r="AE125" s="363">
        <f>(K125/82174)*100</f>
        <v>0</v>
      </c>
      <c r="AF125" s="363">
        <f>(L125/82174)*100</f>
        <v>0</v>
      </c>
      <c r="AG125" s="363"/>
      <c r="AH125" s="363">
        <f>(O125/82174)*100</f>
        <v>0</v>
      </c>
      <c r="AI125" s="381">
        <f>(Q125/82174)*100</f>
        <v>0</v>
      </c>
    </row>
    <row r="126" spans="1:41" s="382" customFormat="1" ht="21.75" customHeight="1" thickTop="1" thickBot="1">
      <c r="A126" s="370" t="s">
        <v>560</v>
      </c>
      <c r="B126" s="320">
        <f>B13-B56</f>
        <v>136.60000000000582</v>
      </c>
      <c r="C126" s="321">
        <f>C13-C56</f>
        <v>0</v>
      </c>
      <c r="D126" s="321">
        <f>D13-D56</f>
        <v>-57</v>
      </c>
      <c r="E126" s="321">
        <f>E13-E56</f>
        <v>11.700000000000728</v>
      </c>
      <c r="F126" s="321">
        <f t="shared" si="66"/>
        <v>91.300000000006548</v>
      </c>
      <c r="G126" s="321">
        <f>G13-G56</f>
        <v>-743</v>
      </c>
      <c r="H126" s="321">
        <f>H13-H56</f>
        <v>-0.7999999999992724</v>
      </c>
      <c r="I126" s="322">
        <f t="shared" si="61"/>
        <v>-652.49999999999272</v>
      </c>
      <c r="J126" s="323">
        <f>J13-J56</f>
        <v>-1584.700000000008</v>
      </c>
      <c r="K126" s="321">
        <f>K13-K56</f>
        <v>-33.600000000000364</v>
      </c>
      <c r="L126" s="321">
        <f>L13-L56</f>
        <v>-81.199999999999818</v>
      </c>
      <c r="M126" s="321">
        <f>M13-M56</f>
        <v>0</v>
      </c>
      <c r="N126" s="321">
        <f>J126+K126+L126+M126</f>
        <v>-1699.5000000000082</v>
      </c>
      <c r="O126" s="321">
        <f>O13-O56</f>
        <v>-139.69999999999891</v>
      </c>
      <c r="P126" s="321">
        <f>P13-P56</f>
        <v>-4</v>
      </c>
      <c r="Q126" s="361">
        <f>N126+O126+P126</f>
        <v>-1843.2000000000071</v>
      </c>
      <c r="R126" s="320">
        <f t="shared" si="85"/>
        <v>-1721.3000000000138</v>
      </c>
      <c r="S126" s="321">
        <f t="shared" si="85"/>
        <v>-33.600000000000364</v>
      </c>
      <c r="T126" s="321">
        <f t="shared" si="85"/>
        <v>-24.199999999999818</v>
      </c>
      <c r="U126" s="321">
        <f t="shared" si="86"/>
        <v>-1790.8000000000147</v>
      </c>
      <c r="V126" s="321">
        <f t="shared" si="86"/>
        <v>603.30000000000109</v>
      </c>
      <c r="W126" s="322">
        <f>Q126-I126</f>
        <v>-1190.7000000000144</v>
      </c>
      <c r="X126" s="323">
        <f>J126/B126*100</f>
        <v>-1160.1024890189901</v>
      </c>
      <c r="Y126" s="321"/>
      <c r="Z126" s="321"/>
      <c r="AA126" s="321">
        <f>N126/F126*100</f>
        <v>-1861.4457831324057</v>
      </c>
      <c r="AB126" s="321">
        <f>O126/G126*100</f>
        <v>18.802153432032153</v>
      </c>
      <c r="AC126" s="361">
        <f>Q126/I126*100</f>
        <v>282.48275862069391</v>
      </c>
      <c r="AD126" s="320">
        <f t="shared" ref="AD126:AE128" si="87">(J126/87847)*100</f>
        <v>-1.803931836033112</v>
      </c>
      <c r="AE126" s="321">
        <f t="shared" si="87"/>
        <v>-3.8248318098512597E-2</v>
      </c>
      <c r="AF126" s="321"/>
      <c r="AG126" s="321">
        <f>(N126/87847)*100</f>
        <v>-1.9346135895363623</v>
      </c>
      <c r="AH126" s="321">
        <f>(O126/87847)*100</f>
        <v>-0.15902648923696758</v>
      </c>
      <c r="AI126" s="322">
        <f>(Q126/87847)*100</f>
        <v>-2.0981934499755339</v>
      </c>
      <c r="AJ126" s="301"/>
      <c r="AK126" s="301"/>
      <c r="AL126" s="301"/>
      <c r="AM126" s="301"/>
      <c r="AN126" s="301"/>
      <c r="AO126" s="301"/>
    </row>
    <row r="127" spans="1:41" s="385" customFormat="1" ht="20.25" customHeight="1" thickTop="1" thickBot="1">
      <c r="A127" s="371" t="s">
        <v>561</v>
      </c>
      <c r="B127" s="373">
        <f>B128+B152+B164+B165+B169-B170</f>
        <v>1624.6000000000004</v>
      </c>
      <c r="C127" s="368">
        <f>C128+C152+C164+C165+C169-C170</f>
        <v>0</v>
      </c>
      <c r="D127" s="368">
        <f>D128+D152+D164+D165+D169-D170</f>
        <v>57</v>
      </c>
      <c r="E127" s="368">
        <f>E128+E152+E164+E165+E169-E170</f>
        <v>0</v>
      </c>
      <c r="F127" s="368">
        <f t="shared" si="66"/>
        <v>1681.6000000000004</v>
      </c>
      <c r="G127" s="368">
        <f>G128+G152+G164+G165+G169-G170</f>
        <v>743</v>
      </c>
      <c r="H127" s="368">
        <f>H128+H152+H164+H165+H169-H170</f>
        <v>4.5999999999999996</v>
      </c>
      <c r="I127" s="369">
        <f t="shared" si="61"/>
        <v>2429.2000000000003</v>
      </c>
      <c r="J127" s="372">
        <f>J128+J152+J164+J165+J169-J170</f>
        <v>1584.7000000000005</v>
      </c>
      <c r="K127" s="368">
        <f>K128+K152+K164+K165+K169-K170</f>
        <v>33.600000000000023</v>
      </c>
      <c r="L127" s="368">
        <f>L128+L152+L164+L165+L169-L170</f>
        <v>81.199999999999989</v>
      </c>
      <c r="M127" s="368">
        <f>M128+M152+M164+M165+M169-M170</f>
        <v>0</v>
      </c>
      <c r="N127" s="368">
        <f>J127+K127+L127+M127</f>
        <v>1699.5000000000007</v>
      </c>
      <c r="O127" s="368">
        <f>O128+O152+O164+O165+O169-O170</f>
        <v>139.70000000000005</v>
      </c>
      <c r="P127" s="368">
        <f>P128+P152+P164+P165+P169-P170</f>
        <v>4</v>
      </c>
      <c r="Q127" s="374">
        <f t="shared" si="62"/>
        <v>1843.2000000000007</v>
      </c>
      <c r="R127" s="373">
        <f t="shared" si="85"/>
        <v>-39.899999999999864</v>
      </c>
      <c r="S127" s="368">
        <f t="shared" si="85"/>
        <v>33.600000000000023</v>
      </c>
      <c r="T127" s="368">
        <f t="shared" si="85"/>
        <v>24.199999999999989</v>
      </c>
      <c r="U127" s="368">
        <f t="shared" si="86"/>
        <v>17.900000000000318</v>
      </c>
      <c r="V127" s="368">
        <f t="shared" si="86"/>
        <v>-603.29999999999995</v>
      </c>
      <c r="W127" s="369">
        <f>Q127-I127</f>
        <v>-585.99999999999955</v>
      </c>
      <c r="X127" s="372">
        <f>J127/B127*100</f>
        <v>97.544010833435934</v>
      </c>
      <c r="Y127" s="368"/>
      <c r="Z127" s="368"/>
      <c r="AA127" s="368">
        <f>N127/F127*100</f>
        <v>101.06446241674598</v>
      </c>
      <c r="AB127" s="368">
        <f>O127/G127*100</f>
        <v>18.802153432032306</v>
      </c>
      <c r="AC127" s="374">
        <f>Q127/I127*100</f>
        <v>75.876831878807863</v>
      </c>
      <c r="AD127" s="373">
        <f t="shared" si="87"/>
        <v>1.8039318360331034</v>
      </c>
      <c r="AE127" s="368">
        <f t="shared" si="87"/>
        <v>3.8248318098512209E-2</v>
      </c>
      <c r="AF127" s="368"/>
      <c r="AG127" s="368">
        <f>(N127/87847)*100</f>
        <v>1.9346135895363537</v>
      </c>
      <c r="AH127" s="368">
        <f>(O127/87847)*100</f>
        <v>0.15902648923696885</v>
      </c>
      <c r="AI127" s="369">
        <f>(Q127/87847)*100</f>
        <v>2.0981934499755264</v>
      </c>
      <c r="AJ127" s="301"/>
      <c r="AK127" s="301"/>
      <c r="AL127" s="301"/>
      <c r="AM127" s="301"/>
      <c r="AN127" s="301"/>
      <c r="AO127" s="301"/>
    </row>
    <row r="128" spans="1:41" s="393" customFormat="1" ht="18" customHeight="1" thickTop="1">
      <c r="A128" s="337" t="s">
        <v>608</v>
      </c>
      <c r="B128" s="364">
        <f>+B132+B138+B141+B144+B135+B145+B148</f>
        <v>65.900000000000006</v>
      </c>
      <c r="C128" s="365">
        <f>+C132+C138+C141+C144+C135+C145+C148</f>
        <v>0</v>
      </c>
      <c r="D128" s="365">
        <f>+D132+D138+D141+D144+D135+D145+D148</f>
        <v>0</v>
      </c>
      <c r="E128" s="365">
        <f>+E132+E138+E141+E144+E135+E145+E148</f>
        <v>0</v>
      </c>
      <c r="F128" s="365">
        <f>+F132+F138+F141+F144+F135+F145+F148</f>
        <v>65.900000000000006</v>
      </c>
      <c r="G128" s="365">
        <f>+G132+G138+G141+G144+G135+G145+G148+G149</f>
        <v>42.099999999999959</v>
      </c>
      <c r="H128" s="365">
        <f>+H132+H138+H141+H144+H135+H145+H148+H149</f>
        <v>4.5999999999999996</v>
      </c>
      <c r="I128" s="366">
        <f>+I132+I138+I141+I144+I135+I145+I148+I149</f>
        <v>112.59999999999994</v>
      </c>
      <c r="J128" s="364">
        <f>+J132+J138+J141+J144+J135+J145+J148</f>
        <v>359.20000000000039</v>
      </c>
      <c r="K128" s="365">
        <f>+K132+K138+K141+K144+K135+K145+K148</f>
        <v>0</v>
      </c>
      <c r="L128" s="365">
        <f>+L132+L138+L141+L144+L135+L145+L148</f>
        <v>0</v>
      </c>
      <c r="M128" s="365">
        <f>+M132+M138+M141+M144+M135+M145+M148</f>
        <v>0</v>
      </c>
      <c r="N128" s="365">
        <f>+N132+N138+N141+N144+N135+N145+N148</f>
        <v>359.20000000000039</v>
      </c>
      <c r="O128" s="365">
        <f>+O132+O138+O141+O144+O135+O145+O148+O149</f>
        <v>130.4</v>
      </c>
      <c r="P128" s="365">
        <f>+P132+P138+P141+P144+P135+P145+P148+P149</f>
        <v>4</v>
      </c>
      <c r="Q128" s="366">
        <f>+Q132+Q138+Q141+Q144+Q135+Q145+Q148</f>
        <v>493.60000000000036</v>
      </c>
      <c r="R128" s="364">
        <f t="shared" ref="R128:W128" si="88">+R132+R135+R138+R141+R144+R145+R149</f>
        <v>293.30000000000035</v>
      </c>
      <c r="S128" s="365">
        <f t="shared" si="88"/>
        <v>0</v>
      </c>
      <c r="T128" s="365">
        <f t="shared" si="88"/>
        <v>0</v>
      </c>
      <c r="U128" s="365">
        <f t="shared" si="88"/>
        <v>293.30000000000035</v>
      </c>
      <c r="V128" s="365">
        <f t="shared" si="88"/>
        <v>88.30000000000004</v>
      </c>
      <c r="W128" s="366">
        <f t="shared" si="88"/>
        <v>381.00000000000045</v>
      </c>
      <c r="X128" s="364">
        <f>J128/B128*100</f>
        <v>545.0682852807289</v>
      </c>
      <c r="Y128" s="365"/>
      <c r="Z128" s="365"/>
      <c r="AA128" s="365">
        <f>N128/F128*100</f>
        <v>545.0682852807289</v>
      </c>
      <c r="AB128" s="365">
        <f>O128/G128*100</f>
        <v>309.7387173396678</v>
      </c>
      <c r="AC128" s="366">
        <f>Q128/I128*100</f>
        <v>438.36589698046237</v>
      </c>
      <c r="AD128" s="367">
        <f t="shared" si="87"/>
        <v>0.40889273395790454</v>
      </c>
      <c r="AE128" s="365">
        <f t="shared" si="87"/>
        <v>0</v>
      </c>
      <c r="AF128" s="365">
        <f t="shared" ref="AF128:AF168" si="89">(L128/82174)*100</f>
        <v>0</v>
      </c>
      <c r="AG128" s="365">
        <f>(N128/87847)*100</f>
        <v>0.40889273395790454</v>
      </c>
      <c r="AH128" s="365"/>
      <c r="AI128" s="366">
        <f>(Q128/87847)*100</f>
        <v>0.56188600635195318</v>
      </c>
      <c r="AJ128" s="301"/>
      <c r="AK128" s="301"/>
      <c r="AL128" s="301"/>
      <c r="AM128" s="301"/>
      <c r="AN128" s="301"/>
      <c r="AO128" s="301"/>
    </row>
    <row r="129" spans="1:35" s="383" customFormat="1" ht="15" customHeight="1" outlineLevel="1">
      <c r="A129" s="253" t="s">
        <v>610</v>
      </c>
      <c r="B129" s="287"/>
      <c r="C129" s="286"/>
      <c r="D129" s="286"/>
      <c r="E129" s="286"/>
      <c r="F129" s="286"/>
      <c r="G129" s="286"/>
      <c r="H129" s="286"/>
      <c r="I129" s="243"/>
      <c r="J129" s="287"/>
      <c r="K129" s="286"/>
      <c r="L129" s="286"/>
      <c r="M129" s="286"/>
      <c r="N129" s="286"/>
      <c r="O129" s="286"/>
      <c r="P129" s="286"/>
      <c r="Q129" s="243"/>
      <c r="R129" s="287"/>
      <c r="S129" s="286"/>
      <c r="T129" s="286"/>
      <c r="U129" s="286"/>
      <c r="V129" s="286"/>
      <c r="W129" s="243"/>
      <c r="X129" s="287"/>
      <c r="Y129" s="286"/>
      <c r="Z129" s="286"/>
      <c r="AA129" s="286"/>
      <c r="AB129" s="286"/>
      <c r="AC129" s="243"/>
      <c r="AD129" s="293">
        <f t="shared" ref="AD129:AE132" si="90">(J129/82174)*100</f>
        <v>0</v>
      </c>
      <c r="AE129" s="286">
        <f t="shared" si="90"/>
        <v>0</v>
      </c>
      <c r="AF129" s="286">
        <f t="shared" si="89"/>
        <v>0</v>
      </c>
      <c r="AG129" s="286">
        <f>(N129/82174)*100</f>
        <v>0</v>
      </c>
      <c r="AH129" s="286">
        <f>(O129/82174)*100</f>
        <v>0</v>
      </c>
      <c r="AI129" s="243">
        <f>(Q129/82174)*100</f>
        <v>0</v>
      </c>
    </row>
    <row r="130" spans="1:35" ht="15" customHeight="1" outlineLevel="1">
      <c r="A130" s="269" t="s">
        <v>562</v>
      </c>
      <c r="B130" s="283"/>
      <c r="C130" s="241"/>
      <c r="D130" s="241"/>
      <c r="E130" s="241"/>
      <c r="F130" s="241"/>
      <c r="G130" s="241"/>
      <c r="H130" s="241"/>
      <c r="I130" s="242"/>
      <c r="J130" s="283"/>
      <c r="K130" s="241"/>
      <c r="L130" s="241"/>
      <c r="M130" s="241"/>
      <c r="N130" s="241"/>
      <c r="O130" s="241">
        <v>14</v>
      </c>
      <c r="P130" s="241"/>
      <c r="Q130" s="242">
        <v>14</v>
      </c>
      <c r="R130" s="283"/>
      <c r="S130" s="241"/>
      <c r="T130" s="241"/>
      <c r="U130" s="241"/>
      <c r="V130" s="241"/>
      <c r="W130" s="242"/>
      <c r="X130" s="283"/>
      <c r="Y130" s="241"/>
      <c r="Z130" s="241"/>
      <c r="AA130" s="241"/>
      <c r="AB130" s="241"/>
      <c r="AC130" s="242"/>
      <c r="AD130" s="246">
        <f t="shared" si="90"/>
        <v>0</v>
      </c>
      <c r="AE130" s="241">
        <f t="shared" si="90"/>
        <v>0</v>
      </c>
      <c r="AF130" s="241">
        <f t="shared" si="89"/>
        <v>0</v>
      </c>
      <c r="AG130" s="241">
        <f>(N130/82174)*100</f>
        <v>0</v>
      </c>
      <c r="AH130" s="241">
        <f>(O130/87847)*100</f>
        <v>1.593679920771341E-2</v>
      </c>
      <c r="AI130" s="242">
        <f>(Q130/87847)*100</f>
        <v>1.593679920771341E-2</v>
      </c>
    </row>
    <row r="131" spans="1:35" ht="16.149999999999999" customHeight="1">
      <c r="A131" s="269" t="s">
        <v>563</v>
      </c>
      <c r="B131" s="283"/>
      <c r="C131" s="241"/>
      <c r="D131" s="241"/>
      <c r="E131" s="241"/>
      <c r="F131" s="241"/>
      <c r="G131" s="241"/>
      <c r="H131" s="241"/>
      <c r="I131" s="242"/>
      <c r="J131" s="283"/>
      <c r="K131" s="241"/>
      <c r="L131" s="241"/>
      <c r="M131" s="241"/>
      <c r="N131" s="241"/>
      <c r="O131" s="241">
        <v>-14</v>
      </c>
      <c r="P131" s="241"/>
      <c r="Q131" s="242">
        <v>-14</v>
      </c>
      <c r="R131" s="283"/>
      <c r="S131" s="241"/>
      <c r="T131" s="241"/>
      <c r="U131" s="241"/>
      <c r="V131" s="241"/>
      <c r="W131" s="242"/>
      <c r="X131" s="283"/>
      <c r="Y131" s="241"/>
      <c r="Z131" s="241"/>
      <c r="AA131" s="241"/>
      <c r="AB131" s="241"/>
      <c r="AC131" s="242"/>
      <c r="AD131" s="246">
        <f t="shared" si="90"/>
        <v>0</v>
      </c>
      <c r="AE131" s="241">
        <f t="shared" si="90"/>
        <v>0</v>
      </c>
      <c r="AF131" s="241">
        <f t="shared" si="89"/>
        <v>0</v>
      </c>
      <c r="AG131" s="241">
        <f>(N131/82174)*100</f>
        <v>0</v>
      </c>
      <c r="AH131" s="241">
        <f>(O131/87847)*100</f>
        <v>-1.593679920771341E-2</v>
      </c>
      <c r="AI131" s="242">
        <f>(Q131/87847)*100</f>
        <v>-1.593679920771341E-2</v>
      </c>
    </row>
    <row r="132" spans="1:35" s="383" customFormat="1">
      <c r="A132" s="253" t="s">
        <v>611</v>
      </c>
      <c r="B132" s="285">
        <f>B133+B134</f>
        <v>0</v>
      </c>
      <c r="C132" s="284">
        <f>C133+C134</f>
        <v>0</v>
      </c>
      <c r="D132" s="284">
        <f>D133+D134</f>
        <v>0</v>
      </c>
      <c r="E132" s="284">
        <f>E133+E134</f>
        <v>0</v>
      </c>
      <c r="F132" s="284">
        <f t="shared" si="66"/>
        <v>0</v>
      </c>
      <c r="G132" s="284">
        <f>G133+G134</f>
        <v>38.400000000000006</v>
      </c>
      <c r="H132" s="284">
        <f>H133+H134</f>
        <v>0</v>
      </c>
      <c r="I132" s="243">
        <f t="shared" si="61"/>
        <v>38.400000000000006</v>
      </c>
      <c r="J132" s="287">
        <f>J133+J134</f>
        <v>0</v>
      </c>
      <c r="K132" s="284">
        <f>K133+K134</f>
        <v>0</v>
      </c>
      <c r="L132" s="284">
        <f>L133+L134</f>
        <v>0</v>
      </c>
      <c r="M132" s="284">
        <f>M133+M134</f>
        <v>0</v>
      </c>
      <c r="N132" s="284">
        <f>J132+K132+L132+M132</f>
        <v>0</v>
      </c>
      <c r="O132" s="284">
        <f>O133+O134</f>
        <v>133.5</v>
      </c>
      <c r="P132" s="284">
        <f>P133+P134</f>
        <v>0</v>
      </c>
      <c r="Q132" s="235">
        <f t="shared" si="62"/>
        <v>133.5</v>
      </c>
      <c r="R132" s="285">
        <f t="shared" ref="R132:R140" si="91">J132-B132</f>
        <v>0</v>
      </c>
      <c r="S132" s="284">
        <f t="shared" ref="S132:S140" si="92">K132-C132</f>
        <v>0</v>
      </c>
      <c r="T132" s="284">
        <f t="shared" ref="T132:T140" si="93">L132-D132</f>
        <v>0</v>
      </c>
      <c r="U132" s="284">
        <f t="shared" ref="U132:U140" si="94">N132-F132</f>
        <v>0</v>
      </c>
      <c r="V132" s="284">
        <f t="shared" ref="V132:V140" si="95">O132-G132</f>
        <v>95.1</v>
      </c>
      <c r="W132" s="235">
        <f t="shared" ref="W132:W140" si="96">Q132-I132</f>
        <v>95.1</v>
      </c>
      <c r="X132" s="285"/>
      <c r="Y132" s="284"/>
      <c r="Z132" s="284"/>
      <c r="AA132" s="284"/>
      <c r="AB132" s="284">
        <f>O132/G132*100</f>
        <v>347.65624999999994</v>
      </c>
      <c r="AC132" s="235">
        <f>Q132/I132*100</f>
        <v>347.65624999999994</v>
      </c>
      <c r="AD132" s="294">
        <f t="shared" si="90"/>
        <v>0</v>
      </c>
      <c r="AE132" s="284">
        <f t="shared" si="90"/>
        <v>0</v>
      </c>
      <c r="AF132" s="284">
        <f t="shared" si="89"/>
        <v>0</v>
      </c>
      <c r="AG132" s="284">
        <f>(N132/82174)*100</f>
        <v>0</v>
      </c>
      <c r="AH132" s="284"/>
      <c r="AI132" s="235"/>
    </row>
    <row r="133" spans="1:35">
      <c r="A133" s="269" t="s">
        <v>564</v>
      </c>
      <c r="B133" s="274"/>
      <c r="C133" s="236"/>
      <c r="D133" s="236"/>
      <c r="E133" s="236"/>
      <c r="F133" s="236">
        <f t="shared" si="66"/>
        <v>0</v>
      </c>
      <c r="G133" s="236">
        <v>54.2</v>
      </c>
      <c r="H133" s="236"/>
      <c r="I133" s="242">
        <f t="shared" si="61"/>
        <v>54.2</v>
      </c>
      <c r="J133" s="283"/>
      <c r="K133" s="236">
        <v>30</v>
      </c>
      <c r="L133" s="236"/>
      <c r="M133" s="236"/>
      <c r="N133" s="236">
        <f>J133+K133+L133+M133</f>
        <v>30</v>
      </c>
      <c r="O133" s="236">
        <v>289.3</v>
      </c>
      <c r="P133" s="236"/>
      <c r="Q133" s="234">
        <f t="shared" si="62"/>
        <v>319.3</v>
      </c>
      <c r="R133" s="274">
        <f t="shared" si="91"/>
        <v>0</v>
      </c>
      <c r="S133" s="236">
        <f t="shared" si="92"/>
        <v>30</v>
      </c>
      <c r="T133" s="236">
        <f t="shared" si="93"/>
        <v>0</v>
      </c>
      <c r="U133" s="236">
        <f t="shared" si="94"/>
        <v>30</v>
      </c>
      <c r="V133" s="236">
        <f t="shared" si="95"/>
        <v>235.10000000000002</v>
      </c>
      <c r="W133" s="234">
        <f t="shared" si="96"/>
        <v>265.10000000000002</v>
      </c>
      <c r="X133" s="274"/>
      <c r="Y133" s="236"/>
      <c r="Z133" s="236"/>
      <c r="AA133" s="236"/>
      <c r="AB133" s="236">
        <f>O133/G133*100</f>
        <v>533.76383763837634</v>
      </c>
      <c r="AC133" s="234">
        <f>Q133/I133*100</f>
        <v>589.11439114391135</v>
      </c>
      <c r="AD133" s="247">
        <f t="shared" ref="AD133:AD146" si="97">(J133/82174)*100</f>
        <v>0</v>
      </c>
      <c r="AE133" s="236">
        <f>(K133/87847)*100</f>
        <v>3.415028401652874E-2</v>
      </c>
      <c r="AF133" s="236">
        <f t="shared" si="89"/>
        <v>0</v>
      </c>
      <c r="AG133" s="236">
        <f>(N133/87847)*100</f>
        <v>3.415028401652874E-2</v>
      </c>
      <c r="AH133" s="236"/>
      <c r="AI133" s="234"/>
    </row>
    <row r="134" spans="1:35">
      <c r="A134" s="269" t="s">
        <v>565</v>
      </c>
      <c r="B134" s="274"/>
      <c r="C134" s="236"/>
      <c r="D134" s="236"/>
      <c r="E134" s="236"/>
      <c r="F134" s="236">
        <f t="shared" si="66"/>
        <v>0</v>
      </c>
      <c r="G134" s="236">
        <v>-15.8</v>
      </c>
      <c r="H134" s="236"/>
      <c r="I134" s="242">
        <f t="shared" si="61"/>
        <v>-15.8</v>
      </c>
      <c r="J134" s="283"/>
      <c r="K134" s="236">
        <v>-30</v>
      </c>
      <c r="L134" s="236"/>
      <c r="M134" s="236"/>
      <c r="N134" s="236">
        <f>J134+K134+L134+M134</f>
        <v>-30</v>
      </c>
      <c r="O134" s="236">
        <v>-155.80000000000001</v>
      </c>
      <c r="P134" s="236"/>
      <c r="Q134" s="234">
        <f t="shared" si="62"/>
        <v>-185.8</v>
      </c>
      <c r="R134" s="274">
        <f t="shared" si="91"/>
        <v>0</v>
      </c>
      <c r="S134" s="236">
        <f t="shared" si="92"/>
        <v>-30</v>
      </c>
      <c r="T134" s="236">
        <f t="shared" si="93"/>
        <v>0</v>
      </c>
      <c r="U134" s="236">
        <f t="shared" si="94"/>
        <v>-30</v>
      </c>
      <c r="V134" s="236">
        <f t="shared" si="95"/>
        <v>-140</v>
      </c>
      <c r="W134" s="234">
        <f t="shared" si="96"/>
        <v>-170</v>
      </c>
      <c r="X134" s="274"/>
      <c r="Y134" s="236"/>
      <c r="Z134" s="236"/>
      <c r="AA134" s="236"/>
      <c r="AB134" s="236">
        <f>O134/G134*100</f>
        <v>986.0759493670887</v>
      </c>
      <c r="AC134" s="234">
        <f>Q134/I134*100</f>
        <v>1175.9493670886077</v>
      </c>
      <c r="AD134" s="247">
        <f t="shared" si="97"/>
        <v>0</v>
      </c>
      <c r="AE134" s="236">
        <f>(K134/87847)*100</f>
        <v>-3.415028401652874E-2</v>
      </c>
      <c r="AF134" s="236">
        <f t="shared" si="89"/>
        <v>0</v>
      </c>
      <c r="AG134" s="236">
        <f>(N134/87847)*100</f>
        <v>-3.415028401652874E-2</v>
      </c>
      <c r="AH134" s="236"/>
      <c r="AI134" s="234"/>
    </row>
    <row r="135" spans="1:35" s="383" customFormat="1">
      <c r="A135" s="253" t="s">
        <v>612</v>
      </c>
      <c r="B135" s="285">
        <v>0</v>
      </c>
      <c r="C135" s="284">
        <f>C136+C137</f>
        <v>0</v>
      </c>
      <c r="D135" s="284">
        <f>D136+D137</f>
        <v>0</v>
      </c>
      <c r="E135" s="284">
        <f>E136+E137</f>
        <v>0</v>
      </c>
      <c r="F135" s="284">
        <f t="shared" si="66"/>
        <v>0</v>
      </c>
      <c r="G135" s="284">
        <f>G136+G137</f>
        <v>0</v>
      </c>
      <c r="H135" s="284">
        <f>H136+H137</f>
        <v>0</v>
      </c>
      <c r="I135" s="243">
        <f t="shared" si="61"/>
        <v>0</v>
      </c>
      <c r="J135" s="287">
        <f>J136+J137</f>
        <v>0</v>
      </c>
      <c r="K135" s="284">
        <f>K136+K137</f>
        <v>0</v>
      </c>
      <c r="L135" s="284">
        <f>L136+L137</f>
        <v>0</v>
      </c>
      <c r="M135" s="284">
        <f>M136+M137</f>
        <v>0</v>
      </c>
      <c r="N135" s="284">
        <f>J135+K135+L135+M135</f>
        <v>0</v>
      </c>
      <c r="O135" s="284">
        <f>O136+O137</f>
        <v>-1.5</v>
      </c>
      <c r="P135" s="284">
        <f>P136+P137</f>
        <v>0</v>
      </c>
      <c r="Q135" s="235">
        <f t="shared" si="62"/>
        <v>-1.5</v>
      </c>
      <c r="R135" s="285">
        <f t="shared" si="91"/>
        <v>0</v>
      </c>
      <c r="S135" s="284">
        <f t="shared" si="92"/>
        <v>0</v>
      </c>
      <c r="T135" s="284">
        <f t="shared" si="93"/>
        <v>0</v>
      </c>
      <c r="U135" s="284">
        <f t="shared" si="94"/>
        <v>0</v>
      </c>
      <c r="V135" s="284">
        <f t="shared" si="95"/>
        <v>-1.5</v>
      </c>
      <c r="W135" s="235">
        <f t="shared" si="96"/>
        <v>-1.5</v>
      </c>
      <c r="X135" s="285"/>
      <c r="Y135" s="284"/>
      <c r="Z135" s="284"/>
      <c r="AA135" s="284"/>
      <c r="AB135" s="284"/>
      <c r="AC135" s="235"/>
      <c r="AD135" s="294">
        <f t="shared" si="97"/>
        <v>0</v>
      </c>
      <c r="AE135" s="284">
        <f t="shared" ref="AE135:AE168" si="98">(K135/82174)*100</f>
        <v>0</v>
      </c>
      <c r="AF135" s="284">
        <f t="shared" si="89"/>
        <v>0</v>
      </c>
      <c r="AG135" s="284">
        <f t="shared" ref="AG135:AG146" si="99">(N135/82174)*100</f>
        <v>0</v>
      </c>
      <c r="AH135" s="284"/>
      <c r="AI135" s="235"/>
    </row>
    <row r="136" spans="1:35">
      <c r="A136" s="269" t="s">
        <v>609</v>
      </c>
      <c r="B136" s="274"/>
      <c r="C136" s="236"/>
      <c r="D136" s="236"/>
      <c r="E136" s="236"/>
      <c r="F136" s="236">
        <f t="shared" si="66"/>
        <v>0</v>
      </c>
      <c r="G136" s="236"/>
      <c r="H136" s="236"/>
      <c r="I136" s="242">
        <f t="shared" si="61"/>
        <v>0</v>
      </c>
      <c r="J136" s="283"/>
      <c r="K136" s="236"/>
      <c r="L136" s="236"/>
      <c r="M136" s="236"/>
      <c r="N136" s="236">
        <f t="shared" ref="N136:N151" si="100">J136+K136+L136+M136</f>
        <v>0</v>
      </c>
      <c r="O136" s="236"/>
      <c r="P136" s="236"/>
      <c r="Q136" s="234">
        <f t="shared" si="62"/>
        <v>0</v>
      </c>
      <c r="R136" s="274">
        <f t="shared" si="91"/>
        <v>0</v>
      </c>
      <c r="S136" s="236">
        <f t="shared" si="92"/>
        <v>0</v>
      </c>
      <c r="T136" s="236">
        <f t="shared" si="93"/>
        <v>0</v>
      </c>
      <c r="U136" s="236">
        <f t="shared" si="94"/>
        <v>0</v>
      </c>
      <c r="V136" s="236">
        <f t="shared" si="95"/>
        <v>0</v>
      </c>
      <c r="W136" s="234">
        <f t="shared" si="96"/>
        <v>0</v>
      </c>
      <c r="X136" s="274"/>
      <c r="Y136" s="236"/>
      <c r="Z136" s="236"/>
      <c r="AA136" s="236"/>
      <c r="AB136" s="236"/>
      <c r="AC136" s="234"/>
      <c r="AD136" s="247">
        <f t="shared" si="97"/>
        <v>0</v>
      </c>
      <c r="AE136" s="236">
        <f t="shared" si="98"/>
        <v>0</v>
      </c>
      <c r="AF136" s="236">
        <f t="shared" si="89"/>
        <v>0</v>
      </c>
      <c r="AG136" s="236">
        <f t="shared" si="99"/>
        <v>0</v>
      </c>
      <c r="AH136" s="236"/>
      <c r="AI136" s="234"/>
    </row>
    <row r="137" spans="1:35">
      <c r="A137" s="269" t="s">
        <v>566</v>
      </c>
      <c r="B137" s="274">
        <v>0</v>
      </c>
      <c r="C137" s="236"/>
      <c r="D137" s="236"/>
      <c r="E137" s="236"/>
      <c r="F137" s="236">
        <f t="shared" si="66"/>
        <v>0</v>
      </c>
      <c r="G137" s="236"/>
      <c r="H137" s="236"/>
      <c r="I137" s="242">
        <f t="shared" si="61"/>
        <v>0</v>
      </c>
      <c r="J137" s="283">
        <v>0</v>
      </c>
      <c r="K137" s="236"/>
      <c r="L137" s="236"/>
      <c r="M137" s="236"/>
      <c r="N137" s="236">
        <f t="shared" si="100"/>
        <v>0</v>
      </c>
      <c r="O137" s="236">
        <v>-1.5</v>
      </c>
      <c r="P137" s="236"/>
      <c r="Q137" s="234">
        <f t="shared" si="62"/>
        <v>-1.5</v>
      </c>
      <c r="R137" s="274">
        <f t="shared" si="91"/>
        <v>0</v>
      </c>
      <c r="S137" s="236">
        <f t="shared" si="92"/>
        <v>0</v>
      </c>
      <c r="T137" s="236">
        <f t="shared" si="93"/>
        <v>0</v>
      </c>
      <c r="U137" s="236">
        <f t="shared" si="94"/>
        <v>0</v>
      </c>
      <c r="V137" s="236">
        <f t="shared" si="95"/>
        <v>-1.5</v>
      </c>
      <c r="W137" s="234">
        <f t="shared" si="96"/>
        <v>-1.5</v>
      </c>
      <c r="X137" s="274"/>
      <c r="Y137" s="236"/>
      <c r="Z137" s="236"/>
      <c r="AA137" s="236"/>
      <c r="AB137" s="236"/>
      <c r="AC137" s="234"/>
      <c r="AD137" s="247">
        <f t="shared" si="97"/>
        <v>0</v>
      </c>
      <c r="AE137" s="236">
        <f t="shared" si="98"/>
        <v>0</v>
      </c>
      <c r="AF137" s="236">
        <f t="shared" si="89"/>
        <v>0</v>
      </c>
      <c r="AG137" s="236">
        <f t="shared" si="99"/>
        <v>0</v>
      </c>
      <c r="AH137" s="236">
        <f t="shared" ref="AH137:AH143" si="101">(O137/82174)*100</f>
        <v>-1.8253948937620172E-3</v>
      </c>
      <c r="AI137" s="234">
        <f t="shared" ref="AI137:AI146" si="102">(Q137/82174)*100</f>
        <v>-1.8253948937620172E-3</v>
      </c>
    </row>
    <row r="138" spans="1:35" s="383" customFormat="1">
      <c r="A138" s="253" t="s">
        <v>613</v>
      </c>
      <c r="B138" s="285">
        <f>B139+B140</f>
        <v>610</v>
      </c>
      <c r="C138" s="284">
        <f>C139+C140</f>
        <v>0</v>
      </c>
      <c r="D138" s="284">
        <f>D139+D140</f>
        <v>0</v>
      </c>
      <c r="E138" s="284">
        <f>E139+E140</f>
        <v>0</v>
      </c>
      <c r="F138" s="284">
        <f t="shared" si="66"/>
        <v>610</v>
      </c>
      <c r="G138" s="284">
        <f>G139+G140</f>
        <v>0</v>
      </c>
      <c r="H138" s="284">
        <f>H139+H140</f>
        <v>0</v>
      </c>
      <c r="I138" s="243">
        <f t="shared" si="61"/>
        <v>610</v>
      </c>
      <c r="J138" s="287">
        <f>J139+J140</f>
        <v>560.10000000000036</v>
      </c>
      <c r="K138" s="284">
        <f>K139+K140</f>
        <v>0</v>
      </c>
      <c r="L138" s="284">
        <f>L139+L140</f>
        <v>0</v>
      </c>
      <c r="M138" s="284">
        <f>M139+M140</f>
        <v>0</v>
      </c>
      <c r="N138" s="284">
        <f t="shared" si="100"/>
        <v>560.10000000000036</v>
      </c>
      <c r="O138" s="284">
        <f>O139+O140</f>
        <v>0</v>
      </c>
      <c r="P138" s="284">
        <f>P139+P140</f>
        <v>0</v>
      </c>
      <c r="Q138" s="235">
        <f t="shared" si="62"/>
        <v>560.10000000000036</v>
      </c>
      <c r="R138" s="285">
        <f t="shared" si="91"/>
        <v>-49.899999999999636</v>
      </c>
      <c r="S138" s="284">
        <f t="shared" si="92"/>
        <v>0</v>
      </c>
      <c r="T138" s="284">
        <f t="shared" si="93"/>
        <v>0</v>
      </c>
      <c r="U138" s="284">
        <f t="shared" si="94"/>
        <v>-49.899999999999636</v>
      </c>
      <c r="V138" s="284">
        <f t="shared" si="95"/>
        <v>0</v>
      </c>
      <c r="W138" s="235">
        <f t="shared" si="96"/>
        <v>-49.899999999999636</v>
      </c>
      <c r="X138" s="285">
        <f>J138/B138*100</f>
        <v>91.819672131147598</v>
      </c>
      <c r="Y138" s="284"/>
      <c r="Z138" s="284"/>
      <c r="AA138" s="284">
        <f>N138/F138*100</f>
        <v>91.819672131147598</v>
      </c>
      <c r="AB138" s="284"/>
      <c r="AC138" s="235">
        <f>Q138/I138*100</f>
        <v>91.819672131147598</v>
      </c>
      <c r="AD138" s="294">
        <f t="shared" si="97"/>
        <v>0.68160245333073766</v>
      </c>
      <c r="AE138" s="284">
        <f t="shared" si="98"/>
        <v>0</v>
      </c>
      <c r="AF138" s="284">
        <f t="shared" si="89"/>
        <v>0</v>
      </c>
      <c r="AG138" s="284">
        <f t="shared" si="99"/>
        <v>0.68160245333073766</v>
      </c>
      <c r="AH138" s="284">
        <f t="shared" si="101"/>
        <v>0</v>
      </c>
      <c r="AI138" s="235">
        <f t="shared" si="102"/>
        <v>0.68160245333073766</v>
      </c>
    </row>
    <row r="139" spans="1:35">
      <c r="A139" s="269" t="s">
        <v>567</v>
      </c>
      <c r="B139" s="274">
        <v>6932.4</v>
      </c>
      <c r="C139" s="236"/>
      <c r="D139" s="236"/>
      <c r="E139" s="236"/>
      <c r="F139" s="236">
        <f t="shared" si="66"/>
        <v>6932.4</v>
      </c>
      <c r="G139" s="236"/>
      <c r="H139" s="236"/>
      <c r="I139" s="234">
        <f t="shared" si="61"/>
        <v>6932.4</v>
      </c>
      <c r="J139" s="274">
        <v>6882.5</v>
      </c>
      <c r="K139" s="236"/>
      <c r="L139" s="236"/>
      <c r="M139" s="236"/>
      <c r="N139" s="236">
        <f t="shared" si="100"/>
        <v>6882.5</v>
      </c>
      <c r="O139" s="236"/>
      <c r="P139" s="236"/>
      <c r="Q139" s="234">
        <f t="shared" si="62"/>
        <v>6882.5</v>
      </c>
      <c r="R139" s="274">
        <f t="shared" si="91"/>
        <v>-49.899999999999636</v>
      </c>
      <c r="S139" s="236">
        <f t="shared" si="92"/>
        <v>0</v>
      </c>
      <c r="T139" s="236">
        <f t="shared" si="93"/>
        <v>0</v>
      </c>
      <c r="U139" s="236">
        <f t="shared" si="94"/>
        <v>-49.899999999999636</v>
      </c>
      <c r="V139" s="236">
        <f t="shared" si="95"/>
        <v>0</v>
      </c>
      <c r="W139" s="234">
        <f t="shared" si="96"/>
        <v>-49.899999999999636</v>
      </c>
      <c r="X139" s="274">
        <f>J139/B139*100</f>
        <v>99.280191564249037</v>
      </c>
      <c r="Y139" s="236"/>
      <c r="Z139" s="236"/>
      <c r="AA139" s="236">
        <f>N139/F139*100</f>
        <v>99.280191564249037</v>
      </c>
      <c r="AB139" s="236"/>
      <c r="AC139" s="234">
        <f>Q139/I139*100</f>
        <v>99.280191564249037</v>
      </c>
      <c r="AD139" s="247">
        <f t="shared" si="97"/>
        <v>8.3755202375447215</v>
      </c>
      <c r="AE139" s="236">
        <f t="shared" si="98"/>
        <v>0</v>
      </c>
      <c r="AF139" s="236">
        <f t="shared" si="89"/>
        <v>0</v>
      </c>
      <c r="AG139" s="236">
        <f t="shared" si="99"/>
        <v>8.3755202375447215</v>
      </c>
      <c r="AH139" s="236">
        <f t="shared" si="101"/>
        <v>0</v>
      </c>
      <c r="AI139" s="234">
        <f t="shared" si="102"/>
        <v>8.3755202375447215</v>
      </c>
    </row>
    <row r="140" spans="1:35">
      <c r="A140" s="269" t="s">
        <v>568</v>
      </c>
      <c r="B140" s="274">
        <v>-6322.4</v>
      </c>
      <c r="C140" s="236"/>
      <c r="D140" s="236"/>
      <c r="E140" s="236"/>
      <c r="F140" s="236">
        <f t="shared" si="66"/>
        <v>-6322.4</v>
      </c>
      <c r="G140" s="236"/>
      <c r="H140" s="236"/>
      <c r="I140" s="234">
        <f t="shared" si="61"/>
        <v>-6322.4</v>
      </c>
      <c r="J140" s="274">
        <v>-6322.4</v>
      </c>
      <c r="K140" s="236"/>
      <c r="L140" s="236"/>
      <c r="M140" s="236"/>
      <c r="N140" s="236">
        <f t="shared" si="100"/>
        <v>-6322.4</v>
      </c>
      <c r="O140" s="236"/>
      <c r="P140" s="236"/>
      <c r="Q140" s="234">
        <f t="shared" si="62"/>
        <v>-6322.4</v>
      </c>
      <c r="R140" s="274">
        <f t="shared" si="91"/>
        <v>0</v>
      </c>
      <c r="S140" s="236">
        <f t="shared" si="92"/>
        <v>0</v>
      </c>
      <c r="T140" s="236">
        <f t="shared" si="93"/>
        <v>0</v>
      </c>
      <c r="U140" s="236">
        <f t="shared" si="94"/>
        <v>0</v>
      </c>
      <c r="V140" s="236">
        <f t="shared" si="95"/>
        <v>0</v>
      </c>
      <c r="W140" s="234">
        <f t="shared" si="96"/>
        <v>0</v>
      </c>
      <c r="X140" s="274">
        <f>J140/B140*100</f>
        <v>100</v>
      </c>
      <c r="Y140" s="236"/>
      <c r="Z140" s="236"/>
      <c r="AA140" s="236">
        <f>N140/F140*100</f>
        <v>100</v>
      </c>
      <c r="AB140" s="236"/>
      <c r="AC140" s="234">
        <f>Q140/I140*100</f>
        <v>100</v>
      </c>
      <c r="AD140" s="247">
        <f t="shared" si="97"/>
        <v>-7.6939177842139843</v>
      </c>
      <c r="AE140" s="236">
        <f t="shared" si="98"/>
        <v>0</v>
      </c>
      <c r="AF140" s="236">
        <f t="shared" si="89"/>
        <v>0</v>
      </c>
      <c r="AG140" s="236">
        <f t="shared" si="99"/>
        <v>-7.6939177842139843</v>
      </c>
      <c r="AH140" s="236">
        <f t="shared" si="101"/>
        <v>0</v>
      </c>
      <c r="AI140" s="234">
        <f t="shared" si="102"/>
        <v>-7.6939177842139843</v>
      </c>
    </row>
    <row r="141" spans="1:35" s="383" customFormat="1">
      <c r="A141" s="253" t="s">
        <v>614</v>
      </c>
      <c r="B141" s="285">
        <f>B142+B143</f>
        <v>-301</v>
      </c>
      <c r="C141" s="284"/>
      <c r="D141" s="284">
        <f>D142+D143</f>
        <v>0</v>
      </c>
      <c r="E141" s="284">
        <f>E142+E143</f>
        <v>0</v>
      </c>
      <c r="F141" s="284">
        <f t="shared" si="66"/>
        <v>-301</v>
      </c>
      <c r="G141" s="284">
        <f>G142+G143</f>
        <v>8.2999999999999545</v>
      </c>
      <c r="H141" s="284">
        <f>H142+H143</f>
        <v>0</v>
      </c>
      <c r="I141" s="235">
        <f t="shared" si="61"/>
        <v>-292.70000000000005</v>
      </c>
      <c r="J141" s="285">
        <f>J142+J143</f>
        <v>0</v>
      </c>
      <c r="K141" s="284"/>
      <c r="L141" s="284">
        <f>L142+L143</f>
        <v>0</v>
      </c>
      <c r="M141" s="284">
        <f>M142+M143</f>
        <v>0</v>
      </c>
      <c r="N141" s="284">
        <f t="shared" si="100"/>
        <v>0</v>
      </c>
      <c r="O141" s="284">
        <f>O142+O143</f>
        <v>0</v>
      </c>
      <c r="P141" s="284">
        <f>P142+P143</f>
        <v>0</v>
      </c>
      <c r="Q141" s="235">
        <f t="shared" si="62"/>
        <v>0</v>
      </c>
      <c r="R141" s="285">
        <f t="shared" ref="R141:R151" si="103">J141-B141</f>
        <v>301</v>
      </c>
      <c r="S141" s="284">
        <f>S142+S143</f>
        <v>0</v>
      </c>
      <c r="T141" s="284">
        <f>T142+T143</f>
        <v>0</v>
      </c>
      <c r="U141" s="284">
        <f>U142+U143</f>
        <v>301</v>
      </c>
      <c r="V141" s="284">
        <f>V142+V143</f>
        <v>-8.2999999999999545</v>
      </c>
      <c r="W141" s="235">
        <f>W142+W143</f>
        <v>292.70000000000005</v>
      </c>
      <c r="X141" s="285"/>
      <c r="Y141" s="284"/>
      <c r="Z141" s="284"/>
      <c r="AA141" s="284"/>
      <c r="AB141" s="284"/>
      <c r="AC141" s="235"/>
      <c r="AD141" s="294">
        <f t="shared" si="97"/>
        <v>0</v>
      </c>
      <c r="AE141" s="284">
        <f t="shared" si="98"/>
        <v>0</v>
      </c>
      <c r="AF141" s="284">
        <f t="shared" si="89"/>
        <v>0</v>
      </c>
      <c r="AG141" s="284">
        <f t="shared" si="99"/>
        <v>0</v>
      </c>
      <c r="AH141" s="284">
        <f t="shared" si="101"/>
        <v>0</v>
      </c>
      <c r="AI141" s="235">
        <f t="shared" si="102"/>
        <v>0</v>
      </c>
    </row>
    <row r="142" spans="1:35">
      <c r="A142" s="269" t="s">
        <v>569</v>
      </c>
      <c r="B142" s="274">
        <v>-301</v>
      </c>
      <c r="C142" s="236"/>
      <c r="D142" s="236"/>
      <c r="E142" s="236"/>
      <c r="F142" s="236">
        <f t="shared" si="66"/>
        <v>-301</v>
      </c>
      <c r="G142" s="236">
        <v>2051.5</v>
      </c>
      <c r="H142" s="236"/>
      <c r="I142" s="234">
        <f t="shared" si="61"/>
        <v>1750.5</v>
      </c>
      <c r="J142" s="274">
        <v>1990</v>
      </c>
      <c r="K142" s="236"/>
      <c r="L142" s="236"/>
      <c r="M142" s="236"/>
      <c r="N142" s="236">
        <f t="shared" si="100"/>
        <v>1990</v>
      </c>
      <c r="O142" s="236">
        <v>82</v>
      </c>
      <c r="P142" s="236"/>
      <c r="Q142" s="234">
        <f t="shared" si="62"/>
        <v>2072</v>
      </c>
      <c r="R142" s="274">
        <f t="shared" si="103"/>
        <v>2291</v>
      </c>
      <c r="S142" s="236">
        <f t="shared" ref="S142:S151" si="104">K142-C142</f>
        <v>0</v>
      </c>
      <c r="T142" s="236">
        <f t="shared" ref="T142:T151" si="105">L142-D142</f>
        <v>0</v>
      </c>
      <c r="U142" s="236">
        <f t="shared" ref="U142:U151" si="106">N142-F142</f>
        <v>2291</v>
      </c>
      <c r="V142" s="236">
        <f t="shared" ref="V142:V151" si="107">O142-G142</f>
        <v>-1969.5</v>
      </c>
      <c r="W142" s="234">
        <f t="shared" ref="W142:W151" si="108">Q142-I142</f>
        <v>321.5</v>
      </c>
      <c r="X142" s="274"/>
      <c r="Y142" s="236"/>
      <c r="Z142" s="236"/>
      <c r="AA142" s="236"/>
      <c r="AB142" s="236"/>
      <c r="AC142" s="234"/>
      <c r="AD142" s="247">
        <f t="shared" si="97"/>
        <v>2.4216905590576094</v>
      </c>
      <c r="AE142" s="236">
        <f t="shared" si="98"/>
        <v>0</v>
      </c>
      <c r="AF142" s="236">
        <f t="shared" si="89"/>
        <v>0</v>
      </c>
      <c r="AG142" s="236">
        <f t="shared" si="99"/>
        <v>2.4216905590576094</v>
      </c>
      <c r="AH142" s="236">
        <f t="shared" si="101"/>
        <v>9.9788254192323594E-2</v>
      </c>
      <c r="AI142" s="234">
        <f t="shared" si="102"/>
        <v>2.5214788132499328</v>
      </c>
    </row>
    <row r="143" spans="1:35">
      <c r="A143" s="269" t="s">
        <v>570</v>
      </c>
      <c r="B143" s="274"/>
      <c r="C143" s="236"/>
      <c r="D143" s="236"/>
      <c r="E143" s="236"/>
      <c r="F143" s="236">
        <f t="shared" si="66"/>
        <v>0</v>
      </c>
      <c r="G143" s="236">
        <v>-2043.2</v>
      </c>
      <c r="H143" s="236"/>
      <c r="I143" s="234">
        <f t="shared" ref="I143:I170" si="109">F143+G143+H143</f>
        <v>-2043.2</v>
      </c>
      <c r="J143" s="274">
        <v>-1990</v>
      </c>
      <c r="K143" s="236"/>
      <c r="L143" s="236"/>
      <c r="M143" s="236"/>
      <c r="N143" s="236">
        <f t="shared" si="100"/>
        <v>-1990</v>
      </c>
      <c r="O143" s="236">
        <v>-82</v>
      </c>
      <c r="P143" s="236"/>
      <c r="Q143" s="234">
        <f t="shared" ref="Q143:Q170" si="110">N143+O143+P143</f>
        <v>-2072</v>
      </c>
      <c r="R143" s="274">
        <f t="shared" si="103"/>
        <v>-1990</v>
      </c>
      <c r="S143" s="236">
        <f t="shared" si="104"/>
        <v>0</v>
      </c>
      <c r="T143" s="236">
        <f t="shared" si="105"/>
        <v>0</v>
      </c>
      <c r="U143" s="236">
        <f t="shared" si="106"/>
        <v>-1990</v>
      </c>
      <c r="V143" s="236">
        <f t="shared" si="107"/>
        <v>1961.2</v>
      </c>
      <c r="W143" s="234">
        <f t="shared" si="108"/>
        <v>-28.799999999999955</v>
      </c>
      <c r="X143" s="274"/>
      <c r="Y143" s="236"/>
      <c r="Z143" s="236"/>
      <c r="AA143" s="236"/>
      <c r="AB143" s="236"/>
      <c r="AC143" s="234"/>
      <c r="AD143" s="247">
        <f t="shared" si="97"/>
        <v>-2.4216905590576094</v>
      </c>
      <c r="AE143" s="236">
        <f t="shared" si="98"/>
        <v>0</v>
      </c>
      <c r="AF143" s="236">
        <f t="shared" si="89"/>
        <v>0</v>
      </c>
      <c r="AG143" s="236">
        <f t="shared" si="99"/>
        <v>-2.4216905590576094</v>
      </c>
      <c r="AH143" s="236">
        <f t="shared" si="101"/>
        <v>-9.9788254192323594E-2</v>
      </c>
      <c r="AI143" s="234">
        <f t="shared" si="102"/>
        <v>-2.5214788132499328</v>
      </c>
    </row>
    <row r="144" spans="1:35" s="383" customFormat="1">
      <c r="A144" s="253" t="s">
        <v>615</v>
      </c>
      <c r="B144" s="285"/>
      <c r="C144" s="284"/>
      <c r="D144" s="284"/>
      <c r="E144" s="284"/>
      <c r="F144" s="284">
        <f t="shared" si="66"/>
        <v>0</v>
      </c>
      <c r="G144" s="284"/>
      <c r="H144" s="284"/>
      <c r="I144" s="235">
        <f t="shared" si="109"/>
        <v>0</v>
      </c>
      <c r="J144" s="285">
        <v>42.2</v>
      </c>
      <c r="K144" s="284"/>
      <c r="L144" s="284"/>
      <c r="M144" s="284"/>
      <c r="N144" s="284">
        <f t="shared" si="100"/>
        <v>42.2</v>
      </c>
      <c r="O144" s="284">
        <v>2.4</v>
      </c>
      <c r="P144" s="284"/>
      <c r="Q144" s="235">
        <f t="shared" si="110"/>
        <v>44.6</v>
      </c>
      <c r="R144" s="285">
        <f t="shared" si="103"/>
        <v>42.2</v>
      </c>
      <c r="S144" s="284">
        <f t="shared" si="104"/>
        <v>0</v>
      </c>
      <c r="T144" s="284">
        <f t="shared" si="105"/>
        <v>0</v>
      </c>
      <c r="U144" s="284">
        <f t="shared" si="106"/>
        <v>42.2</v>
      </c>
      <c r="V144" s="284">
        <f t="shared" si="107"/>
        <v>2.4</v>
      </c>
      <c r="W144" s="235">
        <f t="shared" si="108"/>
        <v>44.6</v>
      </c>
      <c r="X144" s="285"/>
      <c r="Y144" s="284"/>
      <c r="Z144" s="284"/>
      <c r="AA144" s="284"/>
      <c r="AB144" s="284"/>
      <c r="AC144" s="235"/>
      <c r="AD144" s="294">
        <f t="shared" si="97"/>
        <v>5.1354443011171418E-2</v>
      </c>
      <c r="AE144" s="284">
        <f t="shared" si="98"/>
        <v>0</v>
      </c>
      <c r="AF144" s="284">
        <f t="shared" si="89"/>
        <v>0</v>
      </c>
      <c r="AG144" s="284">
        <f t="shared" si="99"/>
        <v>5.1354443011171418E-2</v>
      </c>
      <c r="AH144" s="284"/>
      <c r="AI144" s="235">
        <f t="shared" si="102"/>
        <v>5.4275074841190651E-2</v>
      </c>
    </row>
    <row r="145" spans="1:41" s="383" customFormat="1" ht="17.25" customHeight="1">
      <c r="A145" s="253" t="s">
        <v>616</v>
      </c>
      <c r="B145" s="287">
        <f>B146+B147</f>
        <v>-150</v>
      </c>
      <c r="C145" s="286">
        <f>C146+C147</f>
        <v>0</v>
      </c>
      <c r="D145" s="286">
        <f>D146+D147</f>
        <v>0</v>
      </c>
      <c r="E145" s="286">
        <f>E146+E147</f>
        <v>0</v>
      </c>
      <c r="F145" s="286">
        <f t="shared" si="66"/>
        <v>-150</v>
      </c>
      <c r="G145" s="286">
        <f>G146+G147</f>
        <v>0</v>
      </c>
      <c r="H145" s="286">
        <f>H146+H147</f>
        <v>0</v>
      </c>
      <c r="I145" s="243">
        <f t="shared" si="109"/>
        <v>-150</v>
      </c>
      <c r="J145" s="287">
        <f>J146+J147</f>
        <v>-150</v>
      </c>
      <c r="K145" s="286">
        <f>K146+K147</f>
        <v>0</v>
      </c>
      <c r="L145" s="286">
        <f>L146+L147</f>
        <v>0</v>
      </c>
      <c r="M145" s="286">
        <f>M146+M147</f>
        <v>0</v>
      </c>
      <c r="N145" s="286">
        <f t="shared" si="100"/>
        <v>-150</v>
      </c>
      <c r="O145" s="286">
        <f>O146+O147</f>
        <v>0</v>
      </c>
      <c r="P145" s="286">
        <f>P146+P147</f>
        <v>0</v>
      </c>
      <c r="Q145" s="243">
        <f t="shared" si="110"/>
        <v>-150</v>
      </c>
      <c r="R145" s="287">
        <f t="shared" si="103"/>
        <v>0</v>
      </c>
      <c r="S145" s="286">
        <f t="shared" si="104"/>
        <v>0</v>
      </c>
      <c r="T145" s="286">
        <f t="shared" si="105"/>
        <v>0</v>
      </c>
      <c r="U145" s="286">
        <f t="shared" si="106"/>
        <v>0</v>
      </c>
      <c r="V145" s="286">
        <f t="shared" si="107"/>
        <v>0</v>
      </c>
      <c r="W145" s="243">
        <f t="shared" si="108"/>
        <v>0</v>
      </c>
      <c r="X145" s="287"/>
      <c r="Y145" s="286"/>
      <c r="Z145" s="286"/>
      <c r="AA145" s="286"/>
      <c r="AB145" s="286"/>
      <c r="AC145" s="243"/>
      <c r="AD145" s="293">
        <f t="shared" si="97"/>
        <v>-0.18253948937620174</v>
      </c>
      <c r="AE145" s="286">
        <f t="shared" si="98"/>
        <v>0</v>
      </c>
      <c r="AF145" s="286">
        <f t="shared" si="89"/>
        <v>0</v>
      </c>
      <c r="AG145" s="286">
        <f t="shared" si="99"/>
        <v>-0.18253948937620174</v>
      </c>
      <c r="AH145" s="286">
        <f>(O145/82174)*100</f>
        <v>0</v>
      </c>
      <c r="AI145" s="243">
        <f t="shared" si="102"/>
        <v>-0.18253948937620174</v>
      </c>
    </row>
    <row r="146" spans="1:41">
      <c r="A146" s="269" t="s">
        <v>571</v>
      </c>
      <c r="B146" s="274">
        <v>8714.2999999999993</v>
      </c>
      <c r="C146" s="236"/>
      <c r="D146" s="236"/>
      <c r="E146" s="236"/>
      <c r="F146" s="236">
        <f t="shared" si="66"/>
        <v>8714.2999999999993</v>
      </c>
      <c r="G146" s="236"/>
      <c r="H146" s="236"/>
      <c r="I146" s="234">
        <f t="shared" si="109"/>
        <v>8714.2999999999993</v>
      </c>
      <c r="J146" s="274">
        <v>8703.6</v>
      </c>
      <c r="K146" s="236"/>
      <c r="L146" s="236"/>
      <c r="M146" s="236"/>
      <c r="N146" s="236">
        <f t="shared" si="100"/>
        <v>8703.6</v>
      </c>
      <c r="O146" s="236"/>
      <c r="P146" s="236"/>
      <c r="Q146" s="234">
        <f t="shared" si="110"/>
        <v>8703.6</v>
      </c>
      <c r="R146" s="274">
        <f t="shared" si="103"/>
        <v>-10.699999999998909</v>
      </c>
      <c r="S146" s="236">
        <f t="shared" si="104"/>
        <v>0</v>
      </c>
      <c r="T146" s="236">
        <f t="shared" si="105"/>
        <v>0</v>
      </c>
      <c r="U146" s="236">
        <f t="shared" si="106"/>
        <v>-10.699999999998909</v>
      </c>
      <c r="V146" s="236">
        <f t="shared" si="107"/>
        <v>0</v>
      </c>
      <c r="W146" s="234">
        <f t="shared" si="108"/>
        <v>-10.699999999998909</v>
      </c>
      <c r="X146" s="274">
        <f>J146/B146*100</f>
        <v>99.877213316043751</v>
      </c>
      <c r="Y146" s="236"/>
      <c r="Z146" s="236"/>
      <c r="AA146" s="236">
        <f>N146/F146*100</f>
        <v>99.877213316043751</v>
      </c>
      <c r="AB146" s="236"/>
      <c r="AC146" s="234">
        <f>Q146/I146*100</f>
        <v>99.877213316043751</v>
      </c>
      <c r="AD146" s="247">
        <f t="shared" si="97"/>
        <v>10.591671331564729</v>
      </c>
      <c r="AE146" s="236">
        <f t="shared" si="98"/>
        <v>0</v>
      </c>
      <c r="AF146" s="236">
        <f t="shared" si="89"/>
        <v>0</v>
      </c>
      <c r="AG146" s="236">
        <f t="shared" si="99"/>
        <v>10.591671331564729</v>
      </c>
      <c r="AH146" s="236">
        <f>(O146/82174)*100</f>
        <v>0</v>
      </c>
      <c r="AI146" s="234">
        <f t="shared" si="102"/>
        <v>10.591671331564729</v>
      </c>
    </row>
    <row r="147" spans="1:41">
      <c r="A147" s="269" t="s">
        <v>572</v>
      </c>
      <c r="B147" s="274">
        <v>-8864.2999999999993</v>
      </c>
      <c r="C147" s="236"/>
      <c r="D147" s="236"/>
      <c r="E147" s="236"/>
      <c r="F147" s="236">
        <f t="shared" si="66"/>
        <v>-8864.2999999999993</v>
      </c>
      <c r="G147" s="236"/>
      <c r="H147" s="236"/>
      <c r="I147" s="234">
        <f t="shared" si="109"/>
        <v>-8864.2999999999993</v>
      </c>
      <c r="J147" s="274">
        <v>-8853.6</v>
      </c>
      <c r="K147" s="236"/>
      <c r="L147" s="236"/>
      <c r="M147" s="236"/>
      <c r="N147" s="236">
        <f t="shared" si="100"/>
        <v>-8853.6</v>
      </c>
      <c r="O147" s="236"/>
      <c r="P147" s="236"/>
      <c r="Q147" s="234">
        <f t="shared" si="110"/>
        <v>-8853.6</v>
      </c>
      <c r="R147" s="274">
        <f t="shared" si="103"/>
        <v>10.699999999998909</v>
      </c>
      <c r="S147" s="236">
        <f t="shared" si="104"/>
        <v>0</v>
      </c>
      <c r="T147" s="236">
        <f t="shared" si="105"/>
        <v>0</v>
      </c>
      <c r="U147" s="236">
        <f t="shared" si="106"/>
        <v>10.699999999998909</v>
      </c>
      <c r="V147" s="236">
        <f t="shared" si="107"/>
        <v>0</v>
      </c>
      <c r="W147" s="234">
        <f t="shared" si="108"/>
        <v>10.699999999998909</v>
      </c>
      <c r="X147" s="274">
        <f>J147/B147*100</f>
        <v>99.879291088974881</v>
      </c>
      <c r="Y147" s="236"/>
      <c r="Z147" s="236"/>
      <c r="AA147" s="236">
        <f>N147/F147*100</f>
        <v>99.879291088974881</v>
      </c>
      <c r="AB147" s="236"/>
      <c r="AC147" s="234">
        <f>Q147/I147*100</f>
        <v>99.879291088974881</v>
      </c>
      <c r="AD147" s="247">
        <f>(J147/87847)*100</f>
        <v>-10.078431818957961</v>
      </c>
      <c r="AE147" s="236">
        <f t="shared" si="98"/>
        <v>0</v>
      </c>
      <c r="AF147" s="236">
        <f t="shared" si="89"/>
        <v>0</v>
      </c>
      <c r="AG147" s="236">
        <f>(N147/87847)*100</f>
        <v>-10.078431818957961</v>
      </c>
      <c r="AH147" s="236">
        <f>(O147/82174)*100</f>
        <v>0</v>
      </c>
      <c r="AI147" s="234">
        <f>(Q147/87847)*100</f>
        <v>-10.078431818957961</v>
      </c>
    </row>
    <row r="148" spans="1:41" ht="31.5">
      <c r="A148" s="269" t="s">
        <v>633</v>
      </c>
      <c r="B148" s="274">
        <v>-93.1</v>
      </c>
      <c r="C148" s="236"/>
      <c r="D148" s="236"/>
      <c r="E148" s="236"/>
      <c r="F148" s="236">
        <f>B148+C148+D148+E148</f>
        <v>-93.1</v>
      </c>
      <c r="G148" s="236"/>
      <c r="H148" s="236"/>
      <c r="I148" s="234">
        <f>F148+G148+H148</f>
        <v>-93.1</v>
      </c>
      <c r="J148" s="274">
        <v>-93.1</v>
      </c>
      <c r="K148" s="236"/>
      <c r="L148" s="236"/>
      <c r="M148" s="236"/>
      <c r="N148" s="236">
        <f>J148+K148+L148+M148</f>
        <v>-93.1</v>
      </c>
      <c r="O148" s="236"/>
      <c r="P148" s="236"/>
      <c r="Q148" s="234">
        <f>N148+O148+P148</f>
        <v>-93.1</v>
      </c>
      <c r="R148" s="274">
        <f t="shared" si="103"/>
        <v>0</v>
      </c>
      <c r="S148" s="236">
        <f t="shared" si="104"/>
        <v>0</v>
      </c>
      <c r="T148" s="236">
        <f t="shared" si="105"/>
        <v>0</v>
      </c>
      <c r="U148" s="236">
        <f t="shared" si="106"/>
        <v>0</v>
      </c>
      <c r="V148" s="236">
        <f t="shared" si="107"/>
        <v>0</v>
      </c>
      <c r="W148" s="234">
        <f t="shared" si="108"/>
        <v>0</v>
      </c>
      <c r="X148" s="274">
        <f>J148/B148*100</f>
        <v>100</v>
      </c>
      <c r="Y148" s="236"/>
      <c r="Z148" s="236"/>
      <c r="AA148" s="236">
        <f>N148/F148*100</f>
        <v>100</v>
      </c>
      <c r="AB148" s="236"/>
      <c r="AC148" s="234">
        <f>Q148/I148*100</f>
        <v>100</v>
      </c>
      <c r="AD148" s="247">
        <f>(J148/87847)*100</f>
        <v>-0.10597971473129417</v>
      </c>
      <c r="AE148" s="236">
        <f t="shared" si="98"/>
        <v>0</v>
      </c>
      <c r="AF148" s="236">
        <f t="shared" si="89"/>
        <v>0</v>
      </c>
      <c r="AG148" s="236">
        <f>(N148/87847)*100</f>
        <v>-0.10597971473129417</v>
      </c>
      <c r="AH148" s="236">
        <f>(O148/82174)*100</f>
        <v>0</v>
      </c>
      <c r="AI148" s="234">
        <f>(Q148/87847)*100</f>
        <v>-0.10597971473129417</v>
      </c>
    </row>
    <row r="149" spans="1:41" s="383" customFormat="1" ht="18" customHeight="1">
      <c r="A149" s="253" t="s">
        <v>617</v>
      </c>
      <c r="B149" s="285">
        <f>B150+B151</f>
        <v>0</v>
      </c>
      <c r="C149" s="284">
        <f>C150+C151</f>
        <v>0</v>
      </c>
      <c r="D149" s="284">
        <f>D150+D151</f>
        <v>0</v>
      </c>
      <c r="E149" s="284">
        <f>E150+E151</f>
        <v>0</v>
      </c>
      <c r="F149" s="284">
        <f>B149+C149+D149+E149</f>
        <v>0</v>
      </c>
      <c r="G149" s="284">
        <f>G150+G151</f>
        <v>-4.5999999999999996</v>
      </c>
      <c r="H149" s="284">
        <v>4.5999999999999996</v>
      </c>
      <c r="I149" s="243">
        <f t="shared" si="109"/>
        <v>0</v>
      </c>
      <c r="J149" s="287">
        <f>J150+J151</f>
        <v>0</v>
      </c>
      <c r="K149" s="284">
        <f>K150+K151</f>
        <v>0</v>
      </c>
      <c r="L149" s="284">
        <f>L150+L151</f>
        <v>0</v>
      </c>
      <c r="M149" s="284">
        <f>M150+M151</f>
        <v>0</v>
      </c>
      <c r="N149" s="284">
        <f t="shared" si="100"/>
        <v>0</v>
      </c>
      <c r="O149" s="284">
        <f>O150+O151</f>
        <v>-4</v>
      </c>
      <c r="P149" s="284">
        <f>P150+P151</f>
        <v>4</v>
      </c>
      <c r="Q149" s="235">
        <f t="shared" si="110"/>
        <v>0</v>
      </c>
      <c r="R149" s="285">
        <f t="shared" si="103"/>
        <v>0</v>
      </c>
      <c r="S149" s="284">
        <f t="shared" si="104"/>
        <v>0</v>
      </c>
      <c r="T149" s="284">
        <f t="shared" si="105"/>
        <v>0</v>
      </c>
      <c r="U149" s="284">
        <f t="shared" si="106"/>
        <v>0</v>
      </c>
      <c r="V149" s="284">
        <f t="shared" si="107"/>
        <v>0.59999999999999964</v>
      </c>
      <c r="W149" s="235">
        <f t="shared" si="108"/>
        <v>0</v>
      </c>
      <c r="X149" s="285"/>
      <c r="Y149" s="284"/>
      <c r="Z149" s="284"/>
      <c r="AA149" s="284"/>
      <c r="AB149" s="284">
        <f>O149/G149*100</f>
        <v>86.956521739130437</v>
      </c>
      <c r="AC149" s="235"/>
      <c r="AD149" s="294">
        <f t="shared" ref="AD149:AD158" si="111">(J149/82174)*100</f>
        <v>0</v>
      </c>
      <c r="AE149" s="284">
        <f t="shared" si="98"/>
        <v>0</v>
      </c>
      <c r="AF149" s="284">
        <f t="shared" si="89"/>
        <v>0</v>
      </c>
      <c r="AG149" s="284">
        <f t="shared" ref="AG149:AG158" si="112">(N149/82174)*100</f>
        <v>0</v>
      </c>
      <c r="AH149" s="284"/>
      <c r="AI149" s="235"/>
    </row>
    <row r="150" spans="1:41" ht="18" customHeight="1">
      <c r="A150" s="255" t="s">
        <v>627</v>
      </c>
      <c r="B150" s="274"/>
      <c r="C150" s="236"/>
      <c r="D150" s="236"/>
      <c r="E150" s="236"/>
      <c r="F150" s="236">
        <f>B150+C150+D150+E150</f>
        <v>0</v>
      </c>
      <c r="G150" s="236"/>
      <c r="H150" s="236"/>
      <c r="I150" s="234">
        <f t="shared" si="109"/>
        <v>0</v>
      </c>
      <c r="J150" s="274"/>
      <c r="K150" s="236"/>
      <c r="L150" s="236"/>
      <c r="M150" s="236"/>
      <c r="N150" s="236">
        <f t="shared" si="100"/>
        <v>0</v>
      </c>
      <c r="O150" s="236"/>
      <c r="P150" s="236"/>
      <c r="Q150" s="234">
        <f t="shared" si="110"/>
        <v>0</v>
      </c>
      <c r="R150" s="274">
        <f t="shared" si="103"/>
        <v>0</v>
      </c>
      <c r="S150" s="236">
        <f t="shared" si="104"/>
        <v>0</v>
      </c>
      <c r="T150" s="236">
        <f t="shared" si="105"/>
        <v>0</v>
      </c>
      <c r="U150" s="236">
        <f t="shared" si="106"/>
        <v>0</v>
      </c>
      <c r="V150" s="236">
        <f t="shared" si="107"/>
        <v>0</v>
      </c>
      <c r="W150" s="234">
        <f t="shared" si="108"/>
        <v>0</v>
      </c>
      <c r="X150" s="274"/>
      <c r="Y150" s="236"/>
      <c r="Z150" s="236"/>
      <c r="AA150" s="236"/>
      <c r="AB150" s="236"/>
      <c r="AC150" s="234"/>
      <c r="AD150" s="247">
        <f t="shared" si="111"/>
        <v>0</v>
      </c>
      <c r="AE150" s="236">
        <f t="shared" si="98"/>
        <v>0</v>
      </c>
      <c r="AF150" s="236">
        <f t="shared" si="89"/>
        <v>0</v>
      </c>
      <c r="AG150" s="236">
        <f t="shared" si="112"/>
        <v>0</v>
      </c>
      <c r="AH150" s="236">
        <f>(O150/82174)*100</f>
        <v>0</v>
      </c>
      <c r="AI150" s="234">
        <f>(Q150/82174)*100</f>
        <v>0</v>
      </c>
    </row>
    <row r="151" spans="1:41" ht="17.25" customHeight="1">
      <c r="A151" s="269" t="s">
        <v>628</v>
      </c>
      <c r="B151" s="274"/>
      <c r="C151" s="236"/>
      <c r="D151" s="236"/>
      <c r="E151" s="236"/>
      <c r="F151" s="236">
        <f>B151+C151+D151+E151</f>
        <v>0</v>
      </c>
      <c r="G151" s="236">
        <v>-4.5999999999999996</v>
      </c>
      <c r="H151" s="236">
        <v>4.5999999999999996</v>
      </c>
      <c r="I151" s="234">
        <f t="shared" si="109"/>
        <v>0</v>
      </c>
      <c r="J151" s="274"/>
      <c r="K151" s="236"/>
      <c r="L151" s="236"/>
      <c r="M151" s="236"/>
      <c r="N151" s="236">
        <f t="shared" si="100"/>
        <v>0</v>
      </c>
      <c r="O151" s="236">
        <v>-4</v>
      </c>
      <c r="P151" s="288">
        <v>4</v>
      </c>
      <c r="Q151" s="234">
        <f t="shared" si="110"/>
        <v>0</v>
      </c>
      <c r="R151" s="274">
        <f t="shared" si="103"/>
        <v>0</v>
      </c>
      <c r="S151" s="236">
        <f t="shared" si="104"/>
        <v>0</v>
      </c>
      <c r="T151" s="236">
        <f t="shared" si="105"/>
        <v>0</v>
      </c>
      <c r="U151" s="236">
        <f t="shared" si="106"/>
        <v>0</v>
      </c>
      <c r="V151" s="236">
        <f t="shared" si="107"/>
        <v>0.59999999999999964</v>
      </c>
      <c r="W151" s="234">
        <f t="shared" si="108"/>
        <v>0</v>
      </c>
      <c r="X151" s="274"/>
      <c r="Y151" s="236"/>
      <c r="Z151" s="236"/>
      <c r="AA151" s="236"/>
      <c r="AB151" s="236">
        <f>O151/G151*100</f>
        <v>86.956521739130437</v>
      </c>
      <c r="AC151" s="234"/>
      <c r="AD151" s="247">
        <f t="shared" si="111"/>
        <v>0</v>
      </c>
      <c r="AE151" s="236">
        <f t="shared" si="98"/>
        <v>0</v>
      </c>
      <c r="AF151" s="236">
        <f t="shared" si="89"/>
        <v>0</v>
      </c>
      <c r="AG151" s="236">
        <f t="shared" si="112"/>
        <v>0</v>
      </c>
      <c r="AH151" s="236"/>
      <c r="AI151" s="234"/>
    </row>
    <row r="152" spans="1:41" s="393" customFormat="1" ht="16.5" customHeight="1">
      <c r="A152" s="270" t="s">
        <v>618</v>
      </c>
      <c r="B152" s="298">
        <f t="shared" ref="B152:W152" si="113">B156+B159+B162+B153</f>
        <v>1063.5</v>
      </c>
      <c r="C152" s="289">
        <f t="shared" si="113"/>
        <v>0</v>
      </c>
      <c r="D152" s="289">
        <f t="shared" si="113"/>
        <v>0</v>
      </c>
      <c r="E152" s="289">
        <f t="shared" si="113"/>
        <v>0</v>
      </c>
      <c r="F152" s="289">
        <f t="shared" si="113"/>
        <v>1063.5</v>
      </c>
      <c r="G152" s="289">
        <f t="shared" si="113"/>
        <v>68.899999999999991</v>
      </c>
      <c r="H152" s="289">
        <f t="shared" si="113"/>
        <v>0</v>
      </c>
      <c r="I152" s="304">
        <f t="shared" si="113"/>
        <v>1132.4000000000001</v>
      </c>
      <c r="J152" s="298">
        <f t="shared" si="113"/>
        <v>1163.9000000000001</v>
      </c>
      <c r="K152" s="289">
        <f t="shared" si="113"/>
        <v>0</v>
      </c>
      <c r="L152" s="289">
        <f t="shared" si="113"/>
        <v>0</v>
      </c>
      <c r="M152" s="289">
        <f t="shared" si="113"/>
        <v>0</v>
      </c>
      <c r="N152" s="289">
        <f t="shared" si="113"/>
        <v>1163.9000000000001</v>
      </c>
      <c r="O152" s="289">
        <f t="shared" si="113"/>
        <v>51.5</v>
      </c>
      <c r="P152" s="289">
        <f t="shared" si="113"/>
        <v>0</v>
      </c>
      <c r="Q152" s="304">
        <f t="shared" si="113"/>
        <v>1215.4000000000001</v>
      </c>
      <c r="R152" s="298">
        <f t="shared" si="113"/>
        <v>100.39999999999986</v>
      </c>
      <c r="S152" s="289">
        <f t="shared" si="113"/>
        <v>0</v>
      </c>
      <c r="T152" s="289">
        <f t="shared" si="113"/>
        <v>0</v>
      </c>
      <c r="U152" s="289">
        <f t="shared" si="113"/>
        <v>100.39999999999986</v>
      </c>
      <c r="V152" s="289">
        <f t="shared" si="113"/>
        <v>-17.399999999999999</v>
      </c>
      <c r="W152" s="304">
        <f t="shared" si="113"/>
        <v>83</v>
      </c>
      <c r="X152" s="298">
        <f>J152/B152*100</f>
        <v>109.44052656323461</v>
      </c>
      <c r="Y152" s="289"/>
      <c r="Z152" s="289"/>
      <c r="AA152" s="289">
        <f>N152/F152*100</f>
        <v>109.44052656323461</v>
      </c>
      <c r="AB152" s="289"/>
      <c r="AC152" s="304">
        <f>Q152/I152*100</f>
        <v>107.32956552454962</v>
      </c>
      <c r="AD152" s="308">
        <f t="shared" si="111"/>
        <v>1.4163847445664079</v>
      </c>
      <c r="AE152" s="289">
        <f t="shared" si="98"/>
        <v>0</v>
      </c>
      <c r="AF152" s="289">
        <f t="shared" si="89"/>
        <v>0</v>
      </c>
      <c r="AG152" s="289">
        <f t="shared" si="112"/>
        <v>1.4163847445664079</v>
      </c>
      <c r="AH152" s="289">
        <f t="shared" ref="AH152:AH159" si="114">(O152/82174)*100</f>
        <v>6.2671891352495915E-2</v>
      </c>
      <c r="AI152" s="304">
        <f t="shared" ref="AI152:AI158" si="115">(Q152/82174)*100</f>
        <v>1.4790566359189039</v>
      </c>
      <c r="AJ152" s="301"/>
      <c r="AK152" s="301"/>
      <c r="AL152" s="301"/>
      <c r="AM152" s="301"/>
      <c r="AN152" s="301"/>
      <c r="AO152" s="301"/>
    </row>
    <row r="153" spans="1:41" s="383" customFormat="1">
      <c r="A153" s="253" t="s">
        <v>624</v>
      </c>
      <c r="B153" s="285">
        <f>B154+B155</f>
        <v>-272.10000000000002</v>
      </c>
      <c r="C153" s="284">
        <f>C154+C155</f>
        <v>0</v>
      </c>
      <c r="D153" s="284">
        <f>D154+D155</f>
        <v>0</v>
      </c>
      <c r="E153" s="284">
        <f>E154+E155</f>
        <v>0</v>
      </c>
      <c r="F153" s="284">
        <f>B153+C153+D153+E153</f>
        <v>-272.10000000000002</v>
      </c>
      <c r="G153" s="284">
        <f>G154+G155</f>
        <v>0</v>
      </c>
      <c r="H153" s="284">
        <f>H154+H155</f>
        <v>0</v>
      </c>
      <c r="I153" s="235">
        <f>F153+G153+H153</f>
        <v>-272.10000000000002</v>
      </c>
      <c r="J153" s="285">
        <f>J154+J155</f>
        <v>-272.10000000000002</v>
      </c>
      <c r="K153" s="284">
        <f>K154+K155</f>
        <v>0</v>
      </c>
      <c r="L153" s="284">
        <f>L154+L155</f>
        <v>0</v>
      </c>
      <c r="M153" s="284">
        <f>M154+M155</f>
        <v>0</v>
      </c>
      <c r="N153" s="284">
        <f>J153+K153+L153+M153</f>
        <v>-272.10000000000002</v>
      </c>
      <c r="O153" s="284">
        <f>O154+O155</f>
        <v>0</v>
      </c>
      <c r="P153" s="284">
        <f>P154+P155</f>
        <v>0</v>
      </c>
      <c r="Q153" s="235">
        <f>N153+O153+P153</f>
        <v>-272.10000000000002</v>
      </c>
      <c r="R153" s="285">
        <f t="shared" ref="R153:R164" si="116">J153-B153</f>
        <v>0</v>
      </c>
      <c r="S153" s="284">
        <f t="shared" ref="S153:S164" si="117">K153-C153</f>
        <v>0</v>
      </c>
      <c r="T153" s="284">
        <f t="shared" ref="T153:T164" si="118">L153-D153</f>
        <v>0</v>
      </c>
      <c r="U153" s="284">
        <f t="shared" ref="U153:U164" si="119">N153-F153</f>
        <v>0</v>
      </c>
      <c r="V153" s="284">
        <f t="shared" ref="V153:V164" si="120">O153-G153</f>
        <v>0</v>
      </c>
      <c r="W153" s="235">
        <f t="shared" ref="W153:W164" si="121">Q153-I153</f>
        <v>0</v>
      </c>
      <c r="X153" s="285">
        <f>J153/B153*100</f>
        <v>100</v>
      </c>
      <c r="Y153" s="284"/>
      <c r="Z153" s="284"/>
      <c r="AA153" s="284">
        <f>N153/F153*100</f>
        <v>100</v>
      </c>
      <c r="AB153" s="284"/>
      <c r="AC153" s="235">
        <f>Q153/I153*100</f>
        <v>100</v>
      </c>
      <c r="AD153" s="294">
        <f t="shared" si="111"/>
        <v>-0.33112663372842999</v>
      </c>
      <c r="AE153" s="284">
        <f t="shared" si="98"/>
        <v>0</v>
      </c>
      <c r="AF153" s="284">
        <f t="shared" si="89"/>
        <v>0</v>
      </c>
      <c r="AG153" s="284">
        <f t="shared" si="112"/>
        <v>-0.33112663372842999</v>
      </c>
      <c r="AH153" s="284">
        <f t="shared" si="114"/>
        <v>0</v>
      </c>
      <c r="AI153" s="235">
        <f t="shared" si="115"/>
        <v>-0.33112663372842999</v>
      </c>
    </row>
    <row r="154" spans="1:41">
      <c r="A154" s="255" t="s">
        <v>573</v>
      </c>
      <c r="B154" s="274">
        <v>0</v>
      </c>
      <c r="C154" s="236"/>
      <c r="D154" s="236"/>
      <c r="E154" s="236"/>
      <c r="F154" s="236">
        <f>B154+C154+D154+E154</f>
        <v>0</v>
      </c>
      <c r="G154" s="236"/>
      <c r="H154" s="236"/>
      <c r="I154" s="234">
        <f>F154+G154+H154</f>
        <v>0</v>
      </c>
      <c r="J154" s="274">
        <v>0</v>
      </c>
      <c r="K154" s="236"/>
      <c r="L154" s="236"/>
      <c r="M154" s="236"/>
      <c r="N154" s="236">
        <f>J154+K154+L154+M154</f>
        <v>0</v>
      </c>
      <c r="O154" s="236"/>
      <c r="P154" s="236"/>
      <c r="Q154" s="234">
        <f>N154+O154+P154</f>
        <v>0</v>
      </c>
      <c r="R154" s="274">
        <f t="shared" si="116"/>
        <v>0</v>
      </c>
      <c r="S154" s="236">
        <f t="shared" si="117"/>
        <v>0</v>
      </c>
      <c r="T154" s="236">
        <f t="shared" si="118"/>
        <v>0</v>
      </c>
      <c r="U154" s="236">
        <f t="shared" si="119"/>
        <v>0</v>
      </c>
      <c r="V154" s="236">
        <f t="shared" si="120"/>
        <v>0</v>
      </c>
      <c r="W154" s="234">
        <f t="shared" si="121"/>
        <v>0</v>
      </c>
      <c r="X154" s="274"/>
      <c r="Y154" s="236"/>
      <c r="Z154" s="236"/>
      <c r="AA154" s="236"/>
      <c r="AB154" s="236"/>
      <c r="AC154" s="234"/>
      <c r="AD154" s="247">
        <f t="shared" si="111"/>
        <v>0</v>
      </c>
      <c r="AE154" s="236">
        <f t="shared" si="98"/>
        <v>0</v>
      </c>
      <c r="AF154" s="236">
        <f t="shared" si="89"/>
        <v>0</v>
      </c>
      <c r="AG154" s="236">
        <f t="shared" si="112"/>
        <v>0</v>
      </c>
      <c r="AH154" s="236">
        <f t="shared" si="114"/>
        <v>0</v>
      </c>
      <c r="AI154" s="234">
        <f t="shared" si="115"/>
        <v>0</v>
      </c>
    </row>
    <row r="155" spans="1:41">
      <c r="A155" s="255" t="s">
        <v>574</v>
      </c>
      <c r="B155" s="274">
        <v>-272.10000000000002</v>
      </c>
      <c r="C155" s="236"/>
      <c r="D155" s="236"/>
      <c r="E155" s="236"/>
      <c r="F155" s="236">
        <f>B155+C155+D155+E155</f>
        <v>-272.10000000000002</v>
      </c>
      <c r="G155" s="236"/>
      <c r="H155" s="236"/>
      <c r="I155" s="234">
        <f>F155+G155+H155</f>
        <v>-272.10000000000002</v>
      </c>
      <c r="J155" s="274">
        <v>-272.10000000000002</v>
      </c>
      <c r="K155" s="236"/>
      <c r="L155" s="236"/>
      <c r="M155" s="236"/>
      <c r="N155" s="236">
        <f>J155+K155+L155+M155</f>
        <v>-272.10000000000002</v>
      </c>
      <c r="O155" s="236"/>
      <c r="P155" s="236"/>
      <c r="Q155" s="234">
        <f>N155+O155+P155</f>
        <v>-272.10000000000002</v>
      </c>
      <c r="R155" s="274">
        <f t="shared" si="116"/>
        <v>0</v>
      </c>
      <c r="S155" s="236">
        <f t="shared" si="117"/>
        <v>0</v>
      </c>
      <c r="T155" s="236">
        <f t="shared" si="118"/>
        <v>0</v>
      </c>
      <c r="U155" s="236">
        <f t="shared" si="119"/>
        <v>0</v>
      </c>
      <c r="V155" s="236">
        <f t="shared" si="120"/>
        <v>0</v>
      </c>
      <c r="W155" s="234">
        <f t="shared" si="121"/>
        <v>0</v>
      </c>
      <c r="X155" s="274">
        <f>J155/B155*100</f>
        <v>100</v>
      </c>
      <c r="Y155" s="236"/>
      <c r="Z155" s="236"/>
      <c r="AA155" s="236">
        <f>N155/F155*100</f>
        <v>100</v>
      </c>
      <c r="AB155" s="236"/>
      <c r="AC155" s="234">
        <f>Q155/I155*100</f>
        <v>100</v>
      </c>
      <c r="AD155" s="247">
        <f t="shared" si="111"/>
        <v>-0.33112663372842999</v>
      </c>
      <c r="AE155" s="236">
        <f t="shared" si="98"/>
        <v>0</v>
      </c>
      <c r="AF155" s="236">
        <f t="shared" si="89"/>
        <v>0</v>
      </c>
      <c r="AG155" s="236">
        <f t="shared" si="112"/>
        <v>-0.33112663372842999</v>
      </c>
      <c r="AH155" s="236">
        <f t="shared" si="114"/>
        <v>0</v>
      </c>
      <c r="AI155" s="234">
        <f t="shared" si="115"/>
        <v>-0.33112663372842999</v>
      </c>
    </row>
    <row r="156" spans="1:41" s="383" customFormat="1">
      <c r="A156" s="253" t="s">
        <v>623</v>
      </c>
      <c r="B156" s="285">
        <f>B157+B158</f>
        <v>1362.2</v>
      </c>
      <c r="C156" s="284">
        <f>C157+C158</f>
        <v>0</v>
      </c>
      <c r="D156" s="284">
        <f>D157+D158</f>
        <v>0</v>
      </c>
      <c r="E156" s="284">
        <f>E157+E158</f>
        <v>0</v>
      </c>
      <c r="F156" s="284">
        <f t="shared" ref="F156:F170" si="122">B156+C156+D156+E156</f>
        <v>1362.2</v>
      </c>
      <c r="G156" s="284">
        <f>G157+G158</f>
        <v>14.1</v>
      </c>
      <c r="H156" s="284">
        <f>H157+H158</f>
        <v>0</v>
      </c>
      <c r="I156" s="235">
        <f t="shared" si="109"/>
        <v>1376.3</v>
      </c>
      <c r="J156" s="285">
        <f>J157+J158</f>
        <v>1462.6</v>
      </c>
      <c r="K156" s="284">
        <f>K157+K158</f>
        <v>0</v>
      </c>
      <c r="L156" s="284">
        <f>L157+L158</f>
        <v>0</v>
      </c>
      <c r="M156" s="284">
        <f>M157+M158</f>
        <v>0</v>
      </c>
      <c r="N156" s="284">
        <f t="shared" ref="N156:N170" si="123">J156+K156+L156+M156</f>
        <v>1462.6</v>
      </c>
      <c r="O156" s="284">
        <f>O157+O158</f>
        <v>-3.8</v>
      </c>
      <c r="P156" s="284">
        <f>P157+P158</f>
        <v>0</v>
      </c>
      <c r="Q156" s="235">
        <f t="shared" si="110"/>
        <v>1458.8</v>
      </c>
      <c r="R156" s="285">
        <f t="shared" si="116"/>
        <v>100.39999999999986</v>
      </c>
      <c r="S156" s="284">
        <f t="shared" si="117"/>
        <v>0</v>
      </c>
      <c r="T156" s="284">
        <f t="shared" si="118"/>
        <v>0</v>
      </c>
      <c r="U156" s="284">
        <f t="shared" si="119"/>
        <v>100.39999999999986</v>
      </c>
      <c r="V156" s="284">
        <f t="shared" si="120"/>
        <v>-17.899999999999999</v>
      </c>
      <c r="W156" s="235">
        <f t="shared" si="121"/>
        <v>82.5</v>
      </c>
      <c r="X156" s="285">
        <f>J156/B156*100</f>
        <v>107.37043018646307</v>
      </c>
      <c r="Y156" s="284"/>
      <c r="Z156" s="284"/>
      <c r="AA156" s="284">
        <f>N156/F156*100</f>
        <v>107.37043018646307</v>
      </c>
      <c r="AB156" s="284"/>
      <c r="AC156" s="235">
        <f>Q156/I156*100</f>
        <v>105.99433263096709</v>
      </c>
      <c r="AD156" s="294">
        <f t="shared" si="111"/>
        <v>1.7798817144108841</v>
      </c>
      <c r="AE156" s="284">
        <f t="shared" si="98"/>
        <v>0</v>
      </c>
      <c r="AF156" s="284">
        <f t="shared" si="89"/>
        <v>0</v>
      </c>
      <c r="AG156" s="284">
        <f t="shared" si="112"/>
        <v>1.7798817144108841</v>
      </c>
      <c r="AH156" s="284">
        <f t="shared" si="114"/>
        <v>-4.6243337308637762E-3</v>
      </c>
      <c r="AI156" s="235">
        <f t="shared" si="115"/>
        <v>1.7752573806800203</v>
      </c>
    </row>
    <row r="157" spans="1:41">
      <c r="A157" s="269" t="s">
        <v>629</v>
      </c>
      <c r="B157" s="274">
        <v>1662.9</v>
      </c>
      <c r="C157" s="236"/>
      <c r="D157" s="236"/>
      <c r="E157" s="236"/>
      <c r="F157" s="236">
        <f t="shared" si="122"/>
        <v>1662.9</v>
      </c>
      <c r="G157" s="236">
        <v>21.5</v>
      </c>
      <c r="H157" s="236"/>
      <c r="I157" s="234">
        <f t="shared" si="109"/>
        <v>1684.4</v>
      </c>
      <c r="J157" s="274">
        <v>1763.2</v>
      </c>
      <c r="K157" s="236"/>
      <c r="L157" s="236"/>
      <c r="M157" s="236"/>
      <c r="N157" s="236">
        <f t="shared" si="123"/>
        <v>1763.2</v>
      </c>
      <c r="O157" s="236"/>
      <c r="P157" s="236"/>
      <c r="Q157" s="234">
        <f t="shared" si="110"/>
        <v>1763.2</v>
      </c>
      <c r="R157" s="274">
        <f t="shared" si="116"/>
        <v>100.29999999999995</v>
      </c>
      <c r="S157" s="236">
        <f t="shared" si="117"/>
        <v>0</v>
      </c>
      <c r="T157" s="236">
        <f t="shared" si="118"/>
        <v>0</v>
      </c>
      <c r="U157" s="236">
        <f t="shared" si="119"/>
        <v>100.29999999999995</v>
      </c>
      <c r="V157" s="236">
        <f t="shared" si="120"/>
        <v>-21.5</v>
      </c>
      <c r="W157" s="234">
        <f t="shared" si="121"/>
        <v>78.799999999999955</v>
      </c>
      <c r="X157" s="274">
        <f>J157/B157*100</f>
        <v>106.03163148716096</v>
      </c>
      <c r="Y157" s="236"/>
      <c r="Z157" s="236"/>
      <c r="AA157" s="236">
        <f>N157/F157*100</f>
        <v>106.03163148716096</v>
      </c>
      <c r="AB157" s="236"/>
      <c r="AC157" s="234">
        <f>Q157/I157*100</f>
        <v>104.67822369983378</v>
      </c>
      <c r="AD157" s="247">
        <f t="shared" si="111"/>
        <v>2.1456908511207926</v>
      </c>
      <c r="AE157" s="236">
        <f t="shared" si="98"/>
        <v>0</v>
      </c>
      <c r="AF157" s="236">
        <f t="shared" si="89"/>
        <v>0</v>
      </c>
      <c r="AG157" s="236">
        <f t="shared" si="112"/>
        <v>2.1456908511207926</v>
      </c>
      <c r="AH157" s="236">
        <f t="shared" si="114"/>
        <v>0</v>
      </c>
      <c r="AI157" s="234">
        <f t="shared" si="115"/>
        <v>2.1456908511207926</v>
      </c>
    </row>
    <row r="158" spans="1:41" ht="30" customHeight="1">
      <c r="A158" s="269" t="s">
        <v>630</v>
      </c>
      <c r="B158" s="274">
        <v>-300.7</v>
      </c>
      <c r="C158" s="236"/>
      <c r="D158" s="236"/>
      <c r="E158" s="236"/>
      <c r="F158" s="236">
        <f t="shared" si="122"/>
        <v>-300.7</v>
      </c>
      <c r="G158" s="236">
        <v>-7.4</v>
      </c>
      <c r="H158" s="236"/>
      <c r="I158" s="234">
        <f t="shared" si="109"/>
        <v>-308.09999999999997</v>
      </c>
      <c r="J158" s="274">
        <v>-300.60000000000002</v>
      </c>
      <c r="K158" s="236"/>
      <c r="L158" s="236"/>
      <c r="M158" s="236"/>
      <c r="N158" s="236">
        <f t="shared" si="123"/>
        <v>-300.60000000000002</v>
      </c>
      <c r="O158" s="236">
        <v>-3.8</v>
      </c>
      <c r="P158" s="236"/>
      <c r="Q158" s="234">
        <f t="shared" si="110"/>
        <v>-304.40000000000003</v>
      </c>
      <c r="R158" s="274">
        <f t="shared" si="116"/>
        <v>9.9999999999965894E-2</v>
      </c>
      <c r="S158" s="236">
        <f t="shared" si="117"/>
        <v>0</v>
      </c>
      <c r="T158" s="236">
        <f t="shared" si="118"/>
        <v>0</v>
      </c>
      <c r="U158" s="236">
        <f t="shared" si="119"/>
        <v>9.9999999999965894E-2</v>
      </c>
      <c r="V158" s="236">
        <f t="shared" si="120"/>
        <v>3.6000000000000005</v>
      </c>
      <c r="W158" s="234">
        <f t="shared" si="121"/>
        <v>3.6999999999999318</v>
      </c>
      <c r="X158" s="274">
        <f>J158/B158*100</f>
        <v>99.966744263385436</v>
      </c>
      <c r="Y158" s="236"/>
      <c r="Z158" s="236"/>
      <c r="AA158" s="236">
        <f>N158/F158*100</f>
        <v>99.966744263385436</v>
      </c>
      <c r="AB158" s="236"/>
      <c r="AC158" s="234">
        <f>Q158/I158*100</f>
        <v>98.799091204154522</v>
      </c>
      <c r="AD158" s="247">
        <f t="shared" si="111"/>
        <v>-0.36580913670990822</v>
      </c>
      <c r="AE158" s="236">
        <f t="shared" si="98"/>
        <v>0</v>
      </c>
      <c r="AF158" s="236">
        <f t="shared" si="89"/>
        <v>0</v>
      </c>
      <c r="AG158" s="236">
        <f t="shared" si="112"/>
        <v>-0.36580913670990822</v>
      </c>
      <c r="AH158" s="236">
        <f t="shared" si="114"/>
        <v>-4.6243337308637762E-3</v>
      </c>
      <c r="AI158" s="234">
        <f t="shared" si="115"/>
        <v>-0.37043347044077207</v>
      </c>
    </row>
    <row r="159" spans="1:41" s="383" customFormat="1" ht="16.5" customHeight="1">
      <c r="A159" s="253" t="s">
        <v>622</v>
      </c>
      <c r="B159" s="285">
        <f>B160+B161</f>
        <v>-26.6</v>
      </c>
      <c r="C159" s="284">
        <f>C160+C161</f>
        <v>0</v>
      </c>
      <c r="D159" s="284">
        <f>D160+D161</f>
        <v>0</v>
      </c>
      <c r="E159" s="284">
        <f>E160+E161</f>
        <v>0</v>
      </c>
      <c r="F159" s="284">
        <f t="shared" si="122"/>
        <v>-26.6</v>
      </c>
      <c r="G159" s="284">
        <f>G160+G161</f>
        <v>54.8</v>
      </c>
      <c r="H159" s="284">
        <f>H160+H161</f>
        <v>0</v>
      </c>
      <c r="I159" s="235">
        <f t="shared" si="109"/>
        <v>28.199999999999996</v>
      </c>
      <c r="J159" s="285">
        <f>J160+J161</f>
        <v>-26.6</v>
      </c>
      <c r="K159" s="284">
        <f>K160+K161</f>
        <v>0</v>
      </c>
      <c r="L159" s="284">
        <f>L160+L161</f>
        <v>0</v>
      </c>
      <c r="M159" s="284">
        <f>M160+M161</f>
        <v>0</v>
      </c>
      <c r="N159" s="284">
        <f t="shared" si="123"/>
        <v>-26.6</v>
      </c>
      <c r="O159" s="284">
        <f>O160+O161</f>
        <v>55.3</v>
      </c>
      <c r="P159" s="284">
        <f>P160+P161</f>
        <v>0</v>
      </c>
      <c r="Q159" s="235">
        <f t="shared" si="110"/>
        <v>28.699999999999996</v>
      </c>
      <c r="R159" s="285">
        <f t="shared" si="116"/>
        <v>0</v>
      </c>
      <c r="S159" s="284">
        <f t="shared" si="117"/>
        <v>0</v>
      </c>
      <c r="T159" s="284">
        <f t="shared" si="118"/>
        <v>0</v>
      </c>
      <c r="U159" s="284">
        <f t="shared" si="119"/>
        <v>0</v>
      </c>
      <c r="V159" s="284">
        <f t="shared" si="120"/>
        <v>0.5</v>
      </c>
      <c r="W159" s="235">
        <f t="shared" si="121"/>
        <v>0.5</v>
      </c>
      <c r="X159" s="285">
        <f>J159/B159*100</f>
        <v>100</v>
      </c>
      <c r="Y159" s="284"/>
      <c r="Z159" s="284"/>
      <c r="AA159" s="284">
        <f>N159/F159*100</f>
        <v>100</v>
      </c>
      <c r="AB159" s="284"/>
      <c r="AC159" s="235">
        <f>Q159/I159*100</f>
        <v>101.77304964539007</v>
      </c>
      <c r="AD159" s="294"/>
      <c r="AE159" s="284">
        <f t="shared" si="98"/>
        <v>0</v>
      </c>
      <c r="AF159" s="284">
        <f t="shared" si="89"/>
        <v>0</v>
      </c>
      <c r="AG159" s="284"/>
      <c r="AH159" s="284">
        <f t="shared" si="114"/>
        <v>6.7296225083359695E-2</v>
      </c>
      <c r="AI159" s="235"/>
    </row>
    <row r="160" spans="1:41" ht="16.5" customHeight="1">
      <c r="A160" s="255" t="s">
        <v>575</v>
      </c>
      <c r="B160" s="274"/>
      <c r="C160" s="236"/>
      <c r="D160" s="236"/>
      <c r="E160" s="236"/>
      <c r="F160" s="236">
        <f t="shared" si="122"/>
        <v>0</v>
      </c>
      <c r="G160" s="236">
        <v>102.5</v>
      </c>
      <c r="H160" s="236"/>
      <c r="I160" s="234">
        <f t="shared" si="109"/>
        <v>102.5</v>
      </c>
      <c r="J160" s="274"/>
      <c r="K160" s="236"/>
      <c r="L160" s="236"/>
      <c r="M160" s="236"/>
      <c r="N160" s="236">
        <f t="shared" si="123"/>
        <v>0</v>
      </c>
      <c r="O160" s="236">
        <v>102.5</v>
      </c>
      <c r="P160" s="236"/>
      <c r="Q160" s="234">
        <f t="shared" si="110"/>
        <v>102.5</v>
      </c>
      <c r="R160" s="274">
        <f t="shared" si="116"/>
        <v>0</v>
      </c>
      <c r="S160" s="236">
        <f t="shared" si="117"/>
        <v>0</v>
      </c>
      <c r="T160" s="236">
        <f t="shared" si="118"/>
        <v>0</v>
      </c>
      <c r="U160" s="236">
        <f t="shared" si="119"/>
        <v>0</v>
      </c>
      <c r="V160" s="236">
        <f t="shared" si="120"/>
        <v>0</v>
      </c>
      <c r="W160" s="234">
        <f t="shared" si="121"/>
        <v>0</v>
      </c>
      <c r="X160" s="274"/>
      <c r="Y160" s="236"/>
      <c r="Z160" s="236"/>
      <c r="AA160" s="236"/>
      <c r="AB160" s="236"/>
      <c r="AC160" s="234"/>
      <c r="AD160" s="247">
        <f>(J160/82174)*100</f>
        <v>0</v>
      </c>
      <c r="AE160" s="236">
        <f t="shared" si="98"/>
        <v>0</v>
      </c>
      <c r="AF160" s="236">
        <f t="shared" si="89"/>
        <v>0</v>
      </c>
      <c r="AG160" s="236">
        <f>(N160/82174)*100</f>
        <v>0</v>
      </c>
      <c r="AH160" s="236">
        <f>(O160/87847)*100</f>
        <v>0.11668013705647318</v>
      </c>
      <c r="AI160" s="234">
        <f>(Q160/87847)*100</f>
        <v>0.11668013705647318</v>
      </c>
    </row>
    <row r="161" spans="1:41" ht="18" customHeight="1">
      <c r="A161" s="255" t="s">
        <v>576</v>
      </c>
      <c r="B161" s="274">
        <v>-26.6</v>
      </c>
      <c r="C161" s="236"/>
      <c r="D161" s="236"/>
      <c r="E161" s="236"/>
      <c r="F161" s="236">
        <f t="shared" si="122"/>
        <v>-26.6</v>
      </c>
      <c r="G161" s="236">
        <v>-47.7</v>
      </c>
      <c r="H161" s="236"/>
      <c r="I161" s="234">
        <f t="shared" si="109"/>
        <v>-74.300000000000011</v>
      </c>
      <c r="J161" s="274">
        <v>-26.6</v>
      </c>
      <c r="K161" s="236"/>
      <c r="L161" s="236"/>
      <c r="M161" s="236"/>
      <c r="N161" s="236">
        <f t="shared" si="123"/>
        <v>-26.6</v>
      </c>
      <c r="O161" s="236">
        <v>-47.2</v>
      </c>
      <c r="P161" s="236"/>
      <c r="Q161" s="234">
        <f t="shared" si="110"/>
        <v>-73.800000000000011</v>
      </c>
      <c r="R161" s="274">
        <f t="shared" si="116"/>
        <v>0</v>
      </c>
      <c r="S161" s="236">
        <f t="shared" si="117"/>
        <v>0</v>
      </c>
      <c r="T161" s="236">
        <f t="shared" si="118"/>
        <v>0</v>
      </c>
      <c r="U161" s="236">
        <f t="shared" si="119"/>
        <v>0</v>
      </c>
      <c r="V161" s="236">
        <f t="shared" si="120"/>
        <v>0.5</v>
      </c>
      <c r="W161" s="234">
        <f t="shared" si="121"/>
        <v>0.5</v>
      </c>
      <c r="X161" s="274">
        <f>J161/B161*100</f>
        <v>100</v>
      </c>
      <c r="Y161" s="236"/>
      <c r="Z161" s="236"/>
      <c r="AA161" s="236">
        <f>N161/F161*100</f>
        <v>100</v>
      </c>
      <c r="AB161" s="236"/>
      <c r="AC161" s="234">
        <f>Q161/I161*100</f>
        <v>99.327052489905782</v>
      </c>
      <c r="AD161" s="247"/>
      <c r="AE161" s="236">
        <f t="shared" si="98"/>
        <v>0</v>
      </c>
      <c r="AF161" s="236">
        <f t="shared" si="89"/>
        <v>0</v>
      </c>
      <c r="AG161" s="236"/>
      <c r="AH161" s="236">
        <f>(O161/87847)*100</f>
        <v>-5.3729780186005216E-2</v>
      </c>
      <c r="AI161" s="234">
        <f>(Q161/87847)*100</f>
        <v>-8.4009698680660702E-2</v>
      </c>
    </row>
    <row r="162" spans="1:41" s="383" customFormat="1" ht="16.5" customHeight="1">
      <c r="A162" s="253" t="s">
        <v>621</v>
      </c>
      <c r="B162" s="285">
        <f>B163</f>
        <v>0</v>
      </c>
      <c r="C162" s="284">
        <f>C163</f>
        <v>0</v>
      </c>
      <c r="D162" s="284">
        <f>D163</f>
        <v>0</v>
      </c>
      <c r="E162" s="284">
        <f>E163</f>
        <v>0</v>
      </c>
      <c r="F162" s="284">
        <f t="shared" si="122"/>
        <v>0</v>
      </c>
      <c r="G162" s="284">
        <f>G163</f>
        <v>0</v>
      </c>
      <c r="H162" s="284">
        <f>H163</f>
        <v>0</v>
      </c>
      <c r="I162" s="235">
        <f t="shared" si="109"/>
        <v>0</v>
      </c>
      <c r="J162" s="285">
        <f>J163</f>
        <v>0</v>
      </c>
      <c r="K162" s="284">
        <f>K163</f>
        <v>0</v>
      </c>
      <c r="L162" s="284">
        <f>L163</f>
        <v>0</v>
      </c>
      <c r="M162" s="284">
        <f>M163</f>
        <v>0</v>
      </c>
      <c r="N162" s="284">
        <f t="shared" si="123"/>
        <v>0</v>
      </c>
      <c r="O162" s="284">
        <f>O163</f>
        <v>0</v>
      </c>
      <c r="P162" s="284">
        <f>P163</f>
        <v>0</v>
      </c>
      <c r="Q162" s="235">
        <f t="shared" si="110"/>
        <v>0</v>
      </c>
      <c r="R162" s="285">
        <f t="shared" si="116"/>
        <v>0</v>
      </c>
      <c r="S162" s="284">
        <f t="shared" si="117"/>
        <v>0</v>
      </c>
      <c r="T162" s="284">
        <f t="shared" si="118"/>
        <v>0</v>
      </c>
      <c r="U162" s="284">
        <f t="shared" si="119"/>
        <v>0</v>
      </c>
      <c r="V162" s="284">
        <f t="shared" si="120"/>
        <v>0</v>
      </c>
      <c r="W162" s="235">
        <f t="shared" si="121"/>
        <v>0</v>
      </c>
      <c r="X162" s="285"/>
      <c r="Y162" s="284"/>
      <c r="Z162" s="284"/>
      <c r="AA162" s="284"/>
      <c r="AB162" s="284"/>
      <c r="AC162" s="235"/>
      <c r="AD162" s="294">
        <f>(J162/82174)*100</f>
        <v>0</v>
      </c>
      <c r="AE162" s="284">
        <f t="shared" si="98"/>
        <v>0</v>
      </c>
      <c r="AF162" s="284">
        <f t="shared" si="89"/>
        <v>0</v>
      </c>
      <c r="AG162" s="284">
        <f>(N162/82174)*100</f>
        <v>0</v>
      </c>
      <c r="AH162" s="284">
        <f>(O162/82174)*100</f>
        <v>0</v>
      </c>
      <c r="AI162" s="235">
        <f>(Q162/82174)*100</f>
        <v>0</v>
      </c>
    </row>
    <row r="163" spans="1:41" ht="32.25" customHeight="1">
      <c r="A163" s="269" t="s">
        <v>577</v>
      </c>
      <c r="B163" s="274">
        <v>0</v>
      </c>
      <c r="C163" s="236"/>
      <c r="D163" s="236"/>
      <c r="E163" s="236"/>
      <c r="F163" s="236">
        <f t="shared" si="122"/>
        <v>0</v>
      </c>
      <c r="G163" s="236"/>
      <c r="H163" s="236"/>
      <c r="I163" s="234">
        <f t="shared" si="109"/>
        <v>0</v>
      </c>
      <c r="J163" s="274">
        <v>0</v>
      </c>
      <c r="K163" s="236"/>
      <c r="L163" s="236"/>
      <c r="M163" s="236"/>
      <c r="N163" s="236">
        <f t="shared" si="123"/>
        <v>0</v>
      </c>
      <c r="O163" s="236"/>
      <c r="P163" s="236"/>
      <c r="Q163" s="234">
        <f t="shared" si="110"/>
        <v>0</v>
      </c>
      <c r="R163" s="274">
        <f t="shared" si="116"/>
        <v>0</v>
      </c>
      <c r="S163" s="236">
        <f t="shared" si="117"/>
        <v>0</v>
      </c>
      <c r="T163" s="236">
        <f t="shared" si="118"/>
        <v>0</v>
      </c>
      <c r="U163" s="236">
        <f t="shared" si="119"/>
        <v>0</v>
      </c>
      <c r="V163" s="236">
        <f t="shared" si="120"/>
        <v>0</v>
      </c>
      <c r="W163" s="234">
        <f t="shared" si="121"/>
        <v>0</v>
      </c>
      <c r="X163" s="274"/>
      <c r="Y163" s="236"/>
      <c r="Z163" s="236"/>
      <c r="AA163" s="236"/>
      <c r="AB163" s="236"/>
      <c r="AC163" s="234"/>
      <c r="AD163" s="247">
        <f>(J163/82174)*100</f>
        <v>0</v>
      </c>
      <c r="AE163" s="236">
        <f t="shared" si="98"/>
        <v>0</v>
      </c>
      <c r="AF163" s="236">
        <f t="shared" si="89"/>
        <v>0</v>
      </c>
      <c r="AG163" s="236">
        <f>(N163/82174)*100</f>
        <v>0</v>
      </c>
      <c r="AH163" s="236">
        <f>(O163/82174)*100</f>
        <v>0</v>
      </c>
      <c r="AI163" s="234">
        <f>(Q163/82174)*100</f>
        <v>0</v>
      </c>
    </row>
    <row r="164" spans="1:41" s="393" customFormat="1">
      <c r="A164" s="271" t="s">
        <v>619</v>
      </c>
      <c r="B164" s="298">
        <v>259.89999999999998</v>
      </c>
      <c r="C164" s="289"/>
      <c r="D164" s="289"/>
      <c r="E164" s="289"/>
      <c r="F164" s="289">
        <f t="shared" si="122"/>
        <v>259.89999999999998</v>
      </c>
      <c r="G164" s="289">
        <v>207.7</v>
      </c>
      <c r="H164" s="289"/>
      <c r="I164" s="304">
        <f t="shared" si="109"/>
        <v>467.59999999999997</v>
      </c>
      <c r="J164" s="298">
        <v>131.9</v>
      </c>
      <c r="K164" s="289"/>
      <c r="L164" s="289"/>
      <c r="M164" s="289"/>
      <c r="N164" s="289">
        <f t="shared" si="123"/>
        <v>131.9</v>
      </c>
      <c r="O164" s="289">
        <v>172.8</v>
      </c>
      <c r="P164" s="289"/>
      <c r="Q164" s="304">
        <f t="shared" si="110"/>
        <v>304.70000000000005</v>
      </c>
      <c r="R164" s="298">
        <f t="shared" si="116"/>
        <v>-127.99999999999997</v>
      </c>
      <c r="S164" s="289">
        <f t="shared" si="117"/>
        <v>0</v>
      </c>
      <c r="T164" s="289">
        <f t="shared" si="118"/>
        <v>0</v>
      </c>
      <c r="U164" s="289">
        <f t="shared" si="119"/>
        <v>-127.99999999999997</v>
      </c>
      <c r="V164" s="289">
        <f t="shared" si="120"/>
        <v>-34.899999999999977</v>
      </c>
      <c r="W164" s="304">
        <f t="shared" si="121"/>
        <v>-162.89999999999992</v>
      </c>
      <c r="X164" s="298">
        <f>J164/B164*100</f>
        <v>50.7502885725279</v>
      </c>
      <c r="Y164" s="289"/>
      <c r="Z164" s="289"/>
      <c r="AA164" s="289">
        <f>N164/F164*100</f>
        <v>50.7502885725279</v>
      </c>
      <c r="AB164" s="289">
        <f>O164/G164*100</f>
        <v>83.196918632643246</v>
      </c>
      <c r="AC164" s="304">
        <f>Q164/I164*100</f>
        <v>65.162532078699755</v>
      </c>
      <c r="AD164" s="308">
        <f>(J164/87847)*100</f>
        <v>0.15014741539267137</v>
      </c>
      <c r="AE164" s="289">
        <f t="shared" si="98"/>
        <v>0</v>
      </c>
      <c r="AF164" s="289">
        <f t="shared" si="89"/>
        <v>0</v>
      </c>
      <c r="AG164" s="289">
        <f>(N164/87847)*100</f>
        <v>0.15014741539267137</v>
      </c>
      <c r="AH164" s="289">
        <f>(O164/87847)*100</f>
        <v>0.19670563593520554</v>
      </c>
      <c r="AI164" s="304">
        <f>(Q164/87847)*100</f>
        <v>0.34685305132787692</v>
      </c>
      <c r="AJ164" s="301"/>
      <c r="AK164" s="301"/>
      <c r="AL164" s="301"/>
      <c r="AM164" s="301"/>
      <c r="AN164" s="301"/>
      <c r="AO164" s="301"/>
    </row>
    <row r="165" spans="1:41" s="394" customFormat="1">
      <c r="A165" s="272" t="s">
        <v>620</v>
      </c>
      <c r="B165" s="299">
        <f>B166+B167+B168</f>
        <v>0</v>
      </c>
      <c r="C165" s="303">
        <f t="shared" ref="C165:I165" si="124">C166+C167+C168</f>
        <v>0</v>
      </c>
      <c r="D165" s="303">
        <f t="shared" si="124"/>
        <v>0</v>
      </c>
      <c r="E165" s="303">
        <f t="shared" si="124"/>
        <v>0</v>
      </c>
      <c r="F165" s="303">
        <f t="shared" si="124"/>
        <v>0</v>
      </c>
      <c r="G165" s="303">
        <f t="shared" si="124"/>
        <v>0</v>
      </c>
      <c r="H165" s="303">
        <f t="shared" si="124"/>
        <v>0</v>
      </c>
      <c r="I165" s="305">
        <f t="shared" si="124"/>
        <v>0</v>
      </c>
      <c r="J165" s="299">
        <f t="shared" ref="J165:W165" si="125">J166+J167+J168</f>
        <v>41.9</v>
      </c>
      <c r="K165" s="303">
        <f t="shared" si="125"/>
        <v>0</v>
      </c>
      <c r="L165" s="303">
        <f t="shared" si="125"/>
        <v>0</v>
      </c>
      <c r="M165" s="303">
        <f t="shared" si="125"/>
        <v>0</v>
      </c>
      <c r="N165" s="303">
        <f t="shared" si="125"/>
        <v>41.9</v>
      </c>
      <c r="O165" s="303">
        <f t="shared" si="125"/>
        <v>-0.5</v>
      </c>
      <c r="P165" s="303">
        <f t="shared" si="125"/>
        <v>0</v>
      </c>
      <c r="Q165" s="305">
        <f t="shared" si="125"/>
        <v>41.4</v>
      </c>
      <c r="R165" s="299">
        <f t="shared" si="125"/>
        <v>41.9</v>
      </c>
      <c r="S165" s="303">
        <f t="shared" si="125"/>
        <v>0</v>
      </c>
      <c r="T165" s="303">
        <f t="shared" si="125"/>
        <v>0</v>
      </c>
      <c r="U165" s="303">
        <f t="shared" si="125"/>
        <v>41.9</v>
      </c>
      <c r="V165" s="303">
        <f t="shared" si="125"/>
        <v>-0.5</v>
      </c>
      <c r="W165" s="305">
        <f t="shared" si="125"/>
        <v>41.4</v>
      </c>
      <c r="X165" s="299"/>
      <c r="Y165" s="303"/>
      <c r="Z165" s="303"/>
      <c r="AA165" s="303"/>
      <c r="AB165" s="303"/>
      <c r="AC165" s="305"/>
      <c r="AD165" s="309">
        <f>(J165/82174)*100</f>
        <v>5.0989364032419014E-2</v>
      </c>
      <c r="AE165" s="303">
        <f t="shared" si="98"/>
        <v>0</v>
      </c>
      <c r="AF165" s="303">
        <f t="shared" si="89"/>
        <v>0</v>
      </c>
      <c r="AG165" s="303">
        <f>(N165/82174)*100</f>
        <v>5.0989364032419014E-2</v>
      </c>
      <c r="AH165" s="303"/>
      <c r="AI165" s="305">
        <f>(Q165/82174)*100</f>
        <v>5.0380899067831671E-2</v>
      </c>
    </row>
    <row r="166" spans="1:41" s="301" customFormat="1">
      <c r="A166" s="273" t="s">
        <v>578</v>
      </c>
      <c r="B166" s="296"/>
      <c r="C166" s="278"/>
      <c r="D166" s="278"/>
      <c r="E166" s="278"/>
      <c r="F166" s="278">
        <f t="shared" si="122"/>
        <v>0</v>
      </c>
      <c r="G166" s="278"/>
      <c r="H166" s="278"/>
      <c r="I166" s="240">
        <f t="shared" si="109"/>
        <v>0</v>
      </c>
      <c r="J166" s="296">
        <v>-0.9</v>
      </c>
      <c r="K166" s="278"/>
      <c r="L166" s="278"/>
      <c r="M166" s="278"/>
      <c r="N166" s="278">
        <f t="shared" si="123"/>
        <v>-0.9</v>
      </c>
      <c r="O166" s="278">
        <v>-0.5</v>
      </c>
      <c r="P166" s="278"/>
      <c r="Q166" s="240">
        <f t="shared" si="110"/>
        <v>-1.4</v>
      </c>
      <c r="R166" s="296">
        <f t="shared" ref="R166:T170" si="126">J166-B166</f>
        <v>-0.9</v>
      </c>
      <c r="S166" s="278">
        <f t="shared" si="126"/>
        <v>0</v>
      </c>
      <c r="T166" s="278">
        <f t="shared" si="126"/>
        <v>0</v>
      </c>
      <c r="U166" s="278">
        <f t="shared" ref="U166:V170" si="127">N166-F166</f>
        <v>-0.9</v>
      </c>
      <c r="V166" s="278">
        <f t="shared" si="127"/>
        <v>-0.5</v>
      </c>
      <c r="W166" s="240">
        <f>Q166-I166</f>
        <v>-1.4</v>
      </c>
      <c r="X166" s="296"/>
      <c r="Y166" s="278"/>
      <c r="Z166" s="278"/>
      <c r="AA166" s="278"/>
      <c r="AB166" s="278"/>
      <c r="AC166" s="240"/>
      <c r="AD166" s="295">
        <f>(J166/82174)*100</f>
        <v>-1.0952369362572103E-3</v>
      </c>
      <c r="AE166" s="278">
        <f t="shared" si="98"/>
        <v>0</v>
      </c>
      <c r="AF166" s="278">
        <f t="shared" si="89"/>
        <v>0</v>
      </c>
      <c r="AG166" s="278">
        <f>(N166/82174)*100</f>
        <v>-1.0952369362572103E-3</v>
      </c>
      <c r="AH166" s="278"/>
      <c r="AI166" s="240">
        <f>(Q166/82174)*100</f>
        <v>-1.7037019008445493E-3</v>
      </c>
    </row>
    <row r="167" spans="1:41" s="301" customFormat="1">
      <c r="A167" s="273" t="s">
        <v>579</v>
      </c>
      <c r="B167" s="296"/>
      <c r="C167" s="278"/>
      <c r="D167" s="278"/>
      <c r="E167" s="278"/>
      <c r="F167" s="278">
        <f t="shared" si="122"/>
        <v>0</v>
      </c>
      <c r="G167" s="278"/>
      <c r="H167" s="278"/>
      <c r="I167" s="240">
        <f t="shared" si="109"/>
        <v>0</v>
      </c>
      <c r="J167" s="296">
        <v>40.4</v>
      </c>
      <c r="K167" s="278"/>
      <c r="L167" s="278"/>
      <c r="M167" s="278"/>
      <c r="N167" s="278">
        <f t="shared" si="123"/>
        <v>40.4</v>
      </c>
      <c r="O167" s="278"/>
      <c r="P167" s="278"/>
      <c r="Q167" s="240">
        <f t="shared" si="110"/>
        <v>40.4</v>
      </c>
      <c r="R167" s="296">
        <f t="shared" si="126"/>
        <v>40.4</v>
      </c>
      <c r="S167" s="278">
        <f t="shared" si="126"/>
        <v>0</v>
      </c>
      <c r="T167" s="278">
        <f t="shared" si="126"/>
        <v>0</v>
      </c>
      <c r="U167" s="278">
        <f t="shared" si="127"/>
        <v>40.4</v>
      </c>
      <c r="V167" s="278">
        <f t="shared" si="127"/>
        <v>0</v>
      </c>
      <c r="W167" s="240">
        <f>Q167-I167</f>
        <v>40.4</v>
      </c>
      <c r="X167" s="296"/>
      <c r="Y167" s="278"/>
      <c r="Z167" s="278"/>
      <c r="AA167" s="278"/>
      <c r="AB167" s="278"/>
      <c r="AC167" s="240"/>
      <c r="AD167" s="295"/>
      <c r="AE167" s="278">
        <f t="shared" si="98"/>
        <v>0</v>
      </c>
      <c r="AF167" s="278">
        <f t="shared" si="89"/>
        <v>0</v>
      </c>
      <c r="AG167" s="278"/>
      <c r="AH167" s="278">
        <f>(O167/82174)*100</f>
        <v>0</v>
      </c>
      <c r="AI167" s="240"/>
    </row>
    <row r="168" spans="1:41" s="301" customFormat="1" ht="16.5" thickBot="1">
      <c r="A168" s="338" t="s">
        <v>580</v>
      </c>
      <c r="B168" s="327"/>
      <c r="C168" s="329"/>
      <c r="D168" s="329"/>
      <c r="E168" s="329"/>
      <c r="F168" s="329">
        <f t="shared" si="122"/>
        <v>0</v>
      </c>
      <c r="G168" s="329"/>
      <c r="H168" s="329"/>
      <c r="I168" s="330">
        <f t="shared" si="109"/>
        <v>0</v>
      </c>
      <c r="J168" s="327">
        <v>2.4</v>
      </c>
      <c r="K168" s="329"/>
      <c r="L168" s="329"/>
      <c r="M168" s="329"/>
      <c r="N168" s="329">
        <f t="shared" si="123"/>
        <v>2.4</v>
      </c>
      <c r="O168" s="329"/>
      <c r="P168" s="329"/>
      <c r="Q168" s="330">
        <f t="shared" si="110"/>
        <v>2.4</v>
      </c>
      <c r="R168" s="327">
        <f t="shared" si="126"/>
        <v>2.4</v>
      </c>
      <c r="S168" s="329">
        <f t="shared" si="126"/>
        <v>0</v>
      </c>
      <c r="T168" s="329">
        <f t="shared" si="126"/>
        <v>0</v>
      </c>
      <c r="U168" s="329">
        <f t="shared" si="127"/>
        <v>2.4</v>
      </c>
      <c r="V168" s="329">
        <f t="shared" si="127"/>
        <v>0</v>
      </c>
      <c r="W168" s="330">
        <f>Q168-I168</f>
        <v>2.4</v>
      </c>
      <c r="X168" s="327"/>
      <c r="Y168" s="329"/>
      <c r="Z168" s="329"/>
      <c r="AA168" s="329"/>
      <c r="AB168" s="329"/>
      <c r="AC168" s="330"/>
      <c r="AD168" s="331"/>
      <c r="AE168" s="329">
        <f t="shared" si="98"/>
        <v>0</v>
      </c>
      <c r="AF168" s="329">
        <f t="shared" si="89"/>
        <v>0</v>
      </c>
      <c r="AG168" s="329"/>
      <c r="AH168" s="329">
        <f>(O168/82174)*100</f>
        <v>0</v>
      </c>
      <c r="AI168" s="330"/>
    </row>
    <row r="169" spans="1:41" s="386" customFormat="1" ht="20.25" customHeight="1" thickTop="1" thickBot="1">
      <c r="A169" s="339" t="s">
        <v>581</v>
      </c>
      <c r="B169" s="352">
        <v>3051</v>
      </c>
      <c r="C169" s="353">
        <v>238.8</v>
      </c>
      <c r="D169" s="353">
        <v>430.7</v>
      </c>
      <c r="E169" s="353"/>
      <c r="F169" s="353">
        <f t="shared" si="122"/>
        <v>3720.5</v>
      </c>
      <c r="G169" s="353">
        <v>424.3</v>
      </c>
      <c r="H169" s="353"/>
      <c r="I169" s="354">
        <f t="shared" si="109"/>
        <v>4144.8</v>
      </c>
      <c r="J169" s="352">
        <v>1793.5</v>
      </c>
      <c r="K169" s="353">
        <v>238.8</v>
      </c>
      <c r="L169" s="353">
        <v>430.7</v>
      </c>
      <c r="M169" s="353"/>
      <c r="N169" s="353">
        <f t="shared" si="123"/>
        <v>2463</v>
      </c>
      <c r="O169" s="353">
        <v>483.1</v>
      </c>
      <c r="P169" s="353"/>
      <c r="Q169" s="354">
        <f>N169+O169+P169</f>
        <v>2946.1</v>
      </c>
      <c r="R169" s="352">
        <f t="shared" si="126"/>
        <v>-1257.5</v>
      </c>
      <c r="S169" s="353">
        <f t="shared" si="126"/>
        <v>0</v>
      </c>
      <c r="T169" s="353">
        <f t="shared" si="126"/>
        <v>0</v>
      </c>
      <c r="U169" s="353">
        <f t="shared" si="127"/>
        <v>-1257.5</v>
      </c>
      <c r="V169" s="353">
        <f t="shared" si="127"/>
        <v>58.800000000000011</v>
      </c>
      <c r="W169" s="354">
        <f>Q169-I169</f>
        <v>-1198.7000000000003</v>
      </c>
      <c r="X169" s="352">
        <f t="shared" ref="X169:Z170" si="128">J169/B169*100</f>
        <v>58.784005244182239</v>
      </c>
      <c r="Y169" s="353">
        <f t="shared" si="128"/>
        <v>100</v>
      </c>
      <c r="Z169" s="353">
        <f t="shared" si="128"/>
        <v>100</v>
      </c>
      <c r="AA169" s="353">
        <f>N169/F169*100</f>
        <v>66.200779465125663</v>
      </c>
      <c r="AB169" s="355">
        <f>O169/G169*100</f>
        <v>113.85811925524393</v>
      </c>
      <c r="AC169" s="356">
        <f>Q169/I169*100</f>
        <v>71.079424821463036</v>
      </c>
      <c r="AD169" s="357">
        <f t="shared" ref="AD169:AF170" si="129">(J169/87847)*100</f>
        <v>2.041617812788143</v>
      </c>
      <c r="AE169" s="353">
        <f t="shared" si="129"/>
        <v>0.27183626077156875</v>
      </c>
      <c r="AF169" s="353">
        <f t="shared" si="129"/>
        <v>0.49028424419729755</v>
      </c>
      <c r="AG169" s="353">
        <f>(N169/87847)*100</f>
        <v>2.8037383177570092</v>
      </c>
      <c r="AH169" s="353">
        <f>(O169/87847)*100</f>
        <v>0.54993340694616777</v>
      </c>
      <c r="AI169" s="354">
        <f>(Q169/87847)*100</f>
        <v>3.3536717247031769</v>
      </c>
      <c r="AJ169" s="301"/>
      <c r="AK169" s="301"/>
      <c r="AL169" s="301"/>
      <c r="AM169" s="301"/>
      <c r="AN169" s="301"/>
      <c r="AO169" s="301"/>
    </row>
    <row r="170" spans="1:41" s="386" customFormat="1" ht="20.25" customHeight="1" thickTop="1" thickBot="1">
      <c r="A170" s="345" t="s">
        <v>582</v>
      </c>
      <c r="B170" s="346">
        <v>2815.7</v>
      </c>
      <c r="C170" s="347">
        <v>238.8</v>
      </c>
      <c r="D170" s="347">
        <v>373.7</v>
      </c>
      <c r="E170" s="347"/>
      <c r="F170" s="347">
        <f t="shared" si="122"/>
        <v>3428.2</v>
      </c>
      <c r="G170" s="347">
        <v>0</v>
      </c>
      <c r="H170" s="347"/>
      <c r="I170" s="348">
        <f t="shared" si="109"/>
        <v>3428.2</v>
      </c>
      <c r="J170" s="346">
        <v>1905.7</v>
      </c>
      <c r="K170" s="347">
        <v>205.2</v>
      </c>
      <c r="L170" s="347">
        <v>349.5</v>
      </c>
      <c r="M170" s="347"/>
      <c r="N170" s="347">
        <f t="shared" si="123"/>
        <v>2460.4</v>
      </c>
      <c r="O170" s="347">
        <v>697.6</v>
      </c>
      <c r="P170" s="347"/>
      <c r="Q170" s="348">
        <f t="shared" si="110"/>
        <v>3158</v>
      </c>
      <c r="R170" s="346">
        <f t="shared" si="126"/>
        <v>-909.99999999999977</v>
      </c>
      <c r="S170" s="347">
        <f t="shared" si="126"/>
        <v>-33.600000000000023</v>
      </c>
      <c r="T170" s="347">
        <f t="shared" si="126"/>
        <v>-24.199999999999989</v>
      </c>
      <c r="U170" s="347">
        <f t="shared" si="127"/>
        <v>-967.79999999999973</v>
      </c>
      <c r="V170" s="347">
        <f t="shared" si="127"/>
        <v>697.6</v>
      </c>
      <c r="W170" s="348">
        <f>Q170-I170</f>
        <v>-270.19999999999982</v>
      </c>
      <c r="X170" s="346">
        <f t="shared" si="128"/>
        <v>67.681216038640486</v>
      </c>
      <c r="Y170" s="347">
        <f t="shared" si="128"/>
        <v>85.929648241206024</v>
      </c>
      <c r="Z170" s="347">
        <f t="shared" si="128"/>
        <v>93.524217286593526</v>
      </c>
      <c r="AA170" s="347">
        <f>N170/F170*100</f>
        <v>71.76944168951637</v>
      </c>
      <c r="AB170" s="349"/>
      <c r="AC170" s="350">
        <f>Q170/I170*100</f>
        <v>92.118312817221863</v>
      </c>
      <c r="AD170" s="351">
        <f t="shared" si="129"/>
        <v>2.1693398750099608</v>
      </c>
      <c r="AE170" s="347">
        <f t="shared" si="129"/>
        <v>0.23358794267305658</v>
      </c>
      <c r="AF170" s="347">
        <f t="shared" si="129"/>
        <v>0.3978508087925598</v>
      </c>
      <c r="AG170" s="347">
        <f>(N170/87847)*100</f>
        <v>2.800778626475577</v>
      </c>
      <c r="AH170" s="347">
        <f>(O170/87847)*100</f>
        <v>0.79410793766434817</v>
      </c>
      <c r="AI170" s="348">
        <f>(Q170/87847)*100</f>
        <v>3.5948865641399248</v>
      </c>
      <c r="AJ170" s="301"/>
      <c r="AK170" s="301"/>
      <c r="AL170" s="301"/>
      <c r="AM170" s="301"/>
      <c r="AN170" s="301"/>
      <c r="AO170" s="301"/>
    </row>
    <row r="171" spans="1:41" s="217" customFormat="1" ht="9" customHeight="1">
      <c r="B171" s="300"/>
      <c r="E171" s="224"/>
      <c r="F171" s="225"/>
      <c r="G171" s="225"/>
      <c r="H171" s="224"/>
      <c r="I171" s="225"/>
      <c r="J171" s="306"/>
      <c r="L171" s="224"/>
      <c r="M171" s="224"/>
      <c r="N171" s="225"/>
      <c r="O171" s="225"/>
      <c r="P171" s="224"/>
      <c r="Q171" s="225"/>
      <c r="R171" s="225"/>
      <c r="S171" s="224"/>
      <c r="T171" s="224"/>
      <c r="U171" s="225"/>
      <c r="V171" s="225"/>
      <c r="W171" s="225"/>
      <c r="X171" s="225"/>
      <c r="Y171" s="224"/>
      <c r="Z171" s="224"/>
      <c r="AA171" s="225"/>
      <c r="AB171" s="225"/>
      <c r="AC171" s="225"/>
      <c r="AD171" s="306">
        <f>J171/53353.7*100</f>
        <v>0</v>
      </c>
      <c r="AE171" s="224"/>
      <c r="AF171" s="224"/>
      <c r="AG171" s="225"/>
      <c r="AH171" s="225"/>
      <c r="AI171" s="225"/>
      <c r="AJ171" s="218"/>
      <c r="AK171" s="218"/>
      <c r="AL171" s="218"/>
      <c r="AM171" s="218"/>
      <c r="AN171" s="218"/>
      <c r="AO171" s="218"/>
    </row>
    <row r="172" spans="1:41" s="217" customFormat="1" ht="15.75" customHeight="1">
      <c r="A172" s="560" t="s">
        <v>583</v>
      </c>
      <c r="B172" s="560"/>
      <c r="C172" s="560"/>
      <c r="D172" s="560"/>
      <c r="E172" s="224"/>
      <c r="F172" s="225"/>
      <c r="G172" s="225"/>
      <c r="H172" s="224"/>
      <c r="I172" s="225"/>
      <c r="J172" s="225"/>
      <c r="K172" s="224"/>
      <c r="L172" s="224"/>
      <c r="M172" s="224"/>
      <c r="N172" s="225"/>
      <c r="O172" s="225"/>
      <c r="P172" s="224"/>
      <c r="Q172" s="225"/>
      <c r="R172" s="225"/>
      <c r="S172" s="224"/>
      <c r="T172" s="224"/>
      <c r="U172" s="225"/>
      <c r="V172" s="225"/>
      <c r="W172" s="225"/>
      <c r="X172" s="225"/>
      <c r="Y172" s="224"/>
      <c r="Z172" s="224"/>
      <c r="AA172" s="225"/>
      <c r="AB172" s="225"/>
      <c r="AC172" s="225"/>
      <c r="AD172" s="225"/>
      <c r="AE172" s="224"/>
      <c r="AF172" s="224"/>
      <c r="AG172" s="225"/>
      <c r="AH172" s="225"/>
      <c r="AI172" s="225"/>
      <c r="AJ172" s="218"/>
      <c r="AK172" s="218"/>
      <c r="AL172" s="218"/>
      <c r="AM172" s="218"/>
      <c r="AN172" s="218"/>
      <c r="AO172" s="218"/>
    </row>
    <row r="173" spans="1:41" s="217" customFormat="1" ht="15.75" customHeight="1">
      <c r="A173" s="223"/>
      <c r="B173" s="225"/>
      <c r="C173" s="224"/>
      <c r="D173" s="224"/>
      <c r="E173" s="561"/>
      <c r="F173" s="561"/>
      <c r="G173" s="561"/>
      <c r="H173" s="225"/>
      <c r="I173" s="225"/>
      <c r="J173" s="225"/>
      <c r="K173" s="224"/>
      <c r="L173" s="224"/>
      <c r="M173" s="224"/>
      <c r="N173" s="225"/>
      <c r="O173" s="225"/>
      <c r="P173" s="225"/>
      <c r="Q173" s="225"/>
      <c r="R173" s="225"/>
      <c r="S173" s="224"/>
      <c r="T173" s="224"/>
      <c r="U173" s="300"/>
      <c r="V173" s="300"/>
      <c r="W173" s="300"/>
      <c r="X173" s="300"/>
      <c r="AA173" s="300"/>
      <c r="AB173" s="225"/>
      <c r="AC173" s="225"/>
      <c r="AD173" s="225"/>
      <c r="AE173" s="224"/>
      <c r="AF173" s="224"/>
      <c r="AG173" s="225"/>
      <c r="AH173" s="225"/>
      <c r="AI173" s="225"/>
      <c r="AJ173" s="218"/>
      <c r="AK173" s="218"/>
      <c r="AL173" s="218"/>
      <c r="AM173" s="218"/>
      <c r="AN173" s="218"/>
      <c r="AO173" s="218"/>
    </row>
    <row r="174" spans="1:41" s="217" customFormat="1" ht="15.75" customHeight="1">
      <c r="A174" s="223"/>
      <c r="B174" s="225"/>
      <c r="C174" s="224"/>
      <c r="D174" s="224"/>
      <c r="E174" s="225"/>
      <c r="F174" s="225"/>
      <c r="G174" s="225"/>
      <c r="H174" s="225"/>
      <c r="I174" s="225"/>
      <c r="J174" s="225"/>
      <c r="K174" s="224"/>
      <c r="L174" s="224"/>
      <c r="M174" s="224"/>
      <c r="N174" s="225"/>
      <c r="O174" s="225"/>
      <c r="P174" s="225"/>
      <c r="Q174" s="225"/>
      <c r="R174" s="225"/>
      <c r="S174" s="224"/>
      <c r="T174" s="224"/>
      <c r="U174" s="300"/>
      <c r="V174" s="300"/>
      <c r="W174" s="300"/>
      <c r="X174" s="300"/>
      <c r="AA174" s="300"/>
      <c r="AB174" s="225"/>
      <c r="AC174" s="225"/>
      <c r="AD174" s="225"/>
      <c r="AE174" s="224"/>
      <c r="AF174" s="224"/>
      <c r="AG174" s="225"/>
      <c r="AH174" s="225"/>
      <c r="AI174" s="225"/>
      <c r="AJ174" s="218"/>
      <c r="AK174" s="218"/>
      <c r="AL174" s="218"/>
      <c r="AM174" s="218"/>
      <c r="AN174" s="218"/>
      <c r="AO174" s="218"/>
    </row>
    <row r="175" spans="1:41" s="217" customFormat="1" ht="31.9" customHeight="1">
      <c r="A175" s="395"/>
      <c r="J175" s="225"/>
      <c r="K175" s="225"/>
      <c r="L175" s="225"/>
      <c r="M175" s="557" t="s">
        <v>584</v>
      </c>
      <c r="N175" s="557"/>
      <c r="O175" s="557"/>
      <c r="P175" s="557"/>
      <c r="Q175" s="227"/>
      <c r="R175" s="227"/>
      <c r="S175" s="557" t="s">
        <v>635</v>
      </c>
      <c r="T175" s="557"/>
      <c r="U175" s="225"/>
      <c r="V175" s="225"/>
      <c r="W175" s="225"/>
      <c r="X175" s="300"/>
      <c r="Y175" s="562"/>
      <c r="Z175" s="562"/>
      <c r="AA175" s="300"/>
      <c r="AB175" s="225"/>
      <c r="AC175" s="225"/>
      <c r="AD175" s="225"/>
      <c r="AE175" s="224"/>
      <c r="AF175" s="224"/>
      <c r="AG175" s="557"/>
      <c r="AH175" s="557"/>
      <c r="AI175" s="225"/>
      <c r="AJ175" s="218"/>
      <c r="AK175" s="218"/>
      <c r="AL175" s="218"/>
      <c r="AM175" s="218"/>
      <c r="AN175" s="218"/>
      <c r="AO175" s="218"/>
    </row>
    <row r="176" spans="1:41" s="217" customFormat="1" ht="18.75">
      <c r="A176" s="395"/>
      <c r="J176" s="225"/>
      <c r="K176" s="224"/>
      <c r="L176" s="224"/>
      <c r="M176" s="307"/>
      <c r="N176" s="228"/>
      <c r="O176" s="228"/>
      <c r="P176" s="229"/>
      <c r="Q176" s="227"/>
      <c r="R176" s="227"/>
      <c r="S176" s="229"/>
      <c r="T176" s="227"/>
      <c r="U176" s="300"/>
      <c r="V176" s="300"/>
      <c r="W176" s="300"/>
      <c r="X176" s="300"/>
      <c r="AA176" s="300"/>
      <c r="AB176" s="225"/>
      <c r="AC176" s="225"/>
      <c r="AD176" s="225"/>
      <c r="AE176" s="224"/>
      <c r="AF176" s="224"/>
      <c r="AG176" s="225"/>
      <c r="AH176" s="225"/>
      <c r="AI176" s="225"/>
      <c r="AJ176" s="218"/>
      <c r="AK176" s="218"/>
      <c r="AL176" s="218"/>
      <c r="AM176" s="218"/>
      <c r="AN176" s="218"/>
      <c r="AO176" s="218"/>
    </row>
    <row r="177" spans="1:41" s="217" customFormat="1" ht="19.149999999999999" customHeight="1">
      <c r="A177" s="395"/>
      <c r="J177" s="225"/>
      <c r="K177" s="225"/>
      <c r="L177" s="225"/>
      <c r="M177" s="557" t="s">
        <v>638</v>
      </c>
      <c r="N177" s="557"/>
      <c r="O177" s="557"/>
      <c r="P177" s="557"/>
      <c r="Q177" s="227"/>
      <c r="R177" s="227"/>
      <c r="S177" s="557" t="s">
        <v>636</v>
      </c>
      <c r="T177" s="557"/>
      <c r="U177" s="225"/>
      <c r="V177" s="225"/>
      <c r="W177" s="225"/>
      <c r="X177" s="300"/>
      <c r="Y177" s="557"/>
      <c r="Z177" s="557"/>
      <c r="AA177" s="557"/>
      <c r="AB177" s="307"/>
      <c r="AC177" s="307"/>
      <c r="AD177" s="227"/>
      <c r="AE177" s="227"/>
      <c r="AF177" s="227"/>
      <c r="AG177" s="557"/>
      <c r="AH177" s="557"/>
      <c r="AI177" s="300"/>
      <c r="AK177" s="218"/>
      <c r="AL177" s="218"/>
      <c r="AM177" s="218"/>
      <c r="AN177" s="218"/>
      <c r="AO177" s="218"/>
    </row>
    <row r="178" spans="1:41" s="217" customFormat="1" ht="15.75" customHeight="1">
      <c r="A178" s="395"/>
      <c r="J178" s="225"/>
      <c r="K178" s="225"/>
      <c r="L178" s="225"/>
      <c r="M178" s="227"/>
      <c r="N178" s="227"/>
      <c r="O178" s="227"/>
      <c r="P178" s="227"/>
      <c r="Q178" s="227"/>
      <c r="R178" s="227"/>
      <c r="S178" s="227"/>
      <c r="T178" s="227"/>
      <c r="U178" s="225"/>
      <c r="V178" s="225"/>
      <c r="W178" s="225"/>
      <c r="X178" s="300"/>
      <c r="Y178" s="227"/>
      <c r="Z178" s="227"/>
      <c r="AA178" s="227"/>
      <c r="AB178" s="307"/>
      <c r="AC178" s="307"/>
      <c r="AD178" s="227"/>
      <c r="AE178" s="227"/>
      <c r="AF178" s="227"/>
      <c r="AG178" s="227"/>
      <c r="AH178" s="227"/>
      <c r="AI178" s="300"/>
      <c r="AK178" s="218"/>
      <c r="AL178" s="218"/>
      <c r="AM178" s="218"/>
      <c r="AN178" s="218"/>
      <c r="AO178" s="218"/>
    </row>
    <row r="179" spans="1:41" s="217" customFormat="1" ht="39.75" customHeight="1">
      <c r="A179" s="395"/>
      <c r="J179" s="227"/>
      <c r="K179" s="227"/>
      <c r="L179" s="227"/>
      <c r="M179" s="582" t="s">
        <v>585</v>
      </c>
      <c r="N179" s="582"/>
      <c r="O179" s="582"/>
      <c r="P179" s="582"/>
      <c r="Q179" s="396"/>
      <c r="R179" s="396"/>
      <c r="S179" s="557" t="s">
        <v>637</v>
      </c>
      <c r="T179" s="557"/>
      <c r="U179" s="227"/>
      <c r="V179" s="227"/>
      <c r="W179" s="227"/>
      <c r="X179" s="300"/>
      <c r="Y179" s="557"/>
      <c r="Z179" s="557"/>
      <c r="AA179" s="557"/>
      <c r="AB179" s="557"/>
      <c r="AC179" s="557"/>
      <c r="AD179" s="557"/>
      <c r="AE179" s="227"/>
      <c r="AF179" s="227"/>
      <c r="AG179" s="557"/>
      <c r="AH179" s="557"/>
      <c r="AI179" s="300"/>
      <c r="AK179" s="218"/>
      <c r="AL179" s="218"/>
      <c r="AM179" s="218"/>
      <c r="AN179" s="218"/>
      <c r="AO179" s="218"/>
    </row>
    <row r="180" spans="1:41" s="217" customFormat="1" ht="28.15" customHeight="1">
      <c r="A180" s="223"/>
      <c r="B180" s="557"/>
      <c r="C180" s="557"/>
      <c r="D180" s="557"/>
      <c r="E180" s="557"/>
      <c r="F180" s="557"/>
      <c r="G180" s="557"/>
      <c r="H180" s="227"/>
      <c r="I180" s="227"/>
      <c r="J180" s="227"/>
      <c r="M180" s="557"/>
      <c r="N180" s="557"/>
      <c r="O180" s="225"/>
      <c r="P180" s="227"/>
      <c r="Q180" s="225"/>
      <c r="R180" s="225"/>
      <c r="S180" s="224"/>
      <c r="T180" s="224"/>
      <c r="U180" s="300"/>
      <c r="V180" s="300"/>
      <c r="W180" s="300"/>
      <c r="X180" s="300"/>
      <c r="AA180" s="300"/>
      <c r="AB180" s="225"/>
      <c r="AC180" s="225"/>
      <c r="AD180" s="225"/>
      <c r="AE180" s="224"/>
      <c r="AF180" s="224"/>
      <c r="AG180" s="225"/>
      <c r="AH180" s="225"/>
      <c r="AI180" s="225"/>
      <c r="AJ180" s="218"/>
      <c r="AK180" s="218"/>
      <c r="AL180" s="218"/>
      <c r="AM180" s="218"/>
      <c r="AN180" s="218"/>
      <c r="AO180" s="218"/>
    </row>
    <row r="181" spans="1:41" s="217" customFormat="1">
      <c r="A181" s="223"/>
      <c r="B181" s="225"/>
      <c r="C181" s="224"/>
      <c r="D181" s="224"/>
      <c r="E181" s="224"/>
      <c r="F181" s="225"/>
      <c r="G181" s="225"/>
      <c r="H181" s="224"/>
      <c r="I181" s="225"/>
      <c r="J181" s="225"/>
      <c r="K181" s="224"/>
      <c r="L181" s="224"/>
      <c r="M181" s="224"/>
      <c r="N181" s="225"/>
      <c r="O181" s="225"/>
      <c r="P181" s="224"/>
      <c r="Q181" s="225"/>
      <c r="R181" s="225"/>
      <c r="S181" s="224"/>
      <c r="T181" s="224"/>
      <c r="U181" s="225"/>
      <c r="V181" s="225"/>
      <c r="W181" s="225"/>
      <c r="X181" s="225"/>
      <c r="Y181" s="224"/>
      <c r="Z181" s="224"/>
      <c r="AA181" s="225"/>
      <c r="AB181" s="225"/>
      <c r="AC181" s="225"/>
      <c r="AD181" s="225"/>
      <c r="AE181" s="224"/>
      <c r="AF181" s="224"/>
      <c r="AG181" s="225"/>
      <c r="AH181" s="225"/>
      <c r="AI181" s="225"/>
      <c r="AJ181" s="218"/>
      <c r="AK181" s="218"/>
      <c r="AL181" s="218"/>
      <c r="AM181" s="218"/>
      <c r="AN181" s="218"/>
      <c r="AO181" s="218"/>
    </row>
    <row r="182" spans="1:41" s="217" customFormat="1" ht="15.75" customHeight="1">
      <c r="A182" s="223"/>
      <c r="B182" s="225"/>
      <c r="C182" s="224"/>
      <c r="D182" s="224"/>
      <c r="E182" s="224"/>
      <c r="F182" s="225"/>
      <c r="G182" s="225"/>
      <c r="H182" s="224"/>
      <c r="I182" s="225"/>
      <c r="J182" s="225"/>
      <c r="K182" s="224"/>
      <c r="L182" s="224"/>
      <c r="M182" s="224"/>
      <c r="N182" s="225"/>
      <c r="O182" s="225"/>
      <c r="P182" s="224"/>
      <c r="Q182" s="225"/>
      <c r="R182" s="225"/>
      <c r="S182" s="224"/>
      <c r="T182" s="224"/>
      <c r="U182" s="225"/>
      <c r="V182" s="225"/>
      <c r="W182" s="225"/>
      <c r="X182" s="225"/>
      <c r="Y182" s="224"/>
      <c r="Z182" s="224"/>
      <c r="AA182" s="225"/>
      <c r="AB182" s="225"/>
      <c r="AC182" s="225"/>
      <c r="AD182" s="225"/>
      <c r="AE182" s="224"/>
      <c r="AF182" s="224"/>
      <c r="AG182" s="225"/>
      <c r="AH182" s="225"/>
      <c r="AI182" s="225"/>
      <c r="AJ182" s="218"/>
      <c r="AK182" s="218"/>
      <c r="AL182" s="218"/>
      <c r="AM182" s="218"/>
      <c r="AN182" s="218"/>
      <c r="AO182" s="218"/>
    </row>
    <row r="183" spans="1:41" ht="33.75" hidden="1" customHeight="1">
      <c r="A183" s="230" t="s">
        <v>466</v>
      </c>
      <c r="B183" s="225"/>
      <c r="C183" s="224"/>
      <c r="D183" s="224"/>
      <c r="E183" s="224"/>
      <c r="F183" s="225"/>
      <c r="G183" s="225"/>
      <c r="H183" s="224"/>
      <c r="I183" s="225"/>
      <c r="J183" s="225"/>
      <c r="K183" s="224"/>
      <c r="L183" s="224"/>
      <c r="M183" s="224"/>
      <c r="N183" s="225"/>
      <c r="O183" s="225"/>
      <c r="P183" s="224"/>
      <c r="Q183" s="225"/>
      <c r="R183" s="225"/>
      <c r="S183" s="224"/>
      <c r="T183" s="224"/>
      <c r="U183" s="225"/>
      <c r="V183" s="225"/>
      <c r="W183" s="225"/>
      <c r="X183" s="225"/>
      <c r="Y183" s="224"/>
      <c r="Z183" s="224"/>
      <c r="AA183" s="225"/>
      <c r="AB183" s="225"/>
      <c r="AC183" s="225"/>
      <c r="AD183" s="225"/>
      <c r="AE183" s="224"/>
      <c r="AF183" s="224"/>
      <c r="AG183" s="225"/>
      <c r="AH183" s="225"/>
      <c r="AI183" s="225"/>
    </row>
    <row r="184" spans="1:41">
      <c r="B184" s="301"/>
      <c r="C184" s="218"/>
      <c r="D184" s="218"/>
      <c r="E184" s="218"/>
      <c r="F184" s="301"/>
      <c r="G184" s="301"/>
      <c r="H184" s="218"/>
      <c r="I184" s="301"/>
      <c r="J184" s="301"/>
      <c r="K184" s="218"/>
      <c r="L184" s="218"/>
      <c r="M184" s="218"/>
      <c r="N184" s="301"/>
      <c r="O184" s="301"/>
      <c r="P184" s="218"/>
      <c r="Q184" s="301"/>
      <c r="R184" s="301"/>
      <c r="S184" s="218"/>
      <c r="T184" s="218"/>
      <c r="U184" s="301"/>
      <c r="V184" s="301"/>
      <c r="W184" s="301"/>
      <c r="X184" s="301"/>
      <c r="Y184" s="218"/>
      <c r="Z184" s="218"/>
      <c r="AA184" s="301"/>
      <c r="AB184" s="301"/>
      <c r="AC184" s="301"/>
      <c r="AD184" s="301"/>
      <c r="AE184" s="218"/>
      <c r="AF184" s="218"/>
      <c r="AG184" s="301"/>
      <c r="AH184" s="301"/>
      <c r="AI184" s="301"/>
    </row>
    <row r="185" spans="1:41">
      <c r="B185" s="301"/>
      <c r="C185" s="218"/>
      <c r="D185" s="218"/>
      <c r="E185" s="218"/>
      <c r="F185" s="301"/>
      <c r="G185" s="301"/>
      <c r="H185" s="218"/>
      <c r="I185" s="301"/>
      <c r="J185" s="301"/>
      <c r="K185" s="218"/>
      <c r="L185" s="218"/>
      <c r="M185" s="218"/>
      <c r="N185" s="301"/>
      <c r="O185" s="301"/>
      <c r="P185" s="218"/>
      <c r="Q185" s="301"/>
      <c r="R185" s="301"/>
      <c r="S185" s="218"/>
      <c r="T185" s="218"/>
      <c r="U185" s="301"/>
      <c r="V185" s="301"/>
      <c r="W185" s="301"/>
      <c r="X185" s="301"/>
      <c r="Y185" s="218"/>
      <c r="Z185" s="218"/>
      <c r="AA185" s="301"/>
      <c r="AB185" s="301"/>
      <c r="AC185" s="301"/>
      <c r="AD185" s="301"/>
      <c r="AE185" s="218"/>
      <c r="AF185" s="218"/>
      <c r="AG185" s="301"/>
      <c r="AH185" s="301"/>
      <c r="AI185" s="301"/>
    </row>
    <row r="186" spans="1:41">
      <c r="B186" s="301"/>
      <c r="C186" s="218"/>
      <c r="D186" s="218"/>
      <c r="E186" s="218"/>
      <c r="F186" s="301"/>
      <c r="G186" s="301"/>
      <c r="H186" s="218"/>
      <c r="I186" s="301"/>
      <c r="J186" s="301"/>
      <c r="K186" s="218"/>
      <c r="L186" s="218"/>
      <c r="M186" s="218"/>
      <c r="N186" s="301"/>
      <c r="O186" s="301"/>
      <c r="P186" s="218"/>
      <c r="Q186" s="301"/>
      <c r="R186" s="301"/>
      <c r="S186" s="218"/>
      <c r="T186" s="218"/>
      <c r="U186" s="301"/>
      <c r="V186" s="301"/>
      <c r="W186" s="301"/>
      <c r="X186" s="301"/>
      <c r="Y186" s="218"/>
      <c r="Z186" s="218"/>
      <c r="AA186" s="301"/>
      <c r="AB186" s="301"/>
      <c r="AC186" s="301"/>
      <c r="AD186" s="301"/>
      <c r="AE186" s="218"/>
      <c r="AF186" s="218"/>
      <c r="AG186" s="301"/>
      <c r="AH186" s="301"/>
      <c r="AI186" s="301"/>
    </row>
    <row r="187" spans="1:41">
      <c r="B187" s="301"/>
      <c r="C187" s="218"/>
      <c r="D187" s="218"/>
      <c r="E187" s="218"/>
      <c r="F187" s="301"/>
      <c r="G187" s="301"/>
      <c r="H187" s="218"/>
      <c r="I187" s="301"/>
      <c r="J187" s="301"/>
      <c r="K187" s="218"/>
      <c r="L187" s="218"/>
      <c r="M187" s="218"/>
      <c r="N187" s="301"/>
      <c r="O187" s="301"/>
      <c r="P187" s="218"/>
      <c r="Q187" s="301"/>
      <c r="R187" s="301"/>
      <c r="S187" s="218"/>
      <c r="T187" s="218"/>
      <c r="U187" s="301"/>
      <c r="V187" s="301"/>
      <c r="W187" s="301"/>
      <c r="X187" s="301"/>
      <c r="Y187" s="218"/>
      <c r="Z187" s="218"/>
      <c r="AA187" s="301"/>
      <c r="AB187" s="301"/>
      <c r="AC187" s="301"/>
      <c r="AD187" s="301"/>
      <c r="AE187" s="218"/>
      <c r="AF187" s="218"/>
      <c r="AG187" s="301"/>
      <c r="AH187" s="301"/>
      <c r="AI187" s="301"/>
    </row>
  </sheetData>
  <autoFilter ref="A12:AP173"/>
  <mergeCells count="61">
    <mergeCell ref="S175:T175"/>
    <mergeCell ref="S177:T177"/>
    <mergeCell ref="S179:T179"/>
    <mergeCell ref="M179:P179"/>
    <mergeCell ref="M175:P175"/>
    <mergeCell ref="M177:P177"/>
    <mergeCell ref="V1:W1"/>
    <mergeCell ref="V2:W2"/>
    <mergeCell ref="V3:W3"/>
    <mergeCell ref="V4:W4"/>
    <mergeCell ref="A5:W5"/>
    <mergeCell ref="P8:P11"/>
    <mergeCell ref="A7:A11"/>
    <mergeCell ref="B7:I7"/>
    <mergeCell ref="J7:Q7"/>
    <mergeCell ref="R7:W7"/>
    <mergeCell ref="J8:J11"/>
    <mergeCell ref="Q8:Q11"/>
    <mergeCell ref="R8:R11"/>
    <mergeCell ref="S8:S11"/>
    <mergeCell ref="T8:T11"/>
    <mergeCell ref="U8:U11"/>
    <mergeCell ref="V8:V11"/>
    <mergeCell ref="AB8:AB11"/>
    <mergeCell ref="X7:AC7"/>
    <mergeCell ref="AD7:AI7"/>
    <mergeCell ref="B8:B11"/>
    <mergeCell ref="C8:C11"/>
    <mergeCell ref="D8:D11"/>
    <mergeCell ref="E8:E11"/>
    <mergeCell ref="F8:F11"/>
    <mergeCell ref="G8:G11"/>
    <mergeCell ref="H8:H11"/>
    <mergeCell ref="I8:I11"/>
    <mergeCell ref="K8:K11"/>
    <mergeCell ref="L8:L11"/>
    <mergeCell ref="M8:M11"/>
    <mergeCell ref="N8:N11"/>
    <mergeCell ref="O8:O11"/>
    <mergeCell ref="AI8:AI11"/>
    <mergeCell ref="A172:D172"/>
    <mergeCell ref="E173:G173"/>
    <mergeCell ref="Y175:Z175"/>
    <mergeCell ref="AG175:AH175"/>
    <mergeCell ref="AC8:AC11"/>
    <mergeCell ref="AD8:AD11"/>
    <mergeCell ref="AE8:AE11"/>
    <mergeCell ref="AF8:AF11"/>
    <mergeCell ref="AG8:AG11"/>
    <mergeCell ref="AH8:AH11"/>
    <mergeCell ref="W8:W11"/>
    <mergeCell ref="X8:X11"/>
    <mergeCell ref="Y8:Y11"/>
    <mergeCell ref="Z8:Z11"/>
    <mergeCell ref="AA8:AA11"/>
    <mergeCell ref="B180:G180"/>
    <mergeCell ref="M180:N180"/>
    <mergeCell ref="Y177:AA177"/>
    <mergeCell ref="AG177:AH177"/>
    <mergeCell ref="Y179:AD179"/>
    <mergeCell ref="AG179:AH179"/>
  </mergeCells>
  <dataValidations count="1">
    <dataValidation errorStyle="warning" operator="equal" allowBlank="1" showInputMessage="1" showErrorMessage="1" errorTitle="                 ESTI SIGUR?" error="Daca da selecteaza YES" sqref="M177 M175 P176:T176 J176:L176 Y177:Y179 Z177:AA178 Y175:Z175 AB180:AJ65536 U166:W172 X1:IV5 Y8:Z11 V8:X8 AB8:AD8 S8:T11 AB153:IV176 X153:AA172 B181:G65536 B173:D174 U181:AA65536 H180:J65536 B180 J171:J174 E166:I174 C166:D170 J122:P170 C49:I165 AD177:AG179 I8:J8 G8 B8 B1:W4 E12:J48 C8:D48 B12:B128 J56:IV121 B137:B170 B130:B135 A5:A12 A169:A170 A172:A65536 Q153:W165 K8:L48 M12:AI48 Q8:R8 O8 Q122:IV152 Q166:T174 L171:P174 K181:N65536 O180:T65536 M179:M180 K173:K174 AJ6:IV55 AE8:AF11 AH8:AI8 AH178 AK177:IV65536 J49:AI55"/>
  </dataValidations>
  <pageMargins left="0.78740157480314965" right="0.19685039370078741" top="0.39370078740157483" bottom="0.39370078740157483" header="0.19685039370078741" footer="0.19685039370078741"/>
  <pageSetup paperSize="8" scale="46" fitToHeight="2" orientation="landscape" blackAndWhite="1" r:id="rId1"/>
  <headerFooter alignWithMargins="0"/>
  <rowBreaks count="2" manualBreakCount="2">
    <brk id="94" max="34" man="1"/>
    <brk id="182" max="40" man="1"/>
  </rowBreaks>
  <colBreaks count="1" manualBreakCount="1">
    <brk id="23" max="254"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M85"/>
  <sheetViews>
    <sheetView view="pageBreakPreview" zoomScale="85" zoomScaleNormal="75" zoomScaleSheetLayoutView="85" workbookViewId="0">
      <selection activeCell="B6" sqref="B6:G6"/>
    </sheetView>
  </sheetViews>
  <sheetFormatPr defaultColWidth="9.28515625" defaultRowHeight="12.75"/>
  <cols>
    <col min="1" max="1" width="5.28515625" style="104" customWidth="1"/>
    <col min="2" max="2" width="21.7109375" style="104" customWidth="1"/>
    <col min="3" max="5" width="13.7109375" style="104" customWidth="1"/>
    <col min="6" max="6" width="14.42578125" style="104" customWidth="1"/>
    <col min="7" max="7" width="14.7109375" style="104" customWidth="1"/>
    <col min="8" max="14" width="13.7109375" style="104" customWidth="1"/>
    <col min="15" max="16384" width="9.28515625" style="104"/>
  </cols>
  <sheetData>
    <row r="1" spans="1:13">
      <c r="A1" s="95"/>
      <c r="B1" s="95"/>
      <c r="C1" s="95"/>
      <c r="D1" s="95"/>
      <c r="E1" s="95"/>
      <c r="F1" s="95"/>
      <c r="G1" s="95"/>
      <c r="H1" s="103" t="s">
        <v>391</v>
      </c>
      <c r="L1" s="103"/>
      <c r="M1" s="103"/>
    </row>
    <row r="2" spans="1:13">
      <c r="A2" s="95"/>
      <c r="B2" s="95"/>
      <c r="C2" s="95"/>
      <c r="D2" s="95"/>
      <c r="E2" s="95"/>
      <c r="F2" s="95"/>
      <c r="G2" s="95"/>
      <c r="H2" s="103" t="s">
        <v>408</v>
      </c>
      <c r="L2" s="103"/>
      <c r="M2" s="103"/>
    </row>
    <row r="3" spans="1:13">
      <c r="A3" s="95"/>
      <c r="B3" s="95"/>
      <c r="C3" s="95"/>
      <c r="D3" s="95"/>
      <c r="E3" s="95"/>
      <c r="F3" s="95"/>
      <c r="G3" s="95"/>
      <c r="H3" s="103" t="s">
        <v>406</v>
      </c>
      <c r="L3" s="103"/>
      <c r="M3" s="103"/>
    </row>
    <row r="4" spans="1:13">
      <c r="A4" s="95"/>
      <c r="B4" s="95"/>
      <c r="C4" s="95"/>
      <c r="D4" s="95"/>
      <c r="E4" s="95"/>
      <c r="F4" s="95"/>
      <c r="G4" s="95"/>
      <c r="H4" s="103" t="s">
        <v>2</v>
      </c>
      <c r="L4" s="103"/>
      <c r="M4" s="103"/>
    </row>
    <row r="5" spans="1:13">
      <c r="A5" s="95"/>
      <c r="B5" s="95"/>
      <c r="C5" s="95"/>
      <c r="D5" s="95"/>
      <c r="E5" s="95"/>
      <c r="F5" s="95"/>
      <c r="G5" s="95"/>
      <c r="H5" s="103"/>
      <c r="L5" s="103"/>
      <c r="M5" s="103"/>
    </row>
    <row r="6" spans="1:13">
      <c r="A6" s="95"/>
      <c r="B6" s="586" t="s">
        <v>56</v>
      </c>
      <c r="C6" s="586"/>
      <c r="D6" s="586"/>
      <c r="E6" s="586"/>
      <c r="F6" s="586"/>
      <c r="G6" s="586"/>
      <c r="H6" s="103"/>
      <c r="I6" s="95"/>
    </row>
    <row r="7" spans="1:13">
      <c r="A7" s="95"/>
      <c r="B7" s="586" t="s">
        <v>199</v>
      </c>
      <c r="C7" s="586"/>
      <c r="D7" s="586"/>
      <c r="E7" s="586"/>
      <c r="F7" s="586"/>
      <c r="G7" s="586"/>
      <c r="H7" s="103"/>
      <c r="I7" s="95"/>
    </row>
    <row r="8" spans="1:13">
      <c r="A8" s="95"/>
      <c r="B8" s="586" t="s">
        <v>200</v>
      </c>
      <c r="C8" s="586"/>
      <c r="D8" s="586"/>
      <c r="E8" s="586"/>
      <c r="F8" s="586"/>
      <c r="G8" s="586"/>
      <c r="H8" s="103"/>
      <c r="I8" s="95"/>
    </row>
    <row r="9" spans="1:13">
      <c r="A9" s="95"/>
      <c r="B9" s="143"/>
      <c r="C9" s="143"/>
      <c r="D9" s="143"/>
      <c r="E9" s="143"/>
      <c r="F9" s="143"/>
      <c r="G9" s="143"/>
      <c r="H9" s="143"/>
      <c r="I9" s="95"/>
      <c r="J9" s="95"/>
      <c r="K9" s="95"/>
      <c r="L9" s="95"/>
    </row>
    <row r="10" spans="1:13">
      <c r="A10" s="95"/>
      <c r="B10" s="95"/>
      <c r="C10" s="95"/>
      <c r="D10" s="95"/>
      <c r="E10" s="95"/>
      <c r="F10" s="95"/>
      <c r="G10" s="95"/>
      <c r="H10" s="95"/>
      <c r="I10" s="95"/>
      <c r="J10" s="95"/>
      <c r="K10" s="95"/>
      <c r="L10" s="95"/>
    </row>
    <row r="11" spans="1:13" ht="15.75" customHeight="1">
      <c r="A11" s="95"/>
      <c r="B11" s="587" t="s">
        <v>201</v>
      </c>
      <c r="C11" s="587" t="s">
        <v>382</v>
      </c>
      <c r="D11" s="587" t="s">
        <v>309</v>
      </c>
      <c r="E11" s="587" t="s">
        <v>283</v>
      </c>
      <c r="F11" s="587" t="s">
        <v>383</v>
      </c>
      <c r="G11" s="587" t="s">
        <v>471</v>
      </c>
      <c r="H11" s="95"/>
      <c r="I11" s="95"/>
    </row>
    <row r="12" spans="1:13" ht="49.9" customHeight="1">
      <c r="A12" s="95"/>
      <c r="B12" s="587"/>
      <c r="C12" s="587"/>
      <c r="D12" s="587"/>
      <c r="E12" s="587"/>
      <c r="F12" s="587"/>
      <c r="G12" s="587"/>
      <c r="H12" s="95"/>
      <c r="I12" s="95"/>
    </row>
    <row r="13" spans="1:13">
      <c r="A13" s="95"/>
      <c r="B13" s="130">
        <v>1</v>
      </c>
      <c r="C13" s="130">
        <v>2</v>
      </c>
      <c r="D13" s="130">
        <v>3</v>
      </c>
      <c r="E13" s="130">
        <v>4</v>
      </c>
      <c r="F13" s="130">
        <v>5</v>
      </c>
      <c r="G13" s="130">
        <v>6</v>
      </c>
      <c r="H13" s="95"/>
      <c r="I13" s="95"/>
    </row>
    <row r="14" spans="1:13">
      <c r="A14" s="95"/>
      <c r="B14" s="95"/>
      <c r="C14" s="95"/>
      <c r="D14" s="95"/>
      <c r="E14" s="95"/>
      <c r="F14" s="95"/>
      <c r="G14" s="95"/>
      <c r="H14" s="95"/>
      <c r="I14" s="95"/>
      <c r="J14" s="95"/>
      <c r="K14" s="95"/>
      <c r="L14" s="95"/>
    </row>
    <row r="15" spans="1:13">
      <c r="A15" s="95"/>
      <c r="B15" s="95"/>
      <c r="C15" s="95"/>
      <c r="D15" s="95"/>
      <c r="E15" s="95"/>
      <c r="F15" s="95"/>
      <c r="G15" s="95"/>
      <c r="H15" s="95"/>
      <c r="I15" s="95"/>
      <c r="J15" s="95"/>
      <c r="K15" s="95"/>
      <c r="L15" s="95"/>
    </row>
    <row r="16" spans="1:13">
      <c r="A16" s="95"/>
      <c r="B16" s="95"/>
      <c r="C16" s="95"/>
      <c r="D16" s="95"/>
      <c r="E16" s="95"/>
      <c r="F16" s="95"/>
      <c r="G16" s="95"/>
      <c r="H16" s="95"/>
      <c r="I16" s="95"/>
      <c r="J16" s="95"/>
      <c r="K16" s="95"/>
      <c r="L16" s="95"/>
    </row>
    <row r="17" spans="1:12">
      <c r="A17" s="95"/>
      <c r="B17" s="95"/>
      <c r="C17" s="95"/>
      <c r="D17" s="95"/>
      <c r="E17" s="95"/>
      <c r="F17" s="95"/>
      <c r="G17" s="95"/>
      <c r="H17" s="95"/>
      <c r="I17" s="95"/>
      <c r="J17" s="95"/>
      <c r="K17" s="95"/>
      <c r="L17" s="95"/>
    </row>
    <row r="18" spans="1:12">
      <c r="A18" s="95"/>
      <c r="B18" s="95"/>
      <c r="C18" s="95"/>
      <c r="D18" s="95"/>
      <c r="E18" s="95"/>
      <c r="F18" s="95"/>
      <c r="G18" s="95"/>
      <c r="H18" s="95"/>
      <c r="I18" s="95"/>
      <c r="J18" s="95"/>
      <c r="K18" s="95"/>
      <c r="L18" s="95"/>
    </row>
    <row r="19" spans="1:12">
      <c r="A19" s="95"/>
      <c r="B19" s="113"/>
      <c r="C19" s="113"/>
      <c r="D19" s="113"/>
      <c r="E19" s="113"/>
      <c r="F19" s="113"/>
      <c r="G19" s="113"/>
      <c r="H19" s="113"/>
      <c r="I19" s="95"/>
      <c r="J19" s="95"/>
      <c r="K19" s="95"/>
      <c r="L19" s="95"/>
    </row>
    <row r="20" spans="1:12">
      <c r="A20" s="95"/>
      <c r="B20" s="113"/>
      <c r="C20" s="113"/>
      <c r="D20" s="113"/>
      <c r="E20" s="113"/>
      <c r="F20" s="113"/>
      <c r="G20" s="113"/>
      <c r="H20" s="113"/>
      <c r="I20" s="95"/>
      <c r="J20" s="95"/>
      <c r="K20" s="95"/>
      <c r="L20" s="95"/>
    </row>
    <row r="21" spans="1:12">
      <c r="A21" s="95"/>
      <c r="B21" s="113"/>
      <c r="C21" s="113"/>
      <c r="D21" s="113"/>
      <c r="E21" s="113"/>
      <c r="F21" s="113"/>
      <c r="G21" s="113"/>
      <c r="H21" s="113"/>
      <c r="I21" s="95"/>
      <c r="J21" s="95"/>
      <c r="K21" s="95"/>
      <c r="L21" s="95"/>
    </row>
    <row r="22" spans="1:12">
      <c r="A22" s="95"/>
      <c r="B22" s="113"/>
      <c r="C22" s="113"/>
      <c r="D22" s="113"/>
      <c r="E22" s="113"/>
      <c r="F22" s="113"/>
      <c r="G22" s="113"/>
      <c r="H22" s="113"/>
      <c r="I22" s="95"/>
      <c r="J22" s="95"/>
      <c r="K22" s="95"/>
      <c r="L22" s="95"/>
    </row>
    <row r="23" spans="1:12">
      <c r="A23" s="95"/>
      <c r="B23" s="113"/>
      <c r="C23" s="113"/>
      <c r="D23" s="113"/>
      <c r="E23" s="113"/>
      <c r="F23" s="113"/>
      <c r="G23" s="113"/>
      <c r="H23" s="113"/>
      <c r="I23" s="95"/>
      <c r="J23" s="95"/>
      <c r="K23" s="95"/>
      <c r="L23" s="95"/>
    </row>
    <row r="24" spans="1:12">
      <c r="A24" s="95"/>
      <c r="B24" s="113"/>
      <c r="C24" s="113"/>
      <c r="D24" s="113"/>
      <c r="E24" s="113"/>
      <c r="F24" s="113"/>
      <c r="G24" s="113"/>
      <c r="H24" s="113"/>
      <c r="I24" s="95"/>
      <c r="J24" s="95"/>
      <c r="K24" s="95"/>
      <c r="L24" s="95"/>
    </row>
    <row r="25" spans="1:12">
      <c r="A25" s="95"/>
      <c r="B25" s="113"/>
      <c r="C25" s="113"/>
      <c r="D25" s="113"/>
      <c r="E25" s="113"/>
      <c r="F25" s="113"/>
      <c r="G25" s="113"/>
      <c r="H25" s="113"/>
      <c r="I25" s="95"/>
      <c r="J25" s="95"/>
      <c r="K25" s="95"/>
      <c r="L25" s="95"/>
    </row>
    <row r="26" spans="1:12">
      <c r="A26" s="95"/>
      <c r="B26" s="113"/>
      <c r="C26" s="113"/>
      <c r="D26" s="113"/>
      <c r="E26" s="113"/>
      <c r="F26" s="113"/>
      <c r="G26" s="113"/>
      <c r="H26" s="113"/>
      <c r="I26" s="95"/>
      <c r="J26" s="95"/>
      <c r="K26" s="95"/>
      <c r="L26" s="95"/>
    </row>
    <row r="27" spans="1:12">
      <c r="A27" s="95"/>
      <c r="B27" s="113"/>
      <c r="C27" s="113"/>
      <c r="D27" s="113"/>
      <c r="E27" s="113"/>
      <c r="F27" s="113"/>
      <c r="G27" s="113"/>
      <c r="H27" s="113"/>
      <c r="I27" s="95"/>
      <c r="J27" s="95"/>
      <c r="K27" s="95"/>
      <c r="L27" s="95"/>
    </row>
    <row r="28" spans="1:12">
      <c r="A28" s="95"/>
      <c r="B28" s="113"/>
      <c r="C28" s="113"/>
      <c r="D28" s="113"/>
      <c r="E28" s="113"/>
      <c r="F28" s="113"/>
      <c r="G28" s="113"/>
      <c r="H28" s="113"/>
      <c r="I28" s="95"/>
      <c r="J28" s="95"/>
      <c r="K28" s="95"/>
      <c r="L28" s="95"/>
    </row>
    <row r="29" spans="1:12">
      <c r="B29" s="108"/>
      <c r="C29" s="108"/>
      <c r="D29" s="108"/>
      <c r="E29" s="108"/>
      <c r="F29" s="108"/>
      <c r="G29" s="108"/>
      <c r="H29" s="108"/>
    </row>
    <row r="30" spans="1:12">
      <c r="B30" s="108"/>
      <c r="C30" s="108"/>
      <c r="D30" s="108"/>
      <c r="E30" s="108"/>
      <c r="F30" s="108"/>
      <c r="G30" s="108"/>
      <c r="H30" s="108"/>
    </row>
    <row r="31" spans="1:12">
      <c r="B31" s="108"/>
      <c r="C31" s="108"/>
      <c r="D31" s="108"/>
      <c r="E31" s="108"/>
      <c r="F31" s="108"/>
      <c r="G31" s="108"/>
      <c r="H31" s="108"/>
    </row>
    <row r="32" spans="1:12">
      <c r="B32" s="108"/>
      <c r="C32" s="108"/>
      <c r="D32" s="108"/>
      <c r="E32" s="108"/>
      <c r="F32" s="108"/>
      <c r="G32" s="108"/>
      <c r="H32" s="108"/>
    </row>
    <row r="33" spans="2:8">
      <c r="B33" s="108"/>
      <c r="C33" s="108"/>
      <c r="D33" s="108"/>
      <c r="E33" s="108"/>
      <c r="F33" s="108"/>
      <c r="G33" s="108"/>
      <c r="H33" s="108"/>
    </row>
    <row r="85" spans="3:3" ht="15">
      <c r="C85" s="158"/>
    </row>
  </sheetData>
  <mergeCells count="9">
    <mergeCell ref="B6:G6"/>
    <mergeCell ref="B7:G7"/>
    <mergeCell ref="B8:G8"/>
    <mergeCell ref="E11:E12"/>
    <mergeCell ref="B11:B12"/>
    <mergeCell ref="C11:C12"/>
    <mergeCell ref="D11:D12"/>
    <mergeCell ref="G11:G12"/>
    <mergeCell ref="F11:F12"/>
  </mergeCells>
  <phoneticPr fontId="4" type="noConversion"/>
  <pageMargins left="1.06" right="0.74803149606299213" top="0.39370078740157483" bottom="0.98425196850393704" header="0.51181102362204722" footer="0.51181102362204722"/>
  <pageSetup paperSize="9" orientation="landscape" horizontalDpi="1200" verticalDpi="1200" r:id="rId1"/>
  <headerFooter alignWithMargins="0">
    <oddFooter>&amp;L&amp;6&amp;P&amp;N&amp;A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K46"/>
  <sheetViews>
    <sheetView view="pageBreakPreview" zoomScale="85" zoomScaleNormal="75" zoomScaleSheetLayoutView="85" workbookViewId="0">
      <selection activeCell="B6" sqref="B6:F6"/>
    </sheetView>
  </sheetViews>
  <sheetFormatPr defaultColWidth="9.28515625" defaultRowHeight="12.75"/>
  <cols>
    <col min="1" max="1" width="43.7109375" style="109" customWidth="1"/>
    <col min="2" max="2" width="44" style="109" customWidth="1"/>
    <col min="3" max="3" width="42.28515625" style="109" hidden="1" customWidth="1"/>
    <col min="4" max="4" width="44.7109375" style="109" hidden="1" customWidth="1"/>
    <col min="5" max="5" width="14" style="111" customWidth="1"/>
    <col min="6" max="6" width="12" style="112" customWidth="1"/>
    <col min="7" max="7" width="12.7109375" style="112" customWidth="1"/>
    <col min="8" max="8" width="12.28515625" style="112" customWidth="1"/>
    <col min="9" max="9" width="11.28515625" style="112" customWidth="1"/>
    <col min="10" max="10" width="12.42578125" style="112" customWidth="1"/>
    <col min="11" max="11" width="11.7109375" style="112" customWidth="1"/>
    <col min="12" max="16384" width="9.28515625" style="112"/>
  </cols>
  <sheetData>
    <row r="1" spans="1:11">
      <c r="F1" s="111"/>
      <c r="H1" s="597" t="s">
        <v>348</v>
      </c>
      <c r="I1" s="597"/>
      <c r="J1" s="597"/>
    </row>
    <row r="2" spans="1:11">
      <c r="F2" s="111"/>
      <c r="H2" s="586" t="s">
        <v>408</v>
      </c>
      <c r="I2" s="586"/>
      <c r="J2" s="586"/>
    </row>
    <row r="3" spans="1:11">
      <c r="F3" s="111"/>
      <c r="H3" s="586" t="s">
        <v>406</v>
      </c>
      <c r="I3" s="586"/>
      <c r="J3" s="586"/>
    </row>
    <row r="4" spans="1:11">
      <c r="F4" s="111"/>
      <c r="H4" s="586" t="s">
        <v>2</v>
      </c>
      <c r="I4" s="586"/>
      <c r="J4" s="586"/>
    </row>
    <row r="5" spans="1:11">
      <c r="F5" s="111"/>
    </row>
    <row r="6" spans="1:11" ht="15.75" customHeight="1">
      <c r="B6" s="595" t="s">
        <v>20</v>
      </c>
      <c r="C6" s="595"/>
      <c r="D6" s="595"/>
      <c r="E6" s="595"/>
      <c r="F6" s="595"/>
    </row>
    <row r="7" spans="1:11" ht="15.75" customHeight="1">
      <c r="B7" s="595" t="s">
        <v>114</v>
      </c>
      <c r="C7" s="595"/>
      <c r="D7" s="595"/>
      <c r="E7" s="595"/>
      <c r="F7" s="595"/>
    </row>
    <row r="8" spans="1:11" ht="14.25" customHeight="1">
      <c r="B8" s="595" t="s">
        <v>175</v>
      </c>
      <c r="C8" s="595"/>
      <c r="D8" s="595"/>
      <c r="E8" s="595"/>
      <c r="F8" s="595"/>
      <c r="H8" s="110"/>
      <c r="I8" s="110"/>
      <c r="J8" s="110"/>
    </row>
    <row r="9" spans="1:11" ht="16.5" customHeight="1">
      <c r="B9" s="595" t="s">
        <v>448</v>
      </c>
      <c r="C9" s="595"/>
      <c r="D9" s="595"/>
      <c r="E9" s="595"/>
      <c r="F9" s="595"/>
      <c r="H9" s="110"/>
      <c r="I9" s="110"/>
    </row>
    <row r="10" spans="1:11">
      <c r="J10" s="127" t="s">
        <v>280</v>
      </c>
    </row>
    <row r="11" spans="1:11" ht="12.75" customHeight="1">
      <c r="A11" s="592" t="s">
        <v>376</v>
      </c>
      <c r="B11" s="592" t="s">
        <v>396</v>
      </c>
      <c r="C11" s="592" t="s">
        <v>397</v>
      </c>
      <c r="D11" s="592" t="s">
        <v>398</v>
      </c>
      <c r="E11" s="596" t="s">
        <v>309</v>
      </c>
      <c r="F11" s="596"/>
      <c r="G11" s="596"/>
      <c r="H11" s="596" t="s">
        <v>283</v>
      </c>
      <c r="I11" s="596"/>
      <c r="J11" s="596"/>
      <c r="K11" s="110"/>
    </row>
    <row r="12" spans="1:11" ht="17.25" customHeight="1">
      <c r="A12" s="593"/>
      <c r="B12" s="593"/>
      <c r="C12" s="593"/>
      <c r="D12" s="593"/>
      <c r="E12" s="596" t="s">
        <v>399</v>
      </c>
      <c r="F12" s="596"/>
      <c r="G12" s="596"/>
      <c r="H12" s="596" t="s">
        <v>399</v>
      </c>
      <c r="I12" s="596"/>
      <c r="J12" s="596"/>
      <c r="K12" s="110"/>
    </row>
    <row r="13" spans="1:11" ht="21" customHeight="1">
      <c r="A13" s="593"/>
      <c r="B13" s="593"/>
      <c r="C13" s="593"/>
      <c r="D13" s="593"/>
      <c r="E13" s="596" t="s">
        <v>393</v>
      </c>
      <c r="F13" s="596" t="s">
        <v>407</v>
      </c>
      <c r="G13" s="596"/>
      <c r="H13" s="596" t="s">
        <v>393</v>
      </c>
      <c r="I13" s="596" t="s">
        <v>407</v>
      </c>
      <c r="J13" s="596"/>
      <c r="K13" s="110"/>
    </row>
    <row r="14" spans="1:11" ht="40.9" customHeight="1">
      <c r="A14" s="594"/>
      <c r="B14" s="594"/>
      <c r="C14" s="594"/>
      <c r="D14" s="594"/>
      <c r="E14" s="596"/>
      <c r="F14" s="118" t="s">
        <v>449</v>
      </c>
      <c r="G14" s="118" t="s">
        <v>450</v>
      </c>
      <c r="H14" s="596"/>
      <c r="I14" s="118" t="s">
        <v>449</v>
      </c>
      <c r="J14" s="118" t="s">
        <v>450</v>
      </c>
      <c r="K14" s="110"/>
    </row>
    <row r="15" spans="1:11" ht="21" customHeight="1">
      <c r="A15" s="119">
        <v>1</v>
      </c>
      <c r="B15" s="119">
        <v>2</v>
      </c>
      <c r="C15" s="119">
        <v>3</v>
      </c>
      <c r="D15" s="119">
        <v>4</v>
      </c>
      <c r="E15" s="119">
        <v>3</v>
      </c>
      <c r="F15" s="119">
        <v>4</v>
      </c>
      <c r="G15" s="119">
        <v>5</v>
      </c>
      <c r="H15" s="119">
        <v>6</v>
      </c>
      <c r="I15" s="119">
        <v>7</v>
      </c>
      <c r="J15" s="119">
        <v>8</v>
      </c>
      <c r="K15" s="110"/>
    </row>
    <row r="16" spans="1:11" ht="15" customHeight="1">
      <c r="A16" s="117"/>
      <c r="B16" s="117"/>
      <c r="C16" s="117"/>
      <c r="D16" s="117"/>
      <c r="E16" s="117"/>
      <c r="F16" s="117"/>
      <c r="G16" s="117"/>
      <c r="H16" s="117"/>
      <c r="I16" s="117"/>
      <c r="J16" s="117"/>
      <c r="K16" s="110"/>
    </row>
    <row r="17" spans="1:11" ht="15" customHeight="1">
      <c r="A17" s="117"/>
      <c r="B17" s="117"/>
      <c r="C17" s="117"/>
      <c r="D17" s="117"/>
      <c r="E17" s="117"/>
      <c r="F17" s="117"/>
      <c r="G17" s="117"/>
      <c r="H17" s="117"/>
      <c r="I17" s="117"/>
      <c r="J17" s="117"/>
      <c r="K17" s="110"/>
    </row>
    <row r="18" spans="1:11" ht="15" customHeight="1">
      <c r="A18" s="117"/>
      <c r="B18" s="128"/>
      <c r="C18" s="117"/>
      <c r="D18" s="117"/>
      <c r="E18" s="117"/>
      <c r="F18" s="117"/>
      <c r="G18" s="117"/>
      <c r="H18" s="117"/>
      <c r="I18" s="117"/>
      <c r="J18" s="117"/>
      <c r="K18" s="110"/>
    </row>
    <row r="19" spans="1:11" ht="15" customHeight="1">
      <c r="A19" s="117"/>
      <c r="B19" s="128"/>
      <c r="C19" s="117"/>
      <c r="D19" s="117"/>
      <c r="E19" s="117"/>
      <c r="F19" s="117"/>
      <c r="G19" s="117"/>
      <c r="H19" s="117"/>
      <c r="I19" s="117"/>
      <c r="J19" s="110"/>
      <c r="K19" s="110"/>
    </row>
    <row r="20" spans="1:11" ht="15" customHeight="1">
      <c r="A20" s="117"/>
      <c r="B20" s="128"/>
      <c r="C20" s="117"/>
      <c r="D20" s="117"/>
      <c r="E20" s="117"/>
      <c r="F20" s="117"/>
      <c r="G20" s="117"/>
      <c r="H20" s="117"/>
      <c r="I20" s="117"/>
      <c r="J20" s="110"/>
      <c r="K20" s="110"/>
    </row>
    <row r="21" spans="1:11" ht="15" customHeight="1">
      <c r="A21" s="117"/>
      <c r="B21" s="128"/>
      <c r="C21" s="117"/>
      <c r="D21" s="117"/>
      <c r="E21" s="117"/>
      <c r="F21" s="117"/>
      <c r="G21" s="117"/>
      <c r="H21" s="117"/>
      <c r="I21" s="117"/>
      <c r="J21" s="110"/>
      <c r="K21" s="110"/>
    </row>
    <row r="46" spans="3:3" ht="15">
      <c r="C46" s="159" t="s">
        <v>235</v>
      </c>
    </row>
  </sheetData>
  <mergeCells count="20">
    <mergeCell ref="H12:J12"/>
    <mergeCell ref="H13:H14"/>
    <mergeCell ref="I13:J13"/>
    <mergeCell ref="E11:G11"/>
    <mergeCell ref="B6:F6"/>
    <mergeCell ref="H1:J1"/>
    <mergeCell ref="H2:J2"/>
    <mergeCell ref="H3:J3"/>
    <mergeCell ref="H4:J4"/>
    <mergeCell ref="H11:J11"/>
    <mergeCell ref="A11:A14"/>
    <mergeCell ref="C11:C14"/>
    <mergeCell ref="B11:B14"/>
    <mergeCell ref="B7:F7"/>
    <mergeCell ref="D11:D14"/>
    <mergeCell ref="E12:G12"/>
    <mergeCell ref="E13:E14"/>
    <mergeCell ref="F13:G13"/>
    <mergeCell ref="B8:F8"/>
    <mergeCell ref="B9:F9"/>
  </mergeCells>
  <phoneticPr fontId="4" type="noConversion"/>
  <pageMargins left="0.74803149606299213" right="0.74803149606299213" top="0.39370078740157483" bottom="0.98425196850393704" header="0.51181102362204722" footer="0.51181102362204722"/>
  <pageSetup scale="76" orientation="landscape" horizontalDpi="1200" verticalDpi="1200" r:id="rId1"/>
  <headerFooter alignWithMargins="0">
    <oddFooter>&amp;L&amp;6&amp;P&amp;N&amp;A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L82"/>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16.7109375" style="104" customWidth="1"/>
    <col min="3" max="3" width="9.7109375" style="104" customWidth="1"/>
    <col min="4" max="4" width="9.28515625" style="104"/>
    <col min="5" max="5" width="10.28515625" style="104" customWidth="1"/>
    <col min="6" max="9" width="13.7109375" style="104" customWidth="1"/>
    <col min="10" max="10" width="14.5703125" style="104" customWidth="1"/>
    <col min="11" max="13" width="13.7109375" style="104" customWidth="1"/>
    <col min="14" max="16384" width="9.28515625" style="104"/>
  </cols>
  <sheetData>
    <row r="1" spans="1:12">
      <c r="A1" s="95"/>
      <c r="B1" s="95"/>
      <c r="C1" s="95"/>
      <c r="D1" s="95"/>
      <c r="E1" s="95"/>
      <c r="F1" s="95"/>
      <c r="G1" s="95"/>
      <c r="H1" s="95"/>
      <c r="I1" s="586" t="s">
        <v>352</v>
      </c>
      <c r="J1" s="586"/>
      <c r="K1" s="586"/>
    </row>
    <row r="2" spans="1:12">
      <c r="A2" s="95"/>
      <c r="B2" s="95"/>
      <c r="C2" s="95"/>
      <c r="D2" s="95"/>
      <c r="E2" s="95"/>
      <c r="F2" s="95"/>
      <c r="G2" s="95"/>
      <c r="H2" s="95"/>
      <c r="I2" s="586" t="s">
        <v>408</v>
      </c>
      <c r="J2" s="586"/>
      <c r="K2" s="586"/>
    </row>
    <row r="3" spans="1:12">
      <c r="A3" s="95"/>
      <c r="B3" s="95"/>
      <c r="C3" s="95"/>
      <c r="D3" s="95"/>
      <c r="E3" s="95"/>
      <c r="F3" s="95"/>
      <c r="G3" s="95"/>
      <c r="H3" s="95"/>
      <c r="I3" s="586" t="s">
        <v>406</v>
      </c>
      <c r="J3" s="586"/>
      <c r="K3" s="586"/>
    </row>
    <row r="4" spans="1:12">
      <c r="A4" s="95"/>
      <c r="B4" s="95"/>
      <c r="C4" s="95"/>
      <c r="D4" s="95"/>
      <c r="E4" s="95"/>
      <c r="F4" s="95"/>
      <c r="G4" s="95"/>
      <c r="H4" s="95"/>
      <c r="I4" s="586" t="s">
        <v>2</v>
      </c>
      <c r="J4" s="586"/>
      <c r="K4" s="586"/>
    </row>
    <row r="5" spans="1:12">
      <c r="A5" s="95"/>
      <c r="B5" s="586" t="s">
        <v>20</v>
      </c>
      <c r="C5" s="586"/>
      <c r="D5" s="586"/>
      <c r="E5" s="586"/>
      <c r="F5" s="586"/>
      <c r="G5" s="586"/>
      <c r="H5" s="586"/>
      <c r="I5" s="95"/>
    </row>
    <row r="6" spans="1:12">
      <c r="A6" s="95"/>
      <c r="B6" s="586" t="s">
        <v>217</v>
      </c>
      <c r="C6" s="586"/>
      <c r="D6" s="586"/>
      <c r="E6" s="586"/>
      <c r="F6" s="586"/>
      <c r="G6" s="586"/>
      <c r="H6" s="586"/>
      <c r="I6" s="95"/>
    </row>
    <row r="7" spans="1:12">
      <c r="A7" s="95"/>
      <c r="B7" s="586" t="s">
        <v>272</v>
      </c>
      <c r="C7" s="586"/>
      <c r="D7" s="586"/>
      <c r="E7" s="586"/>
      <c r="F7" s="586"/>
      <c r="G7" s="586"/>
      <c r="H7" s="586"/>
      <c r="I7" s="95"/>
    </row>
    <row r="8" spans="1:12">
      <c r="A8" s="95"/>
      <c r="B8" s="586" t="s">
        <v>107</v>
      </c>
      <c r="C8" s="586"/>
      <c r="D8" s="586"/>
      <c r="E8" s="586"/>
      <c r="F8" s="586"/>
      <c r="G8" s="586"/>
      <c r="H8" s="586"/>
      <c r="I8" s="95"/>
    </row>
    <row r="9" spans="1:12">
      <c r="A9" s="95"/>
      <c r="B9" s="586" t="s">
        <v>451</v>
      </c>
      <c r="C9" s="586"/>
      <c r="D9" s="586"/>
      <c r="E9" s="586"/>
      <c r="F9" s="586"/>
      <c r="G9" s="586"/>
      <c r="H9" s="586"/>
      <c r="I9" s="95"/>
    </row>
    <row r="10" spans="1:12">
      <c r="A10" s="95"/>
      <c r="B10" s="586"/>
      <c r="C10" s="586"/>
      <c r="D10" s="586"/>
      <c r="E10" s="586"/>
      <c r="F10" s="586"/>
      <c r="G10" s="586"/>
      <c r="H10" s="586"/>
      <c r="I10" s="95"/>
      <c r="J10" s="95"/>
      <c r="K10" s="95"/>
      <c r="L10" s="95"/>
    </row>
    <row r="11" spans="1:12">
      <c r="A11" s="95"/>
      <c r="B11" s="103"/>
      <c r="C11" s="103"/>
      <c r="D11" s="103"/>
      <c r="E11" s="103"/>
      <c r="F11" s="103"/>
      <c r="G11" s="103"/>
      <c r="H11" s="103"/>
      <c r="I11" s="95"/>
      <c r="J11" s="95"/>
      <c r="K11" s="95"/>
      <c r="L11" s="95"/>
    </row>
    <row r="12" spans="1:12">
      <c r="A12" s="95"/>
      <c r="B12" s="95"/>
      <c r="C12" s="95"/>
      <c r="D12" s="95"/>
      <c r="E12" s="95"/>
      <c r="F12" s="95"/>
      <c r="G12" s="95"/>
      <c r="H12" s="95"/>
      <c r="I12" s="95"/>
      <c r="J12" s="95"/>
      <c r="K12" s="95"/>
      <c r="L12" s="95"/>
    </row>
    <row r="13" spans="1:12" ht="13.9" customHeight="1">
      <c r="A13" s="95"/>
      <c r="B13" s="95"/>
      <c r="C13" s="95"/>
      <c r="D13" s="95"/>
      <c r="E13" s="95"/>
      <c r="F13" s="95"/>
      <c r="G13" s="95"/>
      <c r="H13" s="95"/>
      <c r="I13" s="95"/>
      <c r="J13" s="95"/>
      <c r="K13" s="95"/>
      <c r="L13" s="95"/>
    </row>
    <row r="14" spans="1:12">
      <c r="A14" s="95"/>
      <c r="B14" s="95"/>
      <c r="C14" s="95"/>
      <c r="D14" s="95"/>
      <c r="E14" s="95"/>
      <c r="F14" s="95"/>
      <c r="G14" s="95"/>
      <c r="H14" s="95"/>
      <c r="I14" s="95"/>
      <c r="J14" s="95"/>
      <c r="K14" s="95"/>
      <c r="L14" s="95"/>
    </row>
    <row r="15" spans="1:12" ht="13.9" customHeight="1">
      <c r="A15" s="95"/>
      <c r="B15" s="587" t="s">
        <v>376</v>
      </c>
      <c r="C15" s="588" t="s">
        <v>281</v>
      </c>
      <c r="D15" s="588"/>
      <c r="E15" s="588"/>
      <c r="F15" s="587" t="s">
        <v>382</v>
      </c>
      <c r="G15" s="587" t="s">
        <v>309</v>
      </c>
      <c r="H15" s="587" t="s">
        <v>283</v>
      </c>
      <c r="I15" s="587" t="s">
        <v>383</v>
      </c>
      <c r="J15" s="587" t="s">
        <v>471</v>
      </c>
    </row>
    <row r="16" spans="1:12" ht="36" customHeight="1">
      <c r="A16" s="95"/>
      <c r="B16" s="587"/>
      <c r="C16" s="129" t="s">
        <v>344</v>
      </c>
      <c r="D16" s="129" t="s">
        <v>345</v>
      </c>
      <c r="E16" s="129" t="s">
        <v>395</v>
      </c>
      <c r="F16" s="587"/>
      <c r="G16" s="587"/>
      <c r="H16" s="587"/>
      <c r="I16" s="587"/>
      <c r="J16" s="587"/>
    </row>
    <row r="17" spans="1:12">
      <c r="A17" s="95"/>
      <c r="B17" s="130">
        <v>1</v>
      </c>
      <c r="C17" s="130">
        <v>2</v>
      </c>
      <c r="D17" s="130">
        <v>3</v>
      </c>
      <c r="E17" s="130">
        <v>4</v>
      </c>
      <c r="F17" s="130">
        <v>5</v>
      </c>
      <c r="G17" s="130">
        <v>6</v>
      </c>
      <c r="H17" s="130">
        <v>7</v>
      </c>
      <c r="I17" s="130">
        <v>8</v>
      </c>
      <c r="J17" s="130">
        <v>9</v>
      </c>
    </row>
    <row r="18" spans="1:12">
      <c r="A18" s="95"/>
      <c r="B18" s="95"/>
      <c r="C18" s="95"/>
      <c r="D18" s="95"/>
      <c r="E18" s="95"/>
      <c r="F18" s="95"/>
      <c r="G18" s="95"/>
      <c r="H18" s="95"/>
      <c r="I18" s="95"/>
      <c r="J18" s="95"/>
      <c r="K18" s="95"/>
      <c r="L18" s="95"/>
    </row>
    <row r="19" spans="1:12">
      <c r="A19" s="95"/>
      <c r="B19" s="95"/>
      <c r="C19" s="95"/>
      <c r="D19" s="95"/>
      <c r="E19" s="95"/>
      <c r="F19" s="95"/>
      <c r="G19" s="95"/>
      <c r="H19" s="95"/>
      <c r="I19" s="95"/>
      <c r="J19" s="95"/>
      <c r="K19" s="95"/>
      <c r="L19" s="95"/>
    </row>
    <row r="20" spans="1:12">
      <c r="A20" s="95"/>
      <c r="B20" s="95" t="s">
        <v>452</v>
      </c>
      <c r="C20" s="95"/>
      <c r="D20" s="95"/>
      <c r="E20" s="95"/>
      <c r="F20" s="95"/>
      <c r="G20" s="95"/>
      <c r="H20" s="95"/>
      <c r="I20" s="95"/>
      <c r="J20" s="95"/>
      <c r="K20" s="95"/>
      <c r="L20" s="95"/>
    </row>
    <row r="21" spans="1:12">
      <c r="A21" s="95"/>
      <c r="B21" s="95"/>
      <c r="C21" s="95"/>
      <c r="D21" s="95"/>
      <c r="E21" s="95"/>
      <c r="F21" s="95"/>
      <c r="G21" s="95"/>
      <c r="H21" s="95"/>
      <c r="I21" s="95"/>
      <c r="J21" s="95"/>
      <c r="K21" s="95"/>
      <c r="L21" s="95"/>
    </row>
    <row r="22" spans="1:12">
      <c r="A22" s="95"/>
      <c r="B22" s="95"/>
      <c r="C22" s="95"/>
      <c r="D22" s="95"/>
      <c r="E22" s="95"/>
      <c r="F22" s="95"/>
      <c r="G22" s="95"/>
      <c r="H22" s="95"/>
      <c r="I22" s="95"/>
      <c r="J22" s="95"/>
      <c r="K22" s="95"/>
      <c r="L22" s="95"/>
    </row>
    <row r="23" spans="1:12">
      <c r="A23" s="95"/>
      <c r="B23" s="95"/>
      <c r="C23" s="95"/>
      <c r="D23" s="95"/>
      <c r="E23" s="95"/>
      <c r="F23" s="95"/>
      <c r="G23" s="95"/>
      <c r="H23" s="95"/>
      <c r="I23" s="95"/>
      <c r="J23" s="95"/>
      <c r="K23" s="95"/>
      <c r="L23" s="95"/>
    </row>
    <row r="24" spans="1:12">
      <c r="A24" s="95"/>
      <c r="B24" s="95"/>
      <c r="C24" s="95"/>
      <c r="D24" s="95"/>
      <c r="E24" s="95"/>
      <c r="F24" s="95"/>
      <c r="G24" s="95"/>
      <c r="H24" s="95"/>
      <c r="I24" s="95"/>
      <c r="J24" s="95"/>
      <c r="K24" s="95"/>
      <c r="L24" s="95"/>
    </row>
    <row r="25" spans="1:12">
      <c r="A25" s="95"/>
      <c r="B25" s="95"/>
      <c r="C25" s="95"/>
      <c r="D25" s="95"/>
      <c r="E25" s="95"/>
      <c r="F25" s="95"/>
      <c r="G25" s="95"/>
      <c r="H25" s="95"/>
      <c r="I25" s="95"/>
      <c r="J25" s="95"/>
      <c r="K25" s="95"/>
      <c r="L25" s="95"/>
    </row>
    <row r="26" spans="1:12">
      <c r="A26" s="95"/>
      <c r="B26" s="95"/>
      <c r="C26" s="95"/>
      <c r="D26" s="95"/>
      <c r="E26" s="95"/>
      <c r="F26" s="95"/>
      <c r="G26" s="95"/>
      <c r="H26" s="95"/>
      <c r="I26" s="95"/>
      <c r="J26" s="95"/>
      <c r="K26" s="95"/>
      <c r="L26" s="95"/>
    </row>
    <row r="27" spans="1:12">
      <c r="A27" s="95"/>
      <c r="B27" s="95"/>
      <c r="C27" s="95"/>
      <c r="D27" s="95"/>
      <c r="E27" s="95"/>
      <c r="F27" s="95"/>
      <c r="G27" s="95"/>
      <c r="H27" s="95"/>
      <c r="I27" s="95"/>
      <c r="J27" s="95"/>
      <c r="K27" s="95"/>
      <c r="L27" s="95"/>
    </row>
    <row r="28" spans="1:12">
      <c r="A28" s="95"/>
      <c r="B28" s="95"/>
      <c r="C28" s="95"/>
      <c r="D28" s="95"/>
      <c r="E28" s="95"/>
      <c r="F28" s="95"/>
      <c r="G28" s="95"/>
      <c r="H28" s="95"/>
      <c r="I28" s="95"/>
      <c r="J28" s="95"/>
      <c r="K28" s="95"/>
      <c r="L28" s="95"/>
    </row>
    <row r="29" spans="1:12">
      <c r="A29" s="95"/>
      <c r="B29" s="95"/>
      <c r="C29" s="95"/>
      <c r="D29" s="95"/>
      <c r="E29" s="95"/>
      <c r="F29" s="95"/>
      <c r="G29" s="95"/>
      <c r="H29" s="95"/>
      <c r="I29" s="95"/>
      <c r="J29" s="95"/>
      <c r="K29" s="95"/>
      <c r="L29" s="95"/>
    </row>
    <row r="30" spans="1:12">
      <c r="A30" s="95"/>
      <c r="B30" s="95"/>
      <c r="C30" s="95"/>
      <c r="D30" s="95"/>
      <c r="E30" s="95"/>
      <c r="F30" s="95"/>
      <c r="G30" s="95"/>
      <c r="H30" s="95"/>
      <c r="I30" s="95"/>
      <c r="J30" s="95"/>
      <c r="K30" s="95"/>
      <c r="L30" s="95"/>
    </row>
    <row r="31" spans="1:12">
      <c r="A31" s="95"/>
      <c r="B31" s="95"/>
      <c r="C31" s="95"/>
      <c r="D31" s="95"/>
      <c r="E31" s="95"/>
      <c r="F31" s="95"/>
      <c r="G31" s="95"/>
      <c r="H31" s="95"/>
      <c r="I31" s="95"/>
      <c r="J31" s="95"/>
      <c r="K31" s="95"/>
      <c r="L31" s="95"/>
    </row>
    <row r="32" spans="1:12">
      <c r="A32" s="95"/>
      <c r="B32" s="95"/>
      <c r="C32" s="95"/>
      <c r="D32" s="95"/>
      <c r="E32" s="95"/>
      <c r="F32" s="95"/>
      <c r="G32" s="95"/>
      <c r="H32" s="95"/>
      <c r="I32" s="95"/>
      <c r="J32" s="95"/>
      <c r="K32" s="95"/>
      <c r="L32" s="95"/>
    </row>
    <row r="33" spans="1:12">
      <c r="A33" s="95"/>
      <c r="B33" s="95"/>
      <c r="C33" s="95"/>
      <c r="D33" s="95"/>
      <c r="E33" s="95"/>
      <c r="F33" s="95"/>
      <c r="G33" s="95"/>
      <c r="H33" s="95"/>
      <c r="I33" s="95"/>
      <c r="J33" s="95"/>
      <c r="K33" s="95"/>
      <c r="L33" s="95"/>
    </row>
    <row r="34" spans="1:12">
      <c r="A34" s="95"/>
      <c r="B34" s="95"/>
      <c r="C34" s="95"/>
      <c r="D34" s="95"/>
      <c r="E34" s="95"/>
      <c r="F34" s="95"/>
      <c r="G34" s="95"/>
      <c r="H34" s="95"/>
      <c r="I34" s="95"/>
      <c r="J34" s="95"/>
      <c r="K34" s="95"/>
      <c r="L34" s="95"/>
    </row>
    <row r="35" spans="1:12">
      <c r="A35" s="95"/>
      <c r="B35" s="95"/>
      <c r="C35" s="95"/>
      <c r="D35" s="95"/>
      <c r="E35" s="95"/>
      <c r="F35" s="95"/>
      <c r="G35" s="95"/>
      <c r="H35" s="95"/>
      <c r="I35" s="95"/>
      <c r="J35" s="95"/>
      <c r="K35" s="95"/>
      <c r="L35" s="95"/>
    </row>
    <row r="36" spans="1:12">
      <c r="A36" s="95"/>
      <c r="B36" s="95"/>
      <c r="C36" s="95"/>
      <c r="D36" s="95"/>
      <c r="E36" s="95"/>
      <c r="F36" s="95"/>
      <c r="G36" s="95"/>
      <c r="H36" s="95"/>
      <c r="I36" s="95"/>
      <c r="J36" s="95"/>
      <c r="K36" s="95"/>
      <c r="L36" s="95"/>
    </row>
    <row r="37" spans="1:12">
      <c r="A37" s="95"/>
      <c r="B37" s="95"/>
      <c r="C37" s="95"/>
      <c r="D37" s="95"/>
      <c r="E37" s="95"/>
      <c r="F37" s="95"/>
      <c r="G37" s="95"/>
      <c r="H37" s="95"/>
      <c r="I37" s="95"/>
      <c r="J37" s="95"/>
      <c r="K37" s="95"/>
      <c r="L37" s="95"/>
    </row>
    <row r="38" spans="1:12">
      <c r="A38" s="95"/>
      <c r="B38" s="95"/>
      <c r="C38" s="95"/>
      <c r="D38" s="95"/>
      <c r="E38" s="95"/>
      <c r="F38" s="95"/>
      <c r="G38" s="95"/>
      <c r="H38" s="95"/>
      <c r="I38" s="95"/>
      <c r="J38" s="95"/>
      <c r="K38" s="95"/>
      <c r="L38" s="95"/>
    </row>
    <row r="39" spans="1:12">
      <c r="A39" s="95"/>
      <c r="B39" s="95"/>
      <c r="C39" s="95"/>
      <c r="D39" s="95"/>
      <c r="E39" s="95"/>
      <c r="F39" s="95"/>
      <c r="G39" s="95"/>
      <c r="H39" s="95"/>
      <c r="I39" s="95"/>
      <c r="J39" s="95"/>
      <c r="K39" s="95"/>
      <c r="L39" s="95"/>
    </row>
    <row r="40" spans="1:12">
      <c r="A40" s="95"/>
      <c r="B40" s="95"/>
      <c r="C40" s="95"/>
      <c r="D40" s="95"/>
      <c r="E40" s="95"/>
      <c r="F40" s="95"/>
      <c r="G40" s="95"/>
      <c r="H40" s="95"/>
      <c r="I40" s="95"/>
      <c r="J40" s="95"/>
      <c r="K40" s="95"/>
      <c r="L40" s="95"/>
    </row>
    <row r="41" spans="1:12" ht="7.5" customHeight="1">
      <c r="A41" s="95"/>
      <c r="B41" s="95"/>
      <c r="C41" s="95"/>
      <c r="D41" s="95"/>
      <c r="E41" s="95"/>
      <c r="F41" s="95"/>
      <c r="G41" s="95"/>
      <c r="H41" s="95"/>
      <c r="I41" s="95"/>
      <c r="J41" s="95"/>
      <c r="K41" s="95"/>
      <c r="L41" s="95"/>
    </row>
    <row r="42" spans="1:12" ht="10.5" customHeight="1">
      <c r="A42" s="95"/>
      <c r="B42" s="95"/>
      <c r="C42" s="95"/>
      <c r="D42" s="95"/>
      <c r="E42" s="95"/>
      <c r="F42" s="95"/>
      <c r="G42" s="95"/>
      <c r="H42" s="95"/>
      <c r="I42" s="95"/>
      <c r="J42" s="95"/>
      <c r="K42" s="95"/>
      <c r="L42" s="95"/>
    </row>
    <row r="43" spans="1:12">
      <c r="A43" s="95"/>
      <c r="B43" s="95" t="s">
        <v>387</v>
      </c>
      <c r="C43" s="95"/>
      <c r="D43" s="95"/>
      <c r="E43" s="95"/>
      <c r="F43" s="95"/>
      <c r="G43" s="95"/>
      <c r="H43" s="95"/>
      <c r="I43" s="95"/>
      <c r="J43" s="95"/>
      <c r="K43" s="95"/>
      <c r="L43" s="95"/>
    </row>
    <row r="44" spans="1:12">
      <c r="A44" s="95"/>
      <c r="B44" s="95"/>
      <c r="C44" s="95"/>
      <c r="D44" s="95"/>
      <c r="E44" s="95"/>
      <c r="F44" s="95"/>
      <c r="G44" s="95"/>
      <c r="H44" s="95"/>
      <c r="I44" s="95"/>
      <c r="J44" s="95"/>
      <c r="K44" s="95"/>
      <c r="L44" s="95"/>
    </row>
    <row r="82" spans="3:3" ht="15">
      <c r="C82" s="158"/>
    </row>
  </sheetData>
  <mergeCells count="17">
    <mergeCell ref="I1:K1"/>
    <mergeCell ref="B5:H5"/>
    <mergeCell ref="B6:H6"/>
    <mergeCell ref="B9:H9"/>
    <mergeCell ref="B7:H7"/>
    <mergeCell ref="I3:K3"/>
    <mergeCell ref="I2:K2"/>
    <mergeCell ref="J15:J16"/>
    <mergeCell ref="I4:K4"/>
    <mergeCell ref="C15:E15"/>
    <mergeCell ref="F15:F16"/>
    <mergeCell ref="G15:G16"/>
    <mergeCell ref="H15:H16"/>
    <mergeCell ref="I15:I16"/>
    <mergeCell ref="B8:H8"/>
    <mergeCell ref="B10:H10"/>
    <mergeCell ref="B15:B16"/>
  </mergeCells>
  <phoneticPr fontId="4" type="noConversion"/>
  <pageMargins left="0.84" right="0.47" top="0.39370078740157483" bottom="0.98425196850393704" header="0.32" footer="0.51181102362204722"/>
  <pageSetup paperSize="9" scale="89" orientation="landscape" horizontalDpi="1200" verticalDpi="1200" r:id="rId1"/>
  <headerFooter alignWithMargins="0">
    <oddFooter>&amp;L&amp;6&amp;P&amp;N&amp;A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L66"/>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16.7109375" style="104" customWidth="1"/>
    <col min="3" max="3" width="9.7109375" style="104" customWidth="1"/>
    <col min="4" max="4" width="9.28515625" style="104"/>
    <col min="5" max="5" width="10.28515625" style="104" customWidth="1"/>
    <col min="6" max="9" width="13.7109375" style="104" customWidth="1"/>
    <col min="10" max="10" width="14.42578125" style="104" customWidth="1"/>
    <col min="11" max="13" width="13.7109375" style="104" customWidth="1"/>
    <col min="14" max="16384" width="9.28515625" style="104"/>
  </cols>
  <sheetData>
    <row r="1" spans="1:12">
      <c r="A1" s="95"/>
      <c r="B1" s="95"/>
      <c r="C1" s="95"/>
      <c r="D1" s="95"/>
      <c r="E1" s="95"/>
      <c r="F1" s="95"/>
      <c r="G1" s="95"/>
      <c r="H1" s="95"/>
      <c r="I1" s="586" t="s">
        <v>222</v>
      </c>
      <c r="J1" s="586"/>
      <c r="K1" s="586"/>
    </row>
    <row r="2" spans="1:12">
      <c r="A2" s="95"/>
      <c r="B2" s="95"/>
      <c r="C2" s="95"/>
      <c r="D2" s="95"/>
      <c r="E2" s="95"/>
      <c r="F2" s="95"/>
      <c r="G2" s="95"/>
      <c r="H2" s="95"/>
      <c r="I2" s="586" t="s">
        <v>408</v>
      </c>
      <c r="J2" s="586"/>
      <c r="K2" s="586"/>
    </row>
    <row r="3" spans="1:12">
      <c r="A3" s="95"/>
      <c r="B3" s="95"/>
      <c r="C3" s="95"/>
      <c r="D3" s="95"/>
      <c r="E3" s="95"/>
      <c r="F3" s="95"/>
      <c r="G3" s="95"/>
      <c r="H3" s="95"/>
      <c r="I3" s="586" t="s">
        <v>406</v>
      </c>
      <c r="J3" s="586"/>
      <c r="K3" s="586"/>
    </row>
    <row r="4" spans="1:12">
      <c r="A4" s="95"/>
      <c r="B4" s="95"/>
      <c r="C4" s="95"/>
      <c r="D4" s="95"/>
      <c r="E4" s="95"/>
      <c r="F4" s="95"/>
      <c r="G4" s="95"/>
      <c r="H4" s="95"/>
      <c r="I4" s="586" t="s">
        <v>2</v>
      </c>
      <c r="J4" s="586"/>
      <c r="K4" s="586"/>
    </row>
    <row r="5" spans="1:12">
      <c r="A5" s="95"/>
      <c r="B5" s="586" t="s">
        <v>56</v>
      </c>
      <c r="C5" s="586"/>
      <c r="D5" s="586"/>
      <c r="E5" s="586"/>
      <c r="F5" s="586"/>
      <c r="G5" s="586"/>
      <c r="H5" s="586"/>
      <c r="I5" s="95"/>
    </row>
    <row r="6" spans="1:12">
      <c r="A6" s="95"/>
      <c r="B6" s="586" t="s">
        <v>217</v>
      </c>
      <c r="C6" s="586"/>
      <c r="D6" s="586"/>
      <c r="E6" s="586"/>
      <c r="F6" s="586"/>
      <c r="G6" s="586"/>
      <c r="H6" s="586"/>
      <c r="I6" s="95"/>
    </row>
    <row r="7" spans="1:12">
      <c r="A7" s="95"/>
      <c r="B7" s="586" t="s">
        <v>272</v>
      </c>
      <c r="C7" s="586"/>
      <c r="D7" s="586"/>
      <c r="E7" s="586"/>
      <c r="F7" s="586"/>
      <c r="G7" s="586"/>
      <c r="H7" s="586"/>
      <c r="I7" s="95"/>
    </row>
    <row r="8" spans="1:12">
      <c r="A8" s="95"/>
      <c r="B8" s="586" t="s">
        <v>189</v>
      </c>
      <c r="C8" s="586"/>
      <c r="D8" s="586"/>
      <c r="E8" s="586"/>
      <c r="F8" s="586"/>
      <c r="G8" s="586"/>
      <c r="H8" s="586"/>
      <c r="I8" s="95"/>
    </row>
    <row r="9" spans="1:12">
      <c r="A9" s="95"/>
      <c r="B9" s="586" t="s">
        <v>451</v>
      </c>
      <c r="C9" s="586"/>
      <c r="D9" s="586"/>
      <c r="E9" s="586"/>
      <c r="F9" s="586"/>
      <c r="G9" s="586"/>
      <c r="H9" s="586"/>
      <c r="I9" s="95"/>
    </row>
    <row r="10" spans="1:12">
      <c r="A10" s="95"/>
      <c r="B10" s="586"/>
      <c r="C10" s="586"/>
      <c r="D10" s="586"/>
      <c r="E10" s="586"/>
      <c r="F10" s="586"/>
      <c r="G10" s="586"/>
      <c r="H10" s="586"/>
      <c r="I10" s="95"/>
      <c r="J10" s="95"/>
      <c r="K10" s="95"/>
      <c r="L10" s="95"/>
    </row>
    <row r="11" spans="1:12">
      <c r="A11" s="95"/>
      <c r="B11" s="103"/>
      <c r="C11" s="103"/>
      <c r="D11" s="103"/>
      <c r="E11" s="103"/>
      <c r="F11" s="103"/>
      <c r="G11" s="103"/>
      <c r="H11" s="103"/>
      <c r="I11" s="95"/>
      <c r="J11" s="95"/>
      <c r="K11" s="95"/>
      <c r="L11" s="95"/>
    </row>
    <row r="12" spans="1:12">
      <c r="A12" s="95"/>
      <c r="B12" s="95"/>
      <c r="C12" s="95"/>
      <c r="D12" s="95"/>
      <c r="E12" s="95"/>
      <c r="F12" s="95"/>
      <c r="G12" s="95"/>
      <c r="H12" s="95"/>
      <c r="I12" s="95"/>
      <c r="J12" s="95"/>
      <c r="K12" s="95"/>
      <c r="L12" s="95"/>
    </row>
    <row r="13" spans="1:12" ht="13.9" customHeight="1">
      <c r="A13" s="95"/>
      <c r="B13" s="95"/>
      <c r="C13" s="95"/>
      <c r="D13" s="95"/>
      <c r="E13" s="95"/>
      <c r="F13" s="95"/>
      <c r="G13" s="95"/>
      <c r="H13" s="95"/>
      <c r="I13" s="95"/>
      <c r="J13" s="95"/>
      <c r="K13" s="95"/>
      <c r="L13" s="95"/>
    </row>
    <row r="14" spans="1:12">
      <c r="A14" s="95"/>
      <c r="B14" s="95"/>
      <c r="C14" s="95"/>
      <c r="D14" s="95"/>
      <c r="E14" s="95"/>
      <c r="F14" s="95"/>
      <c r="G14" s="95"/>
      <c r="H14" s="95"/>
      <c r="I14" s="95"/>
      <c r="J14" s="95"/>
      <c r="K14" s="95"/>
      <c r="L14" s="95"/>
    </row>
    <row r="15" spans="1:12" ht="13.9" customHeight="1">
      <c r="A15" s="95"/>
      <c r="B15" s="587" t="s">
        <v>376</v>
      </c>
      <c r="C15" s="588" t="s">
        <v>281</v>
      </c>
      <c r="D15" s="588"/>
      <c r="E15" s="588"/>
      <c r="F15" s="587" t="s">
        <v>382</v>
      </c>
      <c r="G15" s="587" t="s">
        <v>309</v>
      </c>
      <c r="H15" s="587" t="s">
        <v>283</v>
      </c>
      <c r="I15" s="587" t="s">
        <v>383</v>
      </c>
      <c r="J15" s="587" t="s">
        <v>471</v>
      </c>
    </row>
    <row r="16" spans="1:12" ht="36" customHeight="1">
      <c r="A16" s="95"/>
      <c r="B16" s="587"/>
      <c r="C16" s="129" t="s">
        <v>344</v>
      </c>
      <c r="D16" s="129" t="s">
        <v>345</v>
      </c>
      <c r="E16" s="129" t="s">
        <v>395</v>
      </c>
      <c r="F16" s="587"/>
      <c r="G16" s="587"/>
      <c r="H16" s="587"/>
      <c r="I16" s="587"/>
      <c r="J16" s="587"/>
    </row>
    <row r="17" spans="1:12">
      <c r="A17" s="95"/>
      <c r="B17" s="130">
        <v>1</v>
      </c>
      <c r="C17" s="130">
        <v>2</v>
      </c>
      <c r="D17" s="130">
        <v>3</v>
      </c>
      <c r="E17" s="130">
        <v>4</v>
      </c>
      <c r="F17" s="130">
        <v>5</v>
      </c>
      <c r="G17" s="130">
        <v>6</v>
      </c>
      <c r="H17" s="130">
        <v>7</v>
      </c>
      <c r="I17" s="130">
        <v>8</v>
      </c>
      <c r="J17" s="130">
        <v>9</v>
      </c>
    </row>
    <row r="18" spans="1:12">
      <c r="A18" s="95"/>
      <c r="B18" s="95"/>
      <c r="C18" s="95"/>
      <c r="D18" s="95"/>
      <c r="E18" s="95"/>
      <c r="F18" s="95"/>
      <c r="G18" s="95"/>
      <c r="H18" s="95"/>
      <c r="I18" s="95"/>
      <c r="J18" s="95"/>
      <c r="K18" s="95"/>
      <c r="L18" s="95"/>
    </row>
    <row r="19" spans="1:12">
      <c r="A19" s="95"/>
      <c r="B19" s="95"/>
      <c r="C19" s="95"/>
      <c r="D19" s="95"/>
      <c r="E19" s="95"/>
      <c r="F19" s="95"/>
      <c r="G19" s="95"/>
      <c r="H19" s="95"/>
      <c r="I19" s="95"/>
      <c r="J19" s="95"/>
      <c r="K19" s="95"/>
      <c r="L19" s="95"/>
    </row>
    <row r="20" spans="1:12">
      <c r="A20" s="95"/>
      <c r="B20" s="95" t="s">
        <v>452</v>
      </c>
      <c r="C20" s="95"/>
      <c r="D20" s="95"/>
      <c r="E20" s="95"/>
      <c r="F20" s="95"/>
      <c r="G20" s="95"/>
      <c r="H20" s="95"/>
      <c r="I20" s="95"/>
      <c r="J20" s="95"/>
      <c r="K20" s="95"/>
      <c r="L20" s="95"/>
    </row>
    <row r="21" spans="1:12" ht="7.5" customHeight="1">
      <c r="A21" s="95"/>
      <c r="B21" s="95"/>
      <c r="C21" s="95"/>
      <c r="D21" s="95"/>
      <c r="E21" s="95"/>
      <c r="F21" s="95"/>
      <c r="G21" s="95"/>
      <c r="H21" s="95"/>
      <c r="I21" s="95"/>
      <c r="J21" s="95"/>
      <c r="K21" s="95"/>
      <c r="L21" s="95"/>
    </row>
    <row r="22" spans="1:12" ht="10.5" customHeight="1">
      <c r="A22" s="95"/>
      <c r="B22" s="95"/>
      <c r="C22" s="95"/>
      <c r="D22" s="95"/>
      <c r="E22" s="95"/>
      <c r="F22" s="95"/>
      <c r="G22" s="95"/>
      <c r="H22" s="95"/>
      <c r="I22" s="95"/>
      <c r="J22" s="95"/>
      <c r="K22" s="95"/>
      <c r="L22" s="95"/>
    </row>
    <row r="23" spans="1:12">
      <c r="A23" s="95"/>
      <c r="B23" s="95"/>
      <c r="C23" s="95"/>
      <c r="D23" s="95"/>
      <c r="E23" s="95"/>
      <c r="F23" s="95"/>
      <c r="G23" s="95"/>
      <c r="H23" s="95"/>
      <c r="I23" s="95"/>
      <c r="J23" s="95"/>
      <c r="K23" s="95"/>
      <c r="L23" s="95"/>
    </row>
    <row r="24" spans="1:12">
      <c r="B24" s="95"/>
    </row>
    <row r="25" spans="1:12">
      <c r="B25" s="95"/>
    </row>
    <row r="26" spans="1:12">
      <c r="B26" s="95"/>
    </row>
    <row r="27" spans="1:12">
      <c r="B27" s="95"/>
    </row>
    <row r="28" spans="1:12">
      <c r="B28" s="95"/>
    </row>
    <row r="29" spans="1:12">
      <c r="B29" s="95"/>
    </row>
    <row r="30" spans="1:12">
      <c r="B30" s="95"/>
    </row>
    <row r="31" spans="1:12">
      <c r="B31" s="95"/>
    </row>
    <row r="32" spans="1:12">
      <c r="B32" s="95"/>
    </row>
    <row r="33" spans="2:2">
      <c r="B33" s="95"/>
    </row>
    <row r="34" spans="2:2">
      <c r="B34" s="95"/>
    </row>
    <row r="35" spans="2:2">
      <c r="B35" s="95"/>
    </row>
    <row r="36" spans="2:2">
      <c r="B36" s="95"/>
    </row>
    <row r="37" spans="2:2">
      <c r="B37" s="95"/>
    </row>
    <row r="38" spans="2:2">
      <c r="B38" s="95"/>
    </row>
    <row r="39" spans="2:2">
      <c r="B39" s="95"/>
    </row>
    <row r="40" spans="2:2">
      <c r="B40" s="95"/>
    </row>
    <row r="41" spans="2:2">
      <c r="B41" s="95"/>
    </row>
    <row r="42" spans="2:2">
      <c r="B42" s="95"/>
    </row>
    <row r="43" spans="2:2">
      <c r="B43" s="95" t="s">
        <v>387</v>
      </c>
    </row>
    <row r="66" spans="3:3" ht="15">
      <c r="C66" s="158"/>
    </row>
  </sheetData>
  <mergeCells count="17">
    <mergeCell ref="G15:G16"/>
    <mergeCell ref="J15:J16"/>
    <mergeCell ref="I1:K1"/>
    <mergeCell ref="B5:H5"/>
    <mergeCell ref="B6:H6"/>
    <mergeCell ref="B9:H9"/>
    <mergeCell ref="H15:H16"/>
    <mergeCell ref="I3:K3"/>
    <mergeCell ref="I2:K2"/>
    <mergeCell ref="I15:I16"/>
    <mergeCell ref="I4:K4"/>
    <mergeCell ref="B7:H7"/>
    <mergeCell ref="B8:H8"/>
    <mergeCell ref="B10:H10"/>
    <mergeCell ref="B15:B16"/>
    <mergeCell ref="C15:E15"/>
    <mergeCell ref="F15:F16"/>
  </mergeCells>
  <phoneticPr fontId="4" type="noConversion"/>
  <pageMargins left="1.06" right="0.74803149606299213" top="0.39370078740157483" bottom="0.98425196850393704" header="0.51181102362204722" footer="0.51181102362204722"/>
  <pageSetup paperSize="9" scale="89" orientation="landscape" horizontalDpi="1200" verticalDpi="1200" r:id="rId1"/>
  <headerFooter alignWithMargins="0">
    <oddFooter>&amp;L&amp;6&amp;P&amp;N&amp;A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K69"/>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16.7109375" style="104" customWidth="1"/>
    <col min="3" max="3" width="9.7109375" style="104" customWidth="1"/>
    <col min="4" max="4" width="9.28515625" style="104"/>
    <col min="5" max="5" width="10.28515625" style="104" customWidth="1"/>
    <col min="6" max="9" width="13.7109375" style="104" customWidth="1"/>
    <col min="10" max="10" width="14.42578125" style="104" customWidth="1"/>
    <col min="11" max="12" width="13.7109375" style="104" customWidth="1"/>
    <col min="13" max="16384" width="9.28515625" style="104"/>
  </cols>
  <sheetData>
    <row r="1" spans="1:11">
      <c r="A1" s="95"/>
      <c r="B1" s="95"/>
      <c r="C1" s="95"/>
      <c r="D1" s="95"/>
      <c r="E1" s="95"/>
      <c r="F1" s="95"/>
      <c r="G1" s="95"/>
      <c r="H1" s="95"/>
      <c r="I1" s="586" t="s">
        <v>223</v>
      </c>
      <c r="J1" s="586"/>
      <c r="K1" s="586"/>
    </row>
    <row r="2" spans="1:11">
      <c r="A2" s="95"/>
      <c r="B2" s="95"/>
      <c r="C2" s="95"/>
      <c r="D2" s="95"/>
      <c r="E2" s="95"/>
      <c r="F2" s="95"/>
      <c r="G2" s="95"/>
      <c r="H2" s="95"/>
      <c r="I2" s="586" t="s">
        <v>408</v>
      </c>
      <c r="J2" s="586"/>
      <c r="K2" s="586"/>
    </row>
    <row r="3" spans="1:11">
      <c r="A3" s="95"/>
      <c r="B3" s="95"/>
      <c r="C3" s="95"/>
      <c r="D3" s="95"/>
      <c r="E3" s="95"/>
      <c r="F3" s="95"/>
      <c r="G3" s="95"/>
      <c r="H3" s="95"/>
      <c r="I3" s="586" t="s">
        <v>406</v>
      </c>
      <c r="J3" s="586"/>
      <c r="K3" s="586"/>
    </row>
    <row r="4" spans="1:11">
      <c r="A4" s="95"/>
      <c r="B4" s="95"/>
      <c r="C4" s="95"/>
      <c r="D4" s="95"/>
      <c r="E4" s="95"/>
      <c r="F4" s="95"/>
      <c r="G4" s="95"/>
      <c r="H4" s="95"/>
      <c r="I4" s="586" t="s">
        <v>2</v>
      </c>
      <c r="J4" s="586"/>
      <c r="K4" s="586"/>
    </row>
    <row r="5" spans="1:11">
      <c r="A5" s="95"/>
      <c r="B5" s="586" t="s">
        <v>20</v>
      </c>
      <c r="C5" s="586"/>
      <c r="D5" s="586"/>
      <c r="E5" s="586"/>
      <c r="F5" s="586"/>
      <c r="G5" s="586"/>
      <c r="H5" s="586"/>
    </row>
    <row r="6" spans="1:11">
      <c r="A6" s="95"/>
      <c r="B6" s="586" t="s">
        <v>217</v>
      </c>
      <c r="C6" s="586"/>
      <c r="D6" s="586"/>
      <c r="E6" s="586"/>
      <c r="F6" s="586"/>
      <c r="G6" s="586"/>
      <c r="H6" s="586"/>
    </row>
    <row r="7" spans="1:11">
      <c r="A7" s="95"/>
      <c r="B7" s="586" t="s">
        <v>272</v>
      </c>
      <c r="C7" s="586"/>
      <c r="D7" s="586"/>
      <c r="E7" s="586"/>
      <c r="F7" s="586"/>
      <c r="G7" s="586"/>
      <c r="H7" s="586"/>
    </row>
    <row r="8" spans="1:11">
      <c r="A8" s="95"/>
      <c r="B8" s="586" t="s">
        <v>185</v>
      </c>
      <c r="C8" s="586"/>
      <c r="D8" s="586"/>
      <c r="E8" s="586"/>
      <c r="F8" s="586"/>
      <c r="G8" s="586"/>
      <c r="H8" s="586"/>
    </row>
    <row r="9" spans="1:11">
      <c r="A9" s="95"/>
      <c r="B9" s="586" t="s">
        <v>451</v>
      </c>
      <c r="C9" s="586"/>
      <c r="D9" s="586"/>
      <c r="E9" s="586"/>
      <c r="F9" s="586"/>
      <c r="G9" s="586"/>
      <c r="H9" s="586"/>
    </row>
    <row r="10" spans="1:11">
      <c r="A10" s="95"/>
      <c r="B10" s="586"/>
      <c r="C10" s="586"/>
      <c r="D10" s="586"/>
      <c r="E10" s="586"/>
      <c r="F10" s="586"/>
      <c r="G10" s="586"/>
      <c r="H10" s="586"/>
      <c r="I10" s="95"/>
      <c r="J10" s="95"/>
      <c r="K10" s="95"/>
    </row>
    <row r="11" spans="1:11">
      <c r="A11" s="95"/>
      <c r="B11" s="103"/>
      <c r="C11" s="103"/>
      <c r="D11" s="103"/>
      <c r="E11" s="103"/>
      <c r="F11" s="103"/>
      <c r="G11" s="103"/>
      <c r="H11" s="103"/>
      <c r="I11" s="95"/>
      <c r="J11" s="95"/>
      <c r="K11" s="95"/>
    </row>
    <row r="12" spans="1:11">
      <c r="A12" s="95"/>
      <c r="B12" s="95"/>
      <c r="C12" s="95"/>
      <c r="D12" s="95"/>
      <c r="E12" s="95"/>
      <c r="F12" s="95"/>
      <c r="G12" s="95"/>
      <c r="H12" s="95"/>
      <c r="I12" s="95"/>
      <c r="J12" s="95"/>
      <c r="K12" s="95"/>
    </row>
    <row r="13" spans="1:11" ht="13.9" customHeight="1">
      <c r="A13" s="95"/>
      <c r="B13" s="95"/>
      <c r="C13" s="95"/>
      <c r="D13" s="95"/>
      <c r="E13" s="95"/>
      <c r="F13" s="95"/>
      <c r="G13" s="95"/>
      <c r="H13" s="95"/>
      <c r="I13" s="95"/>
      <c r="J13" s="95"/>
      <c r="K13" s="95"/>
    </row>
    <row r="14" spans="1:11">
      <c r="A14" s="95"/>
      <c r="B14" s="95"/>
      <c r="C14" s="95"/>
      <c r="D14" s="95"/>
      <c r="E14" s="95"/>
      <c r="F14" s="95"/>
      <c r="G14" s="95"/>
      <c r="H14" s="95"/>
      <c r="I14" s="95"/>
      <c r="J14" s="95"/>
      <c r="K14" s="95"/>
    </row>
    <row r="15" spans="1:11" ht="13.9" customHeight="1">
      <c r="A15" s="95"/>
      <c r="B15" s="587" t="s">
        <v>376</v>
      </c>
      <c r="C15" s="588" t="s">
        <v>281</v>
      </c>
      <c r="D15" s="588"/>
      <c r="E15" s="588"/>
      <c r="F15" s="587" t="s">
        <v>382</v>
      </c>
      <c r="G15" s="587" t="s">
        <v>309</v>
      </c>
      <c r="H15" s="587" t="s">
        <v>283</v>
      </c>
      <c r="I15" s="587" t="s">
        <v>383</v>
      </c>
      <c r="J15" s="587" t="s">
        <v>471</v>
      </c>
    </row>
    <row r="16" spans="1:11" ht="36" customHeight="1">
      <c r="A16" s="95"/>
      <c r="B16" s="587"/>
      <c r="C16" s="129" t="s">
        <v>344</v>
      </c>
      <c r="D16" s="129" t="s">
        <v>345</v>
      </c>
      <c r="E16" s="129" t="s">
        <v>395</v>
      </c>
      <c r="F16" s="587"/>
      <c r="G16" s="587"/>
      <c r="H16" s="587"/>
      <c r="I16" s="587"/>
      <c r="J16" s="587"/>
    </row>
    <row r="17" spans="1:11">
      <c r="A17" s="95"/>
      <c r="B17" s="130">
        <v>1</v>
      </c>
      <c r="C17" s="130">
        <v>2</v>
      </c>
      <c r="D17" s="130">
        <v>3</v>
      </c>
      <c r="E17" s="130">
        <v>4</v>
      </c>
      <c r="F17" s="130">
        <v>5</v>
      </c>
      <c r="G17" s="130">
        <v>6</v>
      </c>
      <c r="H17" s="130">
        <v>7</v>
      </c>
      <c r="I17" s="130">
        <v>8</v>
      </c>
      <c r="J17" s="130">
        <v>9</v>
      </c>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c r="A20" s="95"/>
      <c r="B20" s="95" t="s">
        <v>452</v>
      </c>
      <c r="C20" s="95"/>
      <c r="D20" s="95"/>
      <c r="E20" s="95"/>
      <c r="F20" s="95"/>
      <c r="G20" s="95"/>
      <c r="H20" s="95"/>
      <c r="I20" s="95"/>
      <c r="J20" s="95"/>
      <c r="K20" s="95"/>
    </row>
    <row r="21" spans="1:11" ht="7.5" customHeight="1">
      <c r="A21" s="95"/>
      <c r="B21" s="95"/>
      <c r="C21" s="95"/>
      <c r="D21" s="95"/>
      <c r="E21" s="95"/>
      <c r="F21" s="95"/>
      <c r="G21" s="95"/>
      <c r="H21" s="95"/>
      <c r="I21" s="95"/>
      <c r="J21" s="95"/>
      <c r="K21" s="95"/>
    </row>
    <row r="22" spans="1:11" ht="10.5" customHeight="1">
      <c r="A22" s="95"/>
      <c r="B22" s="95"/>
      <c r="C22" s="95"/>
      <c r="D22" s="95"/>
      <c r="E22" s="95"/>
      <c r="F22" s="95"/>
      <c r="G22" s="95"/>
      <c r="H22" s="95"/>
      <c r="I22" s="95"/>
      <c r="J22" s="95"/>
      <c r="K22" s="95"/>
    </row>
    <row r="23" spans="1:11">
      <c r="A23" s="95"/>
      <c r="B23" s="95"/>
      <c r="C23" s="95"/>
      <c r="D23" s="95"/>
      <c r="E23" s="95"/>
      <c r="F23" s="95"/>
      <c r="G23" s="95"/>
      <c r="H23" s="95"/>
      <c r="I23" s="95"/>
      <c r="J23" s="95"/>
      <c r="K23" s="95"/>
    </row>
    <row r="24" spans="1:11">
      <c r="A24" s="95"/>
      <c r="B24" s="95"/>
      <c r="C24" s="95"/>
      <c r="D24" s="95"/>
      <c r="E24" s="95"/>
      <c r="F24" s="95"/>
      <c r="G24" s="95"/>
      <c r="H24" s="95"/>
      <c r="I24" s="95"/>
      <c r="J24" s="95"/>
      <c r="K24" s="95"/>
    </row>
    <row r="25" spans="1:11">
      <c r="A25" s="95"/>
      <c r="B25" s="95"/>
      <c r="C25" s="95"/>
      <c r="D25" s="95"/>
      <c r="E25" s="95"/>
      <c r="F25" s="95"/>
      <c r="G25" s="95"/>
      <c r="H25" s="95"/>
      <c r="I25" s="95"/>
      <c r="J25" s="95"/>
      <c r="K25" s="95"/>
    </row>
    <row r="26" spans="1:11">
      <c r="B26" s="95"/>
    </row>
    <row r="27" spans="1:11">
      <c r="B27" s="95"/>
    </row>
    <row r="28" spans="1:11">
      <c r="B28" s="95"/>
    </row>
    <row r="29" spans="1:11">
      <c r="B29" s="95"/>
    </row>
    <row r="30" spans="1:11">
      <c r="B30" s="95"/>
    </row>
    <row r="31" spans="1:11">
      <c r="B31" s="95"/>
    </row>
    <row r="32" spans="1:11">
      <c r="B32" s="95"/>
    </row>
    <row r="33" spans="2:2">
      <c r="B33" s="95"/>
    </row>
    <row r="34" spans="2:2">
      <c r="B34" s="95"/>
    </row>
    <row r="35" spans="2:2">
      <c r="B35" s="95"/>
    </row>
    <row r="36" spans="2:2">
      <c r="B36" s="95"/>
    </row>
    <row r="37" spans="2:2">
      <c r="B37" s="95"/>
    </row>
    <row r="38" spans="2:2">
      <c r="B38" s="95"/>
    </row>
    <row r="39" spans="2:2">
      <c r="B39" s="95"/>
    </row>
    <row r="40" spans="2:2">
      <c r="B40" s="95"/>
    </row>
    <row r="41" spans="2:2">
      <c r="B41" s="95"/>
    </row>
    <row r="42" spans="2:2">
      <c r="B42" s="95"/>
    </row>
    <row r="43" spans="2:2">
      <c r="B43" s="95" t="s">
        <v>387</v>
      </c>
    </row>
    <row r="69" spans="3:3" ht="15">
      <c r="C69" s="158"/>
    </row>
  </sheetData>
  <mergeCells count="17">
    <mergeCell ref="I1:K1"/>
    <mergeCell ref="B5:H5"/>
    <mergeCell ref="B6:H6"/>
    <mergeCell ref="B9:H9"/>
    <mergeCell ref="B7:H7"/>
    <mergeCell ref="B8:H8"/>
    <mergeCell ref="I2:K2"/>
    <mergeCell ref="I3:K3"/>
    <mergeCell ref="I15:I16"/>
    <mergeCell ref="I4:K4"/>
    <mergeCell ref="J15:J16"/>
    <mergeCell ref="H15:H16"/>
    <mergeCell ref="B10:H10"/>
    <mergeCell ref="B15:B16"/>
    <mergeCell ref="C15:E15"/>
    <mergeCell ref="F15:F16"/>
    <mergeCell ref="G15:G16"/>
  </mergeCells>
  <phoneticPr fontId="4" type="noConversion"/>
  <pageMargins left="1.06" right="0.74803149606299213" top="0.39370078740157483" bottom="0.98425196850393704" header="0.51181102362204722" footer="0.51181102362204722"/>
  <pageSetup paperSize="9" scale="89" orientation="landscape" horizontalDpi="1200" verticalDpi="1200" r:id="rId1"/>
  <headerFooter alignWithMargins="0">
    <oddFooter>&amp;L&amp;6&amp;P&amp;N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K58"/>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19" style="104" customWidth="1"/>
    <col min="3" max="3" width="9.7109375" style="104" customWidth="1"/>
    <col min="4" max="4" width="9.28515625" style="104"/>
    <col min="5" max="5" width="10.28515625" style="104" customWidth="1"/>
    <col min="6" max="8" width="13.7109375" style="104" customWidth="1"/>
    <col min="9" max="10" width="14.42578125" style="104" customWidth="1"/>
    <col min="11" max="12" width="13.7109375" style="104" customWidth="1"/>
    <col min="13" max="16384" width="9.28515625" style="104"/>
  </cols>
  <sheetData>
    <row r="1" spans="1:11">
      <c r="A1" s="95"/>
      <c r="B1" s="95"/>
      <c r="C1" s="95"/>
      <c r="D1" s="95"/>
      <c r="E1" s="95"/>
      <c r="F1" s="95"/>
      <c r="G1" s="95"/>
      <c r="H1" s="95"/>
      <c r="I1" s="586" t="s">
        <v>224</v>
      </c>
      <c r="J1" s="586"/>
      <c r="K1" s="586"/>
    </row>
    <row r="2" spans="1:11">
      <c r="A2" s="95"/>
      <c r="B2" s="95"/>
      <c r="C2" s="95"/>
      <c r="D2" s="95"/>
      <c r="E2" s="95"/>
      <c r="F2" s="95"/>
      <c r="G2" s="95"/>
      <c r="H2" s="95"/>
      <c r="I2" s="586" t="s">
        <v>408</v>
      </c>
      <c r="J2" s="586"/>
      <c r="K2" s="586"/>
    </row>
    <row r="3" spans="1:11">
      <c r="A3" s="95"/>
      <c r="B3" s="95"/>
      <c r="C3" s="95"/>
      <c r="D3" s="95"/>
      <c r="E3" s="95"/>
      <c r="F3" s="95"/>
      <c r="G3" s="95"/>
      <c r="H3" s="95"/>
      <c r="I3" s="586" t="s">
        <v>406</v>
      </c>
      <c r="J3" s="586"/>
      <c r="K3" s="586"/>
    </row>
    <row r="4" spans="1:11">
      <c r="A4" s="95"/>
      <c r="B4" s="95"/>
      <c r="C4" s="95"/>
      <c r="D4" s="95"/>
      <c r="E4" s="95"/>
      <c r="F4" s="95"/>
      <c r="G4" s="95"/>
      <c r="H4" s="95"/>
      <c r="I4" s="586" t="s">
        <v>2</v>
      </c>
      <c r="J4" s="586"/>
      <c r="K4" s="586"/>
    </row>
    <row r="5" spans="1:11">
      <c r="A5" s="95"/>
      <c r="B5" s="586" t="s">
        <v>56</v>
      </c>
      <c r="C5" s="586"/>
      <c r="D5" s="586"/>
      <c r="E5" s="586"/>
      <c r="F5" s="586"/>
      <c r="G5" s="586"/>
      <c r="H5" s="586"/>
    </row>
    <row r="6" spans="1:11">
      <c r="A6" s="95"/>
      <c r="B6" s="586" t="s">
        <v>217</v>
      </c>
      <c r="C6" s="586"/>
      <c r="D6" s="586"/>
      <c r="E6" s="586"/>
      <c r="F6" s="586"/>
      <c r="G6" s="586"/>
      <c r="H6" s="586"/>
    </row>
    <row r="7" spans="1:11">
      <c r="A7" s="95"/>
      <c r="B7" s="586" t="s">
        <v>272</v>
      </c>
      <c r="C7" s="586"/>
      <c r="D7" s="586"/>
      <c r="E7" s="586"/>
      <c r="F7" s="586"/>
      <c r="G7" s="586"/>
      <c r="H7" s="586"/>
    </row>
    <row r="8" spans="1:11">
      <c r="A8" s="95"/>
      <c r="B8" s="586" t="s">
        <v>186</v>
      </c>
      <c r="C8" s="586"/>
      <c r="D8" s="586"/>
      <c r="E8" s="586"/>
      <c r="F8" s="586"/>
      <c r="G8" s="586"/>
      <c r="H8" s="586"/>
    </row>
    <row r="9" spans="1:11">
      <c r="A9" s="95"/>
      <c r="B9" s="586" t="s">
        <v>451</v>
      </c>
      <c r="C9" s="586"/>
      <c r="D9" s="586"/>
      <c r="E9" s="586"/>
      <c r="F9" s="586"/>
      <c r="G9" s="586"/>
      <c r="H9" s="586"/>
    </row>
    <row r="10" spans="1:11">
      <c r="A10" s="95"/>
      <c r="B10" s="586"/>
      <c r="C10" s="586"/>
      <c r="D10" s="586"/>
      <c r="E10" s="586"/>
      <c r="F10" s="586"/>
      <c r="G10" s="586"/>
      <c r="H10" s="586"/>
      <c r="I10" s="95"/>
      <c r="J10" s="95"/>
      <c r="K10" s="95"/>
    </row>
    <row r="11" spans="1:11">
      <c r="A11" s="95"/>
      <c r="B11" s="103"/>
      <c r="C11" s="103"/>
      <c r="D11" s="103"/>
      <c r="E11" s="103"/>
      <c r="F11" s="103"/>
      <c r="G11" s="103"/>
      <c r="H11" s="103"/>
      <c r="I11" s="95"/>
      <c r="J11" s="95"/>
      <c r="K11" s="95"/>
    </row>
    <row r="12" spans="1:11">
      <c r="A12" s="95"/>
      <c r="B12" s="95"/>
      <c r="C12" s="95"/>
      <c r="D12" s="95"/>
      <c r="E12" s="95"/>
      <c r="F12" s="95"/>
      <c r="G12" s="95"/>
      <c r="H12" s="95"/>
      <c r="I12" s="95"/>
      <c r="J12" s="95"/>
      <c r="K12" s="95"/>
    </row>
    <row r="13" spans="1:11" ht="13.9" customHeight="1">
      <c r="A13" s="95"/>
      <c r="B13" s="95"/>
      <c r="C13" s="95"/>
      <c r="D13" s="95"/>
      <c r="E13" s="95"/>
      <c r="F13" s="95"/>
      <c r="G13" s="95"/>
      <c r="H13" s="95"/>
      <c r="I13" s="95"/>
      <c r="J13" s="95"/>
      <c r="K13" s="95"/>
    </row>
    <row r="14" spans="1:11">
      <c r="A14" s="95"/>
      <c r="B14" s="95"/>
      <c r="C14" s="95"/>
      <c r="D14" s="95"/>
      <c r="E14" s="95"/>
      <c r="F14" s="95"/>
      <c r="G14" s="95"/>
      <c r="H14" s="95"/>
      <c r="I14" s="95"/>
      <c r="J14" s="95"/>
      <c r="K14" s="95"/>
    </row>
    <row r="15" spans="1:11" ht="13.9" customHeight="1">
      <c r="A15" s="95"/>
      <c r="B15" s="587" t="s">
        <v>376</v>
      </c>
      <c r="C15" s="588" t="s">
        <v>281</v>
      </c>
      <c r="D15" s="588"/>
      <c r="E15" s="588"/>
      <c r="F15" s="587" t="s">
        <v>382</v>
      </c>
      <c r="G15" s="587" t="s">
        <v>309</v>
      </c>
      <c r="H15" s="587" t="s">
        <v>283</v>
      </c>
      <c r="I15" s="587" t="s">
        <v>383</v>
      </c>
      <c r="J15" s="587" t="s">
        <v>471</v>
      </c>
    </row>
    <row r="16" spans="1:11" ht="36" customHeight="1">
      <c r="A16" s="95"/>
      <c r="B16" s="587"/>
      <c r="C16" s="129" t="s">
        <v>344</v>
      </c>
      <c r="D16" s="129" t="s">
        <v>345</v>
      </c>
      <c r="E16" s="129" t="s">
        <v>395</v>
      </c>
      <c r="F16" s="587"/>
      <c r="G16" s="587"/>
      <c r="H16" s="587"/>
      <c r="I16" s="587"/>
      <c r="J16" s="587"/>
    </row>
    <row r="17" spans="1:11">
      <c r="A17" s="95"/>
      <c r="B17" s="130">
        <v>1</v>
      </c>
      <c r="C17" s="130">
        <v>2</v>
      </c>
      <c r="D17" s="130">
        <v>3</v>
      </c>
      <c r="E17" s="130">
        <v>4</v>
      </c>
      <c r="F17" s="130">
        <v>5</v>
      </c>
      <c r="G17" s="130">
        <v>6</v>
      </c>
      <c r="H17" s="130">
        <v>7</v>
      </c>
      <c r="I17" s="130">
        <v>8</v>
      </c>
      <c r="J17" s="130">
        <v>9</v>
      </c>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c r="A20" s="95"/>
      <c r="B20" s="95" t="s">
        <v>452</v>
      </c>
      <c r="C20" s="95"/>
      <c r="D20" s="95"/>
      <c r="E20" s="95"/>
      <c r="F20" s="95"/>
      <c r="G20" s="95"/>
      <c r="H20" s="95"/>
      <c r="I20" s="95"/>
      <c r="J20" s="95"/>
      <c r="K20" s="95"/>
    </row>
    <row r="21" spans="1:11" ht="7.5" customHeight="1">
      <c r="A21" s="95"/>
      <c r="B21" s="95"/>
      <c r="C21" s="95"/>
      <c r="D21" s="95"/>
      <c r="E21" s="95"/>
      <c r="F21" s="95"/>
      <c r="G21" s="95"/>
      <c r="H21" s="95"/>
      <c r="I21" s="95"/>
      <c r="J21" s="95"/>
      <c r="K21" s="95"/>
    </row>
    <row r="22" spans="1:11" ht="10.5" customHeight="1">
      <c r="A22" s="95"/>
      <c r="B22" s="95"/>
      <c r="C22" s="95"/>
      <c r="D22" s="95"/>
      <c r="E22" s="95"/>
      <c r="F22" s="95"/>
      <c r="G22" s="95"/>
      <c r="H22" s="95"/>
      <c r="I22" s="95"/>
      <c r="J22" s="95"/>
      <c r="K22" s="95"/>
    </row>
    <row r="23" spans="1:11">
      <c r="A23" s="95"/>
      <c r="B23" s="95"/>
      <c r="C23" s="95"/>
      <c r="D23" s="95"/>
      <c r="E23" s="95"/>
      <c r="F23" s="95"/>
      <c r="G23" s="95"/>
      <c r="H23" s="95"/>
      <c r="I23" s="95"/>
      <c r="J23" s="95"/>
      <c r="K23" s="95"/>
    </row>
    <row r="24" spans="1:11">
      <c r="A24" s="95"/>
      <c r="B24" s="95"/>
      <c r="C24" s="95"/>
      <c r="D24" s="95"/>
      <c r="E24" s="95"/>
      <c r="F24" s="95"/>
      <c r="G24" s="95"/>
      <c r="H24" s="95"/>
      <c r="I24" s="95"/>
      <c r="J24" s="95"/>
      <c r="K24" s="95"/>
    </row>
    <row r="25" spans="1:11">
      <c r="A25" s="95"/>
      <c r="B25" s="95"/>
      <c r="C25" s="95"/>
      <c r="D25" s="95"/>
      <c r="E25" s="95"/>
      <c r="F25" s="95"/>
      <c r="G25" s="95"/>
      <c r="H25" s="95"/>
      <c r="I25" s="95"/>
      <c r="J25" s="95"/>
      <c r="K25" s="95"/>
    </row>
    <row r="26" spans="1:11">
      <c r="B26" s="95"/>
    </row>
    <row r="27" spans="1:11">
      <c r="B27" s="95"/>
    </row>
    <row r="28" spans="1:11">
      <c r="B28" s="95"/>
    </row>
    <row r="29" spans="1:11">
      <c r="B29" s="95"/>
    </row>
    <row r="30" spans="1:11">
      <c r="B30" s="95"/>
    </row>
    <row r="31" spans="1:11">
      <c r="B31" s="95"/>
    </row>
    <row r="32" spans="1:11">
      <c r="B32" s="95"/>
    </row>
    <row r="33" spans="2:2">
      <c r="B33" s="95"/>
    </row>
    <row r="34" spans="2:2">
      <c r="B34" s="95"/>
    </row>
    <row r="35" spans="2:2">
      <c r="B35" s="95"/>
    </row>
    <row r="36" spans="2:2">
      <c r="B36" s="95"/>
    </row>
    <row r="37" spans="2:2">
      <c r="B37" s="95"/>
    </row>
    <row r="38" spans="2:2">
      <c r="B38" s="95"/>
    </row>
    <row r="39" spans="2:2">
      <c r="B39" s="95"/>
    </row>
    <row r="40" spans="2:2">
      <c r="B40" s="95"/>
    </row>
    <row r="41" spans="2:2">
      <c r="B41" s="95"/>
    </row>
    <row r="42" spans="2:2">
      <c r="B42" s="95"/>
    </row>
    <row r="43" spans="2:2">
      <c r="B43" s="95" t="s">
        <v>387</v>
      </c>
    </row>
    <row r="58" spans="3:3" ht="15">
      <c r="C58" s="158"/>
    </row>
  </sheetData>
  <mergeCells count="17">
    <mergeCell ref="G15:G16"/>
    <mergeCell ref="J15:J16"/>
    <mergeCell ref="I1:K1"/>
    <mergeCell ref="B5:H5"/>
    <mergeCell ref="B6:H6"/>
    <mergeCell ref="B9:H9"/>
    <mergeCell ref="H15:H16"/>
    <mergeCell ref="I3:K3"/>
    <mergeCell ref="I2:K2"/>
    <mergeCell ref="I15:I16"/>
    <mergeCell ref="I4:K4"/>
    <mergeCell ref="B7:H7"/>
    <mergeCell ref="B8:H8"/>
    <mergeCell ref="B10:H10"/>
    <mergeCell ref="B15:B16"/>
    <mergeCell ref="C15:E15"/>
    <mergeCell ref="F15:F16"/>
  </mergeCells>
  <phoneticPr fontId="4" type="noConversion"/>
  <pageMargins left="1.06" right="0.74803149606299213" top="0.39370078740157483" bottom="0.98425196850393704" header="0.51181102362204722" footer="0.51181102362204722"/>
  <pageSetup paperSize="9" scale="89" orientation="landscape" horizontalDpi="1200" verticalDpi="1200" r:id="rId1"/>
  <headerFooter alignWithMargins="0">
    <oddFooter>&amp;L&amp;6&amp;P&amp;N&amp;A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indexed="29"/>
    <pageSetUpPr fitToPage="1"/>
  </sheetPr>
  <dimension ref="B1:K369"/>
  <sheetViews>
    <sheetView view="pageBreakPreview" zoomScaleNormal="75" zoomScaleSheetLayoutView="100" workbookViewId="0">
      <selection activeCell="B6" sqref="B6:G6"/>
    </sheetView>
  </sheetViews>
  <sheetFormatPr defaultColWidth="9.28515625" defaultRowHeight="12" outlineLevelRow="1"/>
  <cols>
    <col min="1" max="1" width="2.5703125" style="13" customWidth="1"/>
    <col min="2" max="2" width="22.28515625" style="13" customWidth="1"/>
    <col min="3" max="3" width="35.28515625" style="13" customWidth="1"/>
    <col min="4" max="4" width="10.42578125" style="13" customWidth="1"/>
    <col min="5" max="5" width="10.7109375" style="13" hidden="1" customWidth="1"/>
    <col min="6" max="6" width="14.7109375" style="44" customWidth="1"/>
    <col min="7" max="9" width="14.7109375" style="13" customWidth="1"/>
    <col min="10" max="16384" width="9.28515625" style="13"/>
  </cols>
  <sheetData>
    <row r="1" spans="2:11">
      <c r="F1" s="13"/>
      <c r="H1" s="598" t="s">
        <v>353</v>
      </c>
      <c r="I1" s="598"/>
      <c r="J1" s="1"/>
      <c r="K1" s="1"/>
    </row>
    <row r="2" spans="2:11">
      <c r="F2" s="13"/>
      <c r="H2" s="605" t="s">
        <v>409</v>
      </c>
      <c r="I2" s="605"/>
      <c r="J2" s="35"/>
    </row>
    <row r="3" spans="2:11">
      <c r="F3" s="13"/>
      <c r="H3" s="605" t="s">
        <v>406</v>
      </c>
      <c r="I3" s="605"/>
      <c r="J3" s="35"/>
    </row>
    <row r="4" spans="2:11">
      <c r="F4" s="13"/>
      <c r="H4" s="605" t="s">
        <v>3</v>
      </c>
      <c r="I4" s="605"/>
      <c r="J4" s="35"/>
      <c r="K4" s="2"/>
    </row>
    <row r="5" spans="2:11">
      <c r="F5" s="13"/>
      <c r="G5" s="18"/>
      <c r="H5" s="2"/>
    </row>
    <row r="6" spans="2:11">
      <c r="B6" s="598" t="s">
        <v>20</v>
      </c>
      <c r="C6" s="598"/>
      <c r="D6" s="598"/>
      <c r="E6" s="598"/>
      <c r="F6" s="598"/>
      <c r="G6" s="598"/>
    </row>
    <row r="7" spans="2:11">
      <c r="B7" s="598" t="s">
        <v>115</v>
      </c>
      <c r="C7" s="598"/>
      <c r="D7" s="598"/>
      <c r="E7" s="598"/>
      <c r="F7" s="598"/>
      <c r="G7" s="598"/>
    </row>
    <row r="8" spans="2:11">
      <c r="B8" s="598" t="s">
        <v>117</v>
      </c>
      <c r="C8" s="598"/>
      <c r="D8" s="598"/>
      <c r="E8" s="598"/>
      <c r="F8" s="598"/>
      <c r="G8" s="598"/>
    </row>
    <row r="9" spans="2:11">
      <c r="B9" s="603" t="s">
        <v>75</v>
      </c>
      <c r="C9" s="603"/>
      <c r="D9" s="603"/>
      <c r="E9" s="603"/>
      <c r="F9" s="603"/>
      <c r="G9" s="603"/>
    </row>
    <row r="10" spans="2:11">
      <c r="B10" s="3"/>
      <c r="C10" s="3"/>
      <c r="D10" s="3"/>
      <c r="E10" s="3"/>
      <c r="F10" s="3"/>
      <c r="G10" s="3"/>
    </row>
    <row r="11" spans="2:11">
      <c r="B11" s="3"/>
      <c r="C11" s="3"/>
      <c r="D11" s="3"/>
      <c r="E11" s="3"/>
      <c r="F11" s="3"/>
      <c r="G11" s="3"/>
    </row>
    <row r="12" spans="2:11">
      <c r="B12" s="1"/>
      <c r="C12" s="1"/>
      <c r="D12" s="1"/>
      <c r="E12" s="1"/>
      <c r="F12" s="1"/>
      <c r="G12" s="1"/>
      <c r="H12" s="1"/>
      <c r="I12" s="4" t="s">
        <v>281</v>
      </c>
    </row>
    <row r="13" spans="2:11">
      <c r="B13" s="48" t="s">
        <v>308</v>
      </c>
      <c r="C13" s="5" t="s">
        <v>454</v>
      </c>
      <c r="D13" s="6"/>
      <c r="E13" s="6"/>
      <c r="F13" s="6"/>
      <c r="G13" s="6"/>
      <c r="H13" s="6"/>
      <c r="I13" s="4">
        <v>129</v>
      </c>
    </row>
    <row r="14" spans="2:11">
      <c r="B14" s="49" t="s">
        <v>335</v>
      </c>
      <c r="C14" s="5" t="s">
        <v>128</v>
      </c>
      <c r="D14" s="6"/>
      <c r="E14" s="6"/>
      <c r="F14" s="6"/>
      <c r="G14" s="6"/>
      <c r="H14" s="6"/>
      <c r="I14" s="4">
        <v>6</v>
      </c>
    </row>
    <row r="15" spans="2:11">
      <c r="B15" s="48" t="s">
        <v>359</v>
      </c>
      <c r="C15" s="5" t="s">
        <v>129</v>
      </c>
      <c r="D15" s="6"/>
      <c r="E15" s="6"/>
      <c r="F15" s="6"/>
      <c r="G15" s="6"/>
      <c r="H15" s="6"/>
      <c r="I15" s="4">
        <v>3</v>
      </c>
    </row>
    <row r="16" spans="2:11">
      <c r="B16" s="48" t="s">
        <v>307</v>
      </c>
      <c r="C16" s="5" t="s">
        <v>130</v>
      </c>
      <c r="D16" s="6"/>
      <c r="E16" s="6"/>
      <c r="F16" s="6"/>
      <c r="G16" s="6"/>
      <c r="H16" s="6"/>
      <c r="I16" s="4">
        <v>75</v>
      </c>
    </row>
    <row r="17" spans="2:9">
      <c r="B17" s="8"/>
      <c r="C17" s="8"/>
      <c r="D17" s="9"/>
      <c r="E17" s="9"/>
      <c r="F17" s="9"/>
      <c r="G17" s="9"/>
    </row>
    <row r="18" spans="2:9">
      <c r="B18" s="8"/>
      <c r="C18" s="8"/>
      <c r="D18" s="9"/>
      <c r="E18" s="9"/>
      <c r="F18" s="9"/>
      <c r="G18" s="9"/>
    </row>
    <row r="19" spans="2:9">
      <c r="H19" s="2"/>
      <c r="I19" s="2" t="s">
        <v>280</v>
      </c>
    </row>
    <row r="20" spans="2:9">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c r="B22" s="11"/>
      <c r="C22" s="11"/>
      <c r="D22" s="1"/>
      <c r="E22" s="1"/>
      <c r="F22" s="3"/>
      <c r="G22" s="1"/>
      <c r="H22" s="164"/>
      <c r="I22" s="164"/>
    </row>
    <row r="23" spans="2:9" ht="12.75" hidden="1" customHeight="1" outlineLevel="1">
      <c r="B23" s="165" t="s">
        <v>293</v>
      </c>
      <c r="C23" s="11"/>
      <c r="D23" s="1"/>
      <c r="E23" s="51" t="e">
        <f>#REF!+#REF!</f>
        <v>#REF!</v>
      </c>
      <c r="F23" s="28" t="e">
        <f>#REF!+#REF!</f>
        <v>#REF!</v>
      </c>
      <c r="G23" s="28" t="e">
        <f>#REF!+#REF!</f>
        <v>#REF!</v>
      </c>
    </row>
    <row r="24" spans="2:9" ht="12.75" hidden="1" customHeight="1" outlineLevel="1">
      <c r="B24" s="11" t="s">
        <v>284</v>
      </c>
      <c r="C24" s="11"/>
      <c r="D24" s="1"/>
      <c r="E24" s="51"/>
      <c r="F24" s="28"/>
      <c r="G24" s="28"/>
      <c r="H24" s="2"/>
    </row>
    <row r="25" spans="2:9" ht="12.75" hidden="1" customHeight="1" outlineLevel="1">
      <c r="B25" s="11"/>
      <c r="C25" s="11"/>
      <c r="D25" s="1"/>
      <c r="E25" s="51"/>
      <c r="F25" s="28"/>
      <c r="G25" s="28"/>
      <c r="H25" s="2"/>
    </row>
    <row r="26" spans="2:9" ht="24.75" hidden="1" customHeight="1" outlineLevel="1">
      <c r="B26" s="608" t="s">
        <v>472</v>
      </c>
      <c r="C26" s="608"/>
      <c r="D26" s="1">
        <v>1</v>
      </c>
      <c r="E26" s="51">
        <v>297</v>
      </c>
      <c r="F26" s="28">
        <v>1200</v>
      </c>
      <c r="G26" s="28"/>
      <c r="H26" s="2"/>
    </row>
    <row r="27" spans="2:9" ht="9" hidden="1" customHeight="1" outlineLevel="1">
      <c r="B27" s="30"/>
      <c r="C27" s="30"/>
      <c r="D27" s="1"/>
      <c r="E27" s="51"/>
      <c r="F27" s="28"/>
      <c r="G27" s="28"/>
      <c r="H27" s="2"/>
    </row>
    <row r="28" spans="2:9" ht="15.75" hidden="1" customHeight="1" outlineLevel="1">
      <c r="B28" s="608" t="s">
        <v>473</v>
      </c>
      <c r="C28" s="608"/>
      <c r="D28" s="1">
        <v>2</v>
      </c>
      <c r="E28" s="51">
        <v>11913</v>
      </c>
      <c r="F28" s="28">
        <v>22267</v>
      </c>
      <c r="G28" s="28"/>
      <c r="H28" s="11"/>
      <c r="I28" s="11"/>
    </row>
    <row r="29" spans="2:9" ht="9" hidden="1" customHeight="1" outlineLevel="1">
      <c r="B29" s="30"/>
      <c r="C29" s="30"/>
      <c r="D29" s="1"/>
      <c r="E29" s="51"/>
      <c r="F29" s="28"/>
      <c r="G29" s="28"/>
      <c r="H29" s="2"/>
    </row>
    <row r="30" spans="2:9" ht="12.75" hidden="1" customHeight="1" outlineLevel="1">
      <c r="B30" s="608" t="s">
        <v>67</v>
      </c>
      <c r="C30" s="608"/>
      <c r="D30" s="1">
        <v>3</v>
      </c>
      <c r="E30" s="51">
        <v>6123</v>
      </c>
      <c r="F30" s="28">
        <v>2500</v>
      </c>
      <c r="G30" s="28"/>
      <c r="H30" s="2"/>
    </row>
    <row r="31" spans="2:9" ht="9" hidden="1" customHeight="1" outlineLevel="1">
      <c r="B31" s="30"/>
      <c r="C31" s="30"/>
      <c r="D31" s="1"/>
      <c r="E31" s="51"/>
      <c r="F31" s="28"/>
      <c r="G31" s="28"/>
      <c r="H31" s="2"/>
    </row>
    <row r="32" spans="2:9" ht="37.15" hidden="1" customHeight="1" outlineLevel="1">
      <c r="B32" s="608" t="s">
        <v>68</v>
      </c>
      <c r="C32" s="608"/>
      <c r="D32" s="1">
        <v>4</v>
      </c>
      <c r="E32" s="51"/>
      <c r="F32" s="28">
        <v>160</v>
      </c>
      <c r="G32" s="28"/>
      <c r="H32" s="2"/>
    </row>
    <row r="33" spans="2:8" ht="9" hidden="1" customHeight="1" outlineLevel="1">
      <c r="B33" s="30"/>
      <c r="C33" s="30"/>
      <c r="D33" s="1"/>
      <c r="E33" s="51"/>
      <c r="F33" s="28"/>
      <c r="G33" s="28"/>
      <c r="H33" s="2"/>
    </row>
    <row r="34" spans="2:8" ht="30" hidden="1" customHeight="1" outlineLevel="1">
      <c r="B34" s="608" t="s">
        <v>69</v>
      </c>
      <c r="C34" s="608"/>
      <c r="D34" s="1">
        <v>5</v>
      </c>
      <c r="E34" s="51">
        <v>6123</v>
      </c>
      <c r="F34" s="28">
        <v>2575</v>
      </c>
      <c r="G34" s="28"/>
      <c r="H34" s="2"/>
    </row>
    <row r="35" spans="2:8" ht="18" hidden="1" customHeight="1" outlineLevel="1">
      <c r="B35" s="43"/>
      <c r="C35" s="43"/>
      <c r="D35" s="1"/>
      <c r="E35" s="51"/>
      <c r="F35" s="28"/>
      <c r="G35" s="28"/>
      <c r="H35" s="2"/>
    </row>
    <row r="36" spans="2:8" ht="12.75" hidden="1" customHeight="1" outlineLevel="1">
      <c r="B36" s="166" t="s">
        <v>303</v>
      </c>
      <c r="C36" s="10"/>
      <c r="D36" s="1"/>
      <c r="E36" s="20">
        <f>E38</f>
        <v>10</v>
      </c>
      <c r="F36" s="28">
        <f>F38+F40+F42+F46</f>
        <v>20677</v>
      </c>
      <c r="G36" s="28">
        <f>G38+G40+G42+G46</f>
        <v>0</v>
      </c>
      <c r="H36" s="2"/>
    </row>
    <row r="37" spans="2:8" ht="9" hidden="1" customHeight="1" outlineLevel="1">
      <c r="B37" s="30"/>
      <c r="C37" s="30"/>
      <c r="D37" s="1"/>
      <c r="E37" s="51"/>
      <c r="F37" s="28"/>
      <c r="G37" s="28"/>
      <c r="H37" s="2"/>
    </row>
    <row r="38" spans="2:8" hidden="1" outlineLevel="1">
      <c r="B38" s="608" t="s">
        <v>326</v>
      </c>
      <c r="C38" s="608"/>
      <c r="D38" s="1">
        <v>1</v>
      </c>
      <c r="E38" s="51">
        <v>10</v>
      </c>
      <c r="F38" s="28">
        <v>20067</v>
      </c>
      <c r="G38" s="28"/>
      <c r="H38" s="2"/>
    </row>
    <row r="39" spans="2:8" ht="9" hidden="1" customHeight="1" outlineLevel="1">
      <c r="B39" s="12"/>
      <c r="C39" s="12"/>
      <c r="D39" s="1"/>
      <c r="E39" s="51"/>
      <c r="F39" s="28"/>
      <c r="G39" s="28"/>
      <c r="H39" s="2"/>
    </row>
    <row r="40" spans="2:8" ht="18" hidden="1" customHeight="1" outlineLevel="1">
      <c r="B40" s="608" t="s">
        <v>327</v>
      </c>
      <c r="C40" s="608"/>
      <c r="D40" s="1">
        <v>2</v>
      </c>
      <c r="E40" s="51"/>
      <c r="F40" s="28">
        <v>500</v>
      </c>
      <c r="G40" s="28"/>
      <c r="H40" s="2"/>
    </row>
    <row r="41" spans="2:8" ht="9" hidden="1" customHeight="1" outlineLevel="1">
      <c r="B41" s="12"/>
      <c r="C41" s="12"/>
      <c r="D41" s="1"/>
      <c r="E41" s="51"/>
      <c r="F41" s="28"/>
      <c r="G41" s="28"/>
      <c r="H41" s="2"/>
    </row>
    <row r="42" spans="2:8" ht="15.75" hidden="1" customHeight="1" outlineLevel="1">
      <c r="B42" s="608" t="s">
        <v>415</v>
      </c>
      <c r="C42" s="608"/>
      <c r="D42" s="1">
        <v>3</v>
      </c>
      <c r="E42" s="51"/>
      <c r="F42" s="28">
        <v>10</v>
      </c>
      <c r="G42" s="28"/>
      <c r="H42" s="2"/>
    </row>
    <row r="43" spans="2:8" ht="9" hidden="1" customHeight="1" outlineLevel="1">
      <c r="B43" s="12"/>
      <c r="C43" s="12"/>
      <c r="D43" s="1"/>
      <c r="E43" s="51"/>
      <c r="F43" s="28"/>
      <c r="G43" s="28"/>
      <c r="H43" s="2"/>
    </row>
    <row r="44" spans="2:8" ht="28.15" hidden="1" customHeight="1" outlineLevel="1">
      <c r="B44" s="608" t="s">
        <v>71</v>
      </c>
      <c r="C44" s="608"/>
      <c r="D44" s="1">
        <v>4</v>
      </c>
      <c r="E44" s="51"/>
      <c r="F44" s="28"/>
      <c r="G44" s="28"/>
      <c r="H44" s="2"/>
    </row>
    <row r="45" spans="2:8" ht="9" hidden="1" customHeight="1" outlineLevel="1">
      <c r="B45" s="12"/>
      <c r="C45" s="12"/>
      <c r="D45" s="1"/>
      <c r="E45" s="51"/>
      <c r="F45" s="28"/>
      <c r="G45" s="28"/>
      <c r="H45" s="2"/>
    </row>
    <row r="46" spans="2:8" hidden="1" outlineLevel="1">
      <c r="B46" s="608" t="s">
        <v>70</v>
      </c>
      <c r="C46" s="608"/>
      <c r="D46" s="1">
        <v>5</v>
      </c>
      <c r="E46" s="51"/>
      <c r="F46" s="28">
        <v>100</v>
      </c>
      <c r="G46" s="28"/>
      <c r="H46" s="2"/>
    </row>
    <row r="47" spans="2:8" ht="9" hidden="1" customHeight="1" outlineLevel="1">
      <c r="B47" s="30"/>
      <c r="C47" s="30"/>
      <c r="D47" s="1"/>
      <c r="E47" s="51"/>
      <c r="F47" s="28"/>
      <c r="G47" s="28"/>
      <c r="H47" s="2"/>
    </row>
    <row r="48" spans="2:8" hidden="1" outlineLevel="1">
      <c r="B48" s="212" t="s">
        <v>441</v>
      </c>
      <c r="C48" s="30"/>
      <c r="D48" s="1"/>
      <c r="E48" s="51"/>
      <c r="F48" s="28"/>
      <c r="G48" s="28"/>
      <c r="H48" s="2"/>
    </row>
    <row r="49" spans="2:8" ht="9" hidden="1" customHeight="1" outlineLevel="1">
      <c r="B49" s="211"/>
      <c r="C49" s="30"/>
      <c r="D49" s="1"/>
      <c r="E49" s="51"/>
      <c r="F49" s="28"/>
      <c r="G49" s="28"/>
      <c r="H49" s="2"/>
    </row>
    <row r="50" spans="2:8" ht="12.75" hidden="1" outlineLevel="1">
      <c r="B50" s="212" t="s">
        <v>438</v>
      </c>
      <c r="C50" s="210"/>
      <c r="D50" s="1"/>
      <c r="E50" s="51"/>
      <c r="F50" s="28"/>
      <c r="G50" s="28"/>
      <c r="H50" s="2"/>
    </row>
    <row r="51" spans="2:8" ht="12.75" hidden="1" outlineLevel="1">
      <c r="B51" s="212"/>
      <c r="C51" s="210"/>
      <c r="D51" s="1"/>
      <c r="E51" s="51"/>
      <c r="F51" s="28"/>
      <c r="G51" s="28"/>
      <c r="H51" s="2"/>
    </row>
    <row r="52" spans="2:8" ht="12" hidden="1" customHeight="1" outlineLevel="1">
      <c r="B52" s="212" t="s">
        <v>442</v>
      </c>
      <c r="C52" s="210"/>
      <c r="D52" s="1"/>
      <c r="E52" s="20">
        <v>40434</v>
      </c>
      <c r="F52" s="28" t="e">
        <f>F23-F36</f>
        <v>#REF!</v>
      </c>
      <c r="G52" s="28" t="e">
        <f>G23-G36</f>
        <v>#REF!</v>
      </c>
    </row>
    <row r="53" spans="2:8" hidden="1" outlineLevel="1">
      <c r="B53" s="11" t="s">
        <v>299</v>
      </c>
      <c r="C53" s="11"/>
      <c r="E53" s="51"/>
      <c r="F53" s="28"/>
      <c r="G53" s="28"/>
    </row>
    <row r="54" spans="2:8" hidden="1" outlineLevel="1">
      <c r="B54" s="45" t="s">
        <v>125</v>
      </c>
      <c r="C54" s="45"/>
      <c r="E54" s="51"/>
      <c r="F54" s="28"/>
      <c r="G54" s="28"/>
    </row>
    <row r="55" spans="2:8" hidden="1" outlineLevel="1">
      <c r="B55" s="37" t="s">
        <v>292</v>
      </c>
      <c r="C55" s="37"/>
      <c r="E55" s="51"/>
      <c r="F55" s="28"/>
      <c r="G55" s="28"/>
    </row>
    <row r="56" spans="2:8" hidden="1" outlineLevel="1">
      <c r="B56" s="45" t="s">
        <v>288</v>
      </c>
      <c r="C56" s="45"/>
      <c r="E56" s="51"/>
      <c r="F56" s="28"/>
      <c r="G56" s="28"/>
    </row>
    <row r="57" spans="2:8" hidden="1" outlineLevel="1">
      <c r="B57" s="18"/>
      <c r="C57" s="18"/>
      <c r="D57" s="18"/>
      <c r="E57" s="51"/>
      <c r="F57" s="28"/>
      <c r="G57" s="28"/>
    </row>
    <row r="58" spans="2:8" hidden="1" outlineLevel="1">
      <c r="B58" s="90" t="s">
        <v>123</v>
      </c>
      <c r="C58" s="90"/>
      <c r="D58" s="18"/>
      <c r="E58" s="18"/>
      <c r="F58" s="28"/>
      <c r="G58" s="56" t="s">
        <v>297</v>
      </c>
    </row>
    <row r="59" spans="2:8" hidden="1" outlineLevel="1">
      <c r="B59" s="90"/>
      <c r="C59" s="90"/>
      <c r="D59" s="18"/>
      <c r="E59" s="18"/>
      <c r="F59" s="28"/>
      <c r="G59" s="56"/>
    </row>
    <row r="60" spans="2:8" hidden="1" outlineLevel="1">
      <c r="B60" s="90" t="s">
        <v>336</v>
      </c>
      <c r="C60" s="90"/>
      <c r="D60" s="18"/>
      <c r="E60" s="18"/>
      <c r="F60" s="28"/>
      <c r="G60" s="56" t="s">
        <v>296</v>
      </c>
    </row>
    <row r="61" spans="2:8" hidden="1" outlineLevel="1">
      <c r="B61" s="90"/>
      <c r="C61" s="90"/>
      <c r="D61" s="18"/>
      <c r="E61" s="18"/>
      <c r="F61" s="28"/>
      <c r="G61" s="56"/>
    </row>
    <row r="62" spans="2:8" hidden="1" outlineLevel="1">
      <c r="B62" s="91" t="s">
        <v>337</v>
      </c>
      <c r="C62" s="90"/>
      <c r="D62" s="18"/>
      <c r="E62" s="18"/>
      <c r="F62" s="28"/>
      <c r="G62" s="56" t="s">
        <v>126</v>
      </c>
    </row>
    <row r="63" spans="2:8" ht="8.25" hidden="1" customHeight="1" outlineLevel="1">
      <c r="B63" s="90"/>
      <c r="C63" s="90"/>
      <c r="D63" s="18"/>
      <c r="E63" s="18"/>
      <c r="F63" s="28"/>
      <c r="G63" s="56"/>
    </row>
    <row r="64" spans="2:8" hidden="1" outlineLevel="1">
      <c r="B64" s="91" t="s">
        <v>323</v>
      </c>
      <c r="C64" s="90"/>
      <c r="D64" s="18"/>
      <c r="E64" s="18"/>
      <c r="F64" s="28"/>
      <c r="G64" s="56" t="s">
        <v>342</v>
      </c>
    </row>
    <row r="65" spans="2:7" hidden="1" outlineLevel="1">
      <c r="B65" s="90"/>
      <c r="C65" s="90"/>
      <c r="D65" s="18"/>
      <c r="E65" s="18"/>
      <c r="F65" s="28"/>
      <c r="G65" s="56"/>
    </row>
    <row r="66" spans="2:7" hidden="1" outlineLevel="1">
      <c r="B66" s="92" t="s">
        <v>338</v>
      </c>
      <c r="C66" s="93"/>
      <c r="D66" s="54"/>
      <c r="E66" s="54"/>
      <c r="F66" s="79"/>
      <c r="G66" s="75" t="s">
        <v>321</v>
      </c>
    </row>
    <row r="67" spans="2:7" ht="8.25" hidden="1" customHeight="1" outlineLevel="1">
      <c r="B67" s="90"/>
      <c r="C67" s="90"/>
      <c r="D67" s="18"/>
      <c r="E67" s="51"/>
      <c r="F67" s="28"/>
      <c r="G67" s="56"/>
    </row>
    <row r="68" spans="2:7" ht="34.5" hidden="1" customHeight="1" outlineLevel="1">
      <c r="B68" s="607" t="s">
        <v>174</v>
      </c>
      <c r="C68" s="607"/>
      <c r="D68" s="41"/>
      <c r="E68" s="52"/>
      <c r="F68" s="80"/>
      <c r="G68" s="56" t="s">
        <v>343</v>
      </c>
    </row>
    <row r="69" spans="2:7" ht="8.25" hidden="1" customHeight="1" outlineLevel="1">
      <c r="B69" s="90"/>
      <c r="C69" s="90"/>
      <c r="D69" s="18"/>
      <c r="E69" s="51"/>
      <c r="F69" s="28"/>
      <c r="G69" s="56"/>
    </row>
    <row r="70" spans="2:7" ht="24" hidden="1" customHeight="1" outlineLevel="1">
      <c r="B70" s="607" t="s">
        <v>127</v>
      </c>
      <c r="C70" s="607"/>
      <c r="D70" s="41"/>
      <c r="E70" s="52"/>
      <c r="F70" s="80"/>
      <c r="G70" s="56" t="s">
        <v>295</v>
      </c>
    </row>
    <row r="71" spans="2:7" ht="12.75" collapsed="1">
      <c r="B71" s="210" t="s">
        <v>385</v>
      </c>
      <c r="E71" s="51"/>
      <c r="F71" s="28"/>
      <c r="G71" s="28"/>
    </row>
    <row r="72" spans="2:7" ht="12.75">
      <c r="B72" s="216"/>
      <c r="E72" s="51"/>
      <c r="F72" s="28"/>
      <c r="G72" s="28"/>
    </row>
    <row r="73" spans="2:7" ht="12.75">
      <c r="B73" s="210" t="s">
        <v>374</v>
      </c>
      <c r="E73" s="51"/>
      <c r="F73" s="28"/>
      <c r="G73" s="28"/>
    </row>
    <row r="74" spans="2:7" ht="12.75">
      <c r="B74" s="95"/>
      <c r="E74" s="47"/>
      <c r="F74" s="28"/>
      <c r="G74" s="28"/>
    </row>
    <row r="75" spans="2:7" ht="12.75">
      <c r="B75" s="210" t="s">
        <v>440</v>
      </c>
      <c r="E75" s="47"/>
      <c r="F75" s="28"/>
      <c r="G75" s="28"/>
    </row>
    <row r="76" spans="2:7" ht="12.75">
      <c r="B76" s="95"/>
      <c r="E76" s="47"/>
      <c r="F76" s="28"/>
      <c r="G76" s="28"/>
    </row>
    <row r="77" spans="2:7" ht="12.75">
      <c r="B77" s="210" t="s">
        <v>438</v>
      </c>
      <c r="E77" s="47"/>
      <c r="F77" s="28"/>
      <c r="G77" s="28"/>
    </row>
    <row r="78" spans="2:7" ht="12.75">
      <c r="B78" s="210"/>
      <c r="E78" s="47"/>
      <c r="F78" s="28"/>
      <c r="G78" s="28"/>
    </row>
    <row r="79" spans="2:7" ht="12.75">
      <c r="B79" s="210" t="s">
        <v>442</v>
      </c>
      <c r="E79" s="47"/>
      <c r="F79" s="28"/>
      <c r="G79" s="28"/>
    </row>
    <row r="80" spans="2:7">
      <c r="E80" s="47"/>
      <c r="F80" s="28"/>
      <c r="G80" s="28"/>
    </row>
    <row r="81" spans="3:7">
      <c r="E81" s="47"/>
      <c r="F81" s="28"/>
      <c r="G81" s="28"/>
    </row>
    <row r="82" spans="3:7">
      <c r="E82" s="47"/>
      <c r="F82" s="28"/>
      <c r="G82" s="28"/>
    </row>
    <row r="83" spans="3:7">
      <c r="E83" s="47"/>
      <c r="F83" s="28"/>
      <c r="G83" s="28"/>
    </row>
    <row r="84" spans="3:7">
      <c r="C84" s="76"/>
      <c r="E84" s="47"/>
      <c r="F84" s="28"/>
      <c r="G84" s="28"/>
    </row>
    <row r="85" spans="3:7">
      <c r="E85" s="47"/>
      <c r="F85" s="28"/>
      <c r="G85" s="28"/>
    </row>
    <row r="86" spans="3:7">
      <c r="E86" s="47"/>
      <c r="F86" s="28"/>
      <c r="G86" s="28"/>
    </row>
    <row r="87" spans="3:7">
      <c r="E87" s="47"/>
      <c r="F87" s="28"/>
      <c r="G87" s="28"/>
    </row>
    <row r="88" spans="3:7">
      <c r="E88" s="47"/>
      <c r="F88" s="28"/>
      <c r="G88" s="28"/>
    </row>
    <row r="89" spans="3:7">
      <c r="E89" s="47"/>
      <c r="F89" s="28"/>
      <c r="G89" s="28"/>
    </row>
    <row r="90" spans="3:7">
      <c r="E90" s="47"/>
      <c r="F90" s="28"/>
      <c r="G90" s="28"/>
    </row>
    <row r="91" spans="3:7">
      <c r="E91" s="47"/>
      <c r="F91" s="28"/>
      <c r="G91" s="28"/>
    </row>
    <row r="92" spans="3:7">
      <c r="E92" s="47"/>
      <c r="F92" s="28"/>
      <c r="G92" s="28"/>
    </row>
    <row r="93" spans="3:7">
      <c r="E93" s="47"/>
      <c r="F93" s="28"/>
      <c r="G93" s="28"/>
    </row>
    <row r="94" spans="3:7">
      <c r="E94" s="47"/>
      <c r="F94" s="28"/>
      <c r="G94" s="28"/>
    </row>
    <row r="95" spans="3:7">
      <c r="E95" s="47"/>
      <c r="F95" s="28"/>
      <c r="G95" s="28"/>
    </row>
    <row r="96" spans="3:7">
      <c r="E96" s="47"/>
      <c r="F96" s="28"/>
      <c r="G96" s="28"/>
    </row>
    <row r="97" spans="5:7">
      <c r="E97" s="47"/>
      <c r="F97" s="28"/>
      <c r="G97" s="28"/>
    </row>
    <row r="98" spans="5:7">
      <c r="E98" s="47"/>
      <c r="F98" s="28"/>
      <c r="G98" s="28"/>
    </row>
    <row r="99" spans="5:7">
      <c r="E99" s="47"/>
      <c r="F99" s="28"/>
      <c r="G99" s="28"/>
    </row>
    <row r="100" spans="5:7">
      <c r="E100" s="47"/>
      <c r="F100" s="28"/>
      <c r="G100" s="28"/>
    </row>
    <row r="101" spans="5:7">
      <c r="E101" s="47"/>
      <c r="F101" s="28"/>
      <c r="G101" s="28"/>
    </row>
    <row r="102" spans="5:7">
      <c r="E102" s="47"/>
      <c r="F102" s="28"/>
      <c r="G102" s="28"/>
    </row>
    <row r="103" spans="5:7">
      <c r="E103" s="47"/>
      <c r="F103" s="28"/>
      <c r="G103" s="28"/>
    </row>
    <row r="104" spans="5:7">
      <c r="E104" s="47"/>
      <c r="F104" s="20"/>
      <c r="G104" s="20"/>
    </row>
    <row r="105" spans="5:7">
      <c r="E105" s="47"/>
      <c r="F105" s="20"/>
      <c r="G105" s="20"/>
    </row>
    <row r="106" spans="5:7">
      <c r="E106" s="47"/>
      <c r="F106" s="20"/>
      <c r="G106" s="20"/>
    </row>
    <row r="107" spans="5:7">
      <c r="E107" s="47"/>
      <c r="F107" s="20"/>
      <c r="G107" s="20"/>
    </row>
    <row r="108" spans="5:7">
      <c r="E108" s="47"/>
      <c r="F108" s="20"/>
      <c r="G108" s="20"/>
    </row>
    <row r="109" spans="5:7">
      <c r="E109" s="47"/>
      <c r="F109" s="20"/>
      <c r="G109" s="20"/>
    </row>
    <row r="110" spans="5:7">
      <c r="E110" s="47"/>
      <c r="F110" s="20"/>
      <c r="G110" s="20"/>
    </row>
    <row r="111" spans="5:7">
      <c r="E111" s="47"/>
      <c r="F111" s="20"/>
      <c r="G111" s="20"/>
    </row>
    <row r="112" spans="5:7">
      <c r="E112" s="47"/>
      <c r="F112" s="20"/>
      <c r="G112" s="20"/>
    </row>
    <row r="113" spans="5:7">
      <c r="E113" s="47"/>
      <c r="F113" s="20"/>
      <c r="G113" s="20"/>
    </row>
    <row r="114" spans="5:7">
      <c r="E114" s="47"/>
      <c r="F114" s="20"/>
      <c r="G114" s="20"/>
    </row>
    <row r="115" spans="5:7">
      <c r="E115" s="47"/>
      <c r="F115" s="20"/>
      <c r="G115" s="20"/>
    </row>
    <row r="116" spans="5:7">
      <c r="F116" s="20"/>
      <c r="G116" s="20"/>
    </row>
    <row r="117" spans="5:7">
      <c r="F117" s="20"/>
      <c r="G117" s="20"/>
    </row>
    <row r="118" spans="5:7">
      <c r="G118" s="1"/>
    </row>
    <row r="119" spans="5:7">
      <c r="G119" s="1"/>
    </row>
    <row r="120" spans="5:7">
      <c r="G120" s="1"/>
    </row>
    <row r="121" spans="5:7">
      <c r="G121" s="1"/>
    </row>
    <row r="122" spans="5:7">
      <c r="G122" s="1"/>
    </row>
    <row r="123" spans="5:7">
      <c r="G123" s="1"/>
    </row>
    <row r="124" spans="5:7">
      <c r="G124" s="1"/>
    </row>
    <row r="125" spans="5:7">
      <c r="G125" s="1"/>
    </row>
    <row r="126" spans="5:7">
      <c r="G126" s="1"/>
    </row>
    <row r="127" spans="5:7">
      <c r="G127" s="1"/>
    </row>
    <row r="128" spans="5:7">
      <c r="G128" s="1"/>
    </row>
    <row r="129" spans="7:7">
      <c r="G129" s="1"/>
    </row>
    <row r="130" spans="7:7">
      <c r="G130" s="1"/>
    </row>
    <row r="131" spans="7:7">
      <c r="G131" s="1"/>
    </row>
    <row r="132" spans="7:7">
      <c r="G132" s="1"/>
    </row>
    <row r="133" spans="7:7">
      <c r="G133" s="1"/>
    </row>
    <row r="134" spans="7:7">
      <c r="G134" s="1"/>
    </row>
    <row r="135" spans="7:7">
      <c r="G135" s="1"/>
    </row>
    <row r="136" spans="7:7">
      <c r="G136" s="1"/>
    </row>
    <row r="137" spans="7:7">
      <c r="G137" s="1"/>
    </row>
    <row r="138" spans="7:7">
      <c r="G138" s="1"/>
    </row>
    <row r="139" spans="7:7">
      <c r="G139" s="1"/>
    </row>
    <row r="140" spans="7:7">
      <c r="G140" s="1"/>
    </row>
    <row r="141" spans="7:7">
      <c r="G141" s="1"/>
    </row>
    <row r="142" spans="7:7">
      <c r="G142" s="1"/>
    </row>
    <row r="143" spans="7:7">
      <c r="G143" s="1"/>
    </row>
    <row r="144" spans="7:7">
      <c r="G144" s="1"/>
    </row>
    <row r="145" spans="7:7">
      <c r="G145" s="1"/>
    </row>
    <row r="146" spans="7:7">
      <c r="G146" s="1"/>
    </row>
    <row r="147" spans="7:7">
      <c r="G147" s="1"/>
    </row>
    <row r="148" spans="7:7">
      <c r="G148" s="1"/>
    </row>
    <row r="149" spans="7:7">
      <c r="G149" s="1"/>
    </row>
    <row r="150" spans="7:7">
      <c r="G150" s="1"/>
    </row>
    <row r="151" spans="7:7">
      <c r="G151" s="1"/>
    </row>
    <row r="152" spans="7:7">
      <c r="G152" s="1"/>
    </row>
    <row r="153" spans="7:7">
      <c r="G153" s="1"/>
    </row>
    <row r="154" spans="7:7">
      <c r="G154" s="1"/>
    </row>
    <row r="155" spans="7:7">
      <c r="G155" s="1"/>
    </row>
    <row r="156" spans="7:7">
      <c r="G156" s="1"/>
    </row>
    <row r="157" spans="7:7">
      <c r="G157" s="1"/>
    </row>
    <row r="158" spans="7:7">
      <c r="G158" s="1"/>
    </row>
    <row r="159" spans="7:7">
      <c r="G159" s="1"/>
    </row>
    <row r="160" spans="7:7">
      <c r="G160" s="1"/>
    </row>
    <row r="161" spans="7:7">
      <c r="G161" s="1"/>
    </row>
    <row r="162" spans="7:7">
      <c r="G162" s="1"/>
    </row>
    <row r="163" spans="7:7">
      <c r="G163" s="1"/>
    </row>
    <row r="164" spans="7:7">
      <c r="G164" s="1"/>
    </row>
    <row r="165" spans="7:7">
      <c r="G165" s="1"/>
    </row>
    <row r="166" spans="7:7">
      <c r="G166" s="1"/>
    </row>
    <row r="167" spans="7:7">
      <c r="G167" s="1"/>
    </row>
    <row r="168" spans="7:7">
      <c r="G168" s="1"/>
    </row>
    <row r="169" spans="7:7">
      <c r="G169" s="1"/>
    </row>
    <row r="170" spans="7:7">
      <c r="G170" s="1"/>
    </row>
    <row r="171" spans="7:7">
      <c r="G171" s="1"/>
    </row>
    <row r="172" spans="7:7">
      <c r="G172" s="1"/>
    </row>
    <row r="173" spans="7:7">
      <c r="G173" s="1"/>
    </row>
    <row r="174" spans="7:7">
      <c r="G174" s="1"/>
    </row>
    <row r="175" spans="7:7">
      <c r="G175" s="1"/>
    </row>
    <row r="176" spans="7:7">
      <c r="G176" s="1"/>
    </row>
    <row r="177" spans="7:7">
      <c r="G177" s="1"/>
    </row>
    <row r="178" spans="7:7">
      <c r="G178" s="1"/>
    </row>
    <row r="179" spans="7:7">
      <c r="G179" s="1"/>
    </row>
    <row r="180" spans="7:7">
      <c r="G180" s="1"/>
    </row>
    <row r="181" spans="7:7">
      <c r="G181" s="1"/>
    </row>
    <row r="182" spans="7:7">
      <c r="G182" s="1"/>
    </row>
    <row r="183" spans="7:7">
      <c r="G183" s="1"/>
    </row>
    <row r="184" spans="7:7">
      <c r="G184" s="1"/>
    </row>
    <row r="185" spans="7:7">
      <c r="G185" s="1"/>
    </row>
    <row r="186" spans="7:7">
      <c r="G186" s="1"/>
    </row>
    <row r="187" spans="7:7">
      <c r="G187" s="1"/>
    </row>
    <row r="188" spans="7:7">
      <c r="G188" s="1"/>
    </row>
    <row r="189" spans="7:7">
      <c r="G189" s="1"/>
    </row>
    <row r="190" spans="7:7">
      <c r="G190" s="1"/>
    </row>
    <row r="191" spans="7:7">
      <c r="G191" s="1"/>
    </row>
    <row r="192" spans="7:7">
      <c r="G192" s="1"/>
    </row>
    <row r="193" spans="7:7">
      <c r="G193" s="1"/>
    </row>
    <row r="194" spans="7:7">
      <c r="G194" s="1"/>
    </row>
    <row r="195" spans="7:7">
      <c r="G195" s="1"/>
    </row>
    <row r="196" spans="7:7">
      <c r="G196" s="1"/>
    </row>
    <row r="197" spans="7:7">
      <c r="G197" s="1"/>
    </row>
    <row r="198" spans="7:7">
      <c r="G198" s="1"/>
    </row>
    <row r="199" spans="7:7">
      <c r="G199" s="1"/>
    </row>
    <row r="200" spans="7:7">
      <c r="G200" s="1"/>
    </row>
    <row r="201" spans="7:7">
      <c r="G201" s="1"/>
    </row>
    <row r="202" spans="7:7">
      <c r="G202" s="1"/>
    </row>
    <row r="203" spans="7:7">
      <c r="G203" s="1"/>
    </row>
    <row r="204" spans="7:7">
      <c r="G204" s="1"/>
    </row>
    <row r="205" spans="7:7">
      <c r="G205" s="1"/>
    </row>
    <row r="206" spans="7:7">
      <c r="G206" s="1"/>
    </row>
    <row r="207" spans="7:7">
      <c r="G207" s="1"/>
    </row>
    <row r="208" spans="7:7">
      <c r="G208" s="1"/>
    </row>
    <row r="209" spans="7:7">
      <c r="G209" s="1"/>
    </row>
    <row r="210" spans="7:7">
      <c r="G210" s="1"/>
    </row>
    <row r="211" spans="7:7">
      <c r="G211" s="1"/>
    </row>
    <row r="212" spans="7:7">
      <c r="G212" s="1"/>
    </row>
    <row r="213" spans="7:7">
      <c r="G213" s="1"/>
    </row>
    <row r="214" spans="7:7">
      <c r="G214" s="1"/>
    </row>
    <row r="215" spans="7:7">
      <c r="G215" s="1"/>
    </row>
    <row r="216" spans="7:7">
      <c r="G216" s="1"/>
    </row>
    <row r="217" spans="7:7">
      <c r="G217" s="1"/>
    </row>
    <row r="218" spans="7:7">
      <c r="G218" s="1"/>
    </row>
    <row r="219" spans="7:7">
      <c r="G219" s="1"/>
    </row>
    <row r="220" spans="7:7">
      <c r="G220" s="1"/>
    </row>
    <row r="221" spans="7:7">
      <c r="G221" s="1"/>
    </row>
    <row r="222" spans="7:7">
      <c r="G222" s="1"/>
    </row>
    <row r="223" spans="7:7">
      <c r="G223" s="1"/>
    </row>
    <row r="224" spans="7:7">
      <c r="G224" s="1"/>
    </row>
    <row r="225" spans="7:7">
      <c r="G225" s="1"/>
    </row>
    <row r="226" spans="7:7">
      <c r="G226" s="1"/>
    </row>
    <row r="227" spans="7:7">
      <c r="G227" s="1"/>
    </row>
    <row r="228" spans="7:7">
      <c r="G228" s="1"/>
    </row>
    <row r="229" spans="7:7">
      <c r="G229" s="1"/>
    </row>
    <row r="230" spans="7:7">
      <c r="G230" s="1"/>
    </row>
    <row r="231" spans="7:7">
      <c r="G231" s="1"/>
    </row>
    <row r="232" spans="7:7">
      <c r="G232" s="1"/>
    </row>
    <row r="233" spans="7:7">
      <c r="G233" s="1"/>
    </row>
    <row r="234" spans="7:7">
      <c r="G234" s="1"/>
    </row>
    <row r="235" spans="7:7">
      <c r="G235" s="1"/>
    </row>
    <row r="236" spans="7:7">
      <c r="G236" s="1"/>
    </row>
    <row r="237" spans="7:7">
      <c r="G237" s="1"/>
    </row>
    <row r="238" spans="7:7">
      <c r="G238" s="1"/>
    </row>
    <row r="239" spans="7:7">
      <c r="G239" s="1"/>
    </row>
    <row r="240" spans="7:7">
      <c r="G240" s="1"/>
    </row>
    <row r="241" spans="7:7">
      <c r="G241" s="1"/>
    </row>
    <row r="242" spans="7:7">
      <c r="G242" s="1"/>
    </row>
    <row r="243" spans="7:7">
      <c r="G243" s="1"/>
    </row>
    <row r="244" spans="7:7">
      <c r="G244" s="1"/>
    </row>
    <row r="245" spans="7:7">
      <c r="G245" s="1"/>
    </row>
    <row r="246" spans="7:7">
      <c r="G246" s="1"/>
    </row>
    <row r="247" spans="7:7">
      <c r="G247" s="1"/>
    </row>
    <row r="248" spans="7:7">
      <c r="G248" s="1"/>
    </row>
    <row r="249" spans="7:7">
      <c r="G249" s="1"/>
    </row>
    <row r="250" spans="7:7">
      <c r="G250" s="1"/>
    </row>
    <row r="251" spans="7:7">
      <c r="G251" s="1"/>
    </row>
    <row r="252" spans="7:7">
      <c r="G252" s="1"/>
    </row>
    <row r="253" spans="7:7">
      <c r="G253" s="1"/>
    </row>
    <row r="254" spans="7:7">
      <c r="G254" s="1"/>
    </row>
    <row r="255" spans="7:7">
      <c r="G255" s="1"/>
    </row>
    <row r="256" spans="7:7">
      <c r="G256" s="1"/>
    </row>
    <row r="257" spans="7:7">
      <c r="G257" s="1"/>
    </row>
    <row r="258" spans="7:7">
      <c r="G258" s="1"/>
    </row>
    <row r="259" spans="7:7">
      <c r="G259" s="1"/>
    </row>
    <row r="260" spans="7:7">
      <c r="G260" s="1"/>
    </row>
    <row r="261" spans="7:7">
      <c r="G261" s="1"/>
    </row>
    <row r="262" spans="7:7">
      <c r="G262" s="1"/>
    </row>
    <row r="263" spans="7:7">
      <c r="G263" s="1"/>
    </row>
    <row r="264" spans="7:7">
      <c r="G264" s="1"/>
    </row>
    <row r="265" spans="7:7">
      <c r="G265" s="1"/>
    </row>
    <row r="266" spans="7:7">
      <c r="G266" s="1"/>
    </row>
    <row r="267" spans="7:7">
      <c r="G267" s="1"/>
    </row>
    <row r="268" spans="7:7">
      <c r="G268" s="1"/>
    </row>
    <row r="269" spans="7:7">
      <c r="G269" s="1"/>
    </row>
    <row r="270" spans="7:7">
      <c r="G270" s="1"/>
    </row>
    <row r="271" spans="7:7">
      <c r="G271" s="1"/>
    </row>
    <row r="272" spans="7:7">
      <c r="G272" s="1"/>
    </row>
    <row r="273" spans="7:7">
      <c r="G273" s="1"/>
    </row>
    <row r="274" spans="7:7">
      <c r="G274" s="1"/>
    </row>
    <row r="275" spans="7:7">
      <c r="G275" s="1"/>
    </row>
    <row r="276" spans="7:7">
      <c r="G276" s="1"/>
    </row>
    <row r="277" spans="7:7">
      <c r="G277" s="1"/>
    </row>
    <row r="278" spans="7:7">
      <c r="G278" s="1"/>
    </row>
    <row r="279" spans="7:7">
      <c r="G279" s="1"/>
    </row>
    <row r="280" spans="7:7">
      <c r="G280" s="1"/>
    </row>
    <row r="281" spans="7:7">
      <c r="G281" s="1"/>
    </row>
    <row r="282" spans="7:7">
      <c r="G282" s="1"/>
    </row>
    <row r="283" spans="7:7">
      <c r="G283" s="1"/>
    </row>
    <row r="284" spans="7:7">
      <c r="G284" s="1"/>
    </row>
    <row r="285" spans="7:7">
      <c r="G285" s="1"/>
    </row>
    <row r="286" spans="7:7">
      <c r="G286" s="1"/>
    </row>
    <row r="287" spans="7:7">
      <c r="G287" s="1"/>
    </row>
    <row r="288" spans="7:7">
      <c r="G288" s="1"/>
    </row>
    <row r="289" spans="7:7">
      <c r="G289" s="1"/>
    </row>
    <row r="290" spans="7:7">
      <c r="G290" s="1"/>
    </row>
    <row r="291" spans="7:7">
      <c r="G291" s="1"/>
    </row>
    <row r="292" spans="7:7">
      <c r="G292" s="1"/>
    </row>
    <row r="293" spans="7:7">
      <c r="G293" s="1"/>
    </row>
    <row r="294" spans="7:7">
      <c r="G294" s="1"/>
    </row>
    <row r="295" spans="7:7">
      <c r="G295" s="1"/>
    </row>
    <row r="296" spans="7:7">
      <c r="G296" s="1"/>
    </row>
    <row r="297" spans="7:7">
      <c r="G297" s="1"/>
    </row>
    <row r="298" spans="7:7">
      <c r="G298" s="1"/>
    </row>
    <row r="299" spans="7:7">
      <c r="G299" s="1"/>
    </row>
    <row r="300" spans="7:7">
      <c r="G300" s="1"/>
    </row>
    <row r="301" spans="7:7">
      <c r="G301" s="1"/>
    </row>
    <row r="302" spans="7:7">
      <c r="G302" s="1"/>
    </row>
    <row r="303" spans="7:7">
      <c r="G303" s="1"/>
    </row>
    <row r="304" spans="7:7">
      <c r="G304" s="1"/>
    </row>
    <row r="305" spans="7:7">
      <c r="G305" s="1"/>
    </row>
    <row r="306" spans="7:7">
      <c r="G306" s="1"/>
    </row>
    <row r="307" spans="7:7">
      <c r="G307" s="1"/>
    </row>
    <row r="308" spans="7:7">
      <c r="G308" s="1"/>
    </row>
    <row r="309" spans="7:7">
      <c r="G309" s="1"/>
    </row>
    <row r="310" spans="7:7">
      <c r="G310" s="1"/>
    </row>
    <row r="311" spans="7:7">
      <c r="G311" s="1"/>
    </row>
    <row r="312" spans="7:7">
      <c r="G312" s="1"/>
    </row>
    <row r="313" spans="7:7">
      <c r="G313" s="1"/>
    </row>
    <row r="314" spans="7:7">
      <c r="G314" s="1"/>
    </row>
    <row r="315" spans="7:7">
      <c r="G315" s="1"/>
    </row>
    <row r="316" spans="7:7">
      <c r="G316" s="1"/>
    </row>
    <row r="317" spans="7:7">
      <c r="G317" s="1"/>
    </row>
    <row r="318" spans="7:7">
      <c r="G318" s="1"/>
    </row>
    <row r="319" spans="7:7">
      <c r="G319" s="1"/>
    </row>
    <row r="320" spans="7:7">
      <c r="G320" s="1"/>
    </row>
    <row r="321" spans="7:7">
      <c r="G321" s="1"/>
    </row>
    <row r="322" spans="7:7">
      <c r="G322" s="1"/>
    </row>
    <row r="323" spans="7:7">
      <c r="G323" s="1"/>
    </row>
    <row r="324" spans="7:7">
      <c r="G324" s="1"/>
    </row>
    <row r="325" spans="7:7">
      <c r="G325" s="1"/>
    </row>
    <row r="326" spans="7:7">
      <c r="G326" s="1"/>
    </row>
    <row r="327" spans="7:7">
      <c r="G327" s="1"/>
    </row>
    <row r="328" spans="7:7">
      <c r="G328" s="1"/>
    </row>
    <row r="329" spans="7:7">
      <c r="G329" s="1"/>
    </row>
    <row r="330" spans="7:7">
      <c r="G330" s="1"/>
    </row>
    <row r="331" spans="7:7">
      <c r="G331" s="1"/>
    </row>
    <row r="332" spans="7:7">
      <c r="G332" s="1"/>
    </row>
    <row r="333" spans="7:7">
      <c r="G333" s="1"/>
    </row>
    <row r="334" spans="7:7">
      <c r="G334" s="1"/>
    </row>
    <row r="335" spans="7:7">
      <c r="G335" s="1"/>
    </row>
    <row r="336" spans="7:7">
      <c r="G336" s="1"/>
    </row>
    <row r="337" spans="7:7">
      <c r="G337" s="1"/>
    </row>
    <row r="338" spans="7:7">
      <c r="G338" s="1"/>
    </row>
    <row r="339" spans="7:7">
      <c r="G339" s="1"/>
    </row>
    <row r="340" spans="7:7">
      <c r="G340" s="1"/>
    </row>
    <row r="341" spans="7:7">
      <c r="G341" s="1"/>
    </row>
    <row r="342" spans="7:7">
      <c r="G342" s="1"/>
    </row>
    <row r="343" spans="7:7">
      <c r="G343" s="1"/>
    </row>
    <row r="344" spans="7:7">
      <c r="G344" s="1"/>
    </row>
    <row r="345" spans="7:7">
      <c r="G345" s="1"/>
    </row>
    <row r="346" spans="7:7">
      <c r="G346" s="1"/>
    </row>
    <row r="347" spans="7:7">
      <c r="G347" s="1"/>
    </row>
    <row r="348" spans="7:7">
      <c r="G348" s="1"/>
    </row>
    <row r="349" spans="7:7">
      <c r="G349" s="1"/>
    </row>
    <row r="350" spans="7:7">
      <c r="G350" s="1"/>
    </row>
    <row r="351" spans="7:7">
      <c r="G351" s="1"/>
    </row>
    <row r="352" spans="7:7">
      <c r="G352" s="1"/>
    </row>
    <row r="353" spans="7:7">
      <c r="G353" s="1"/>
    </row>
    <row r="354" spans="7:7">
      <c r="G354" s="1"/>
    </row>
    <row r="355" spans="7:7">
      <c r="G355" s="1"/>
    </row>
    <row r="356" spans="7:7">
      <c r="G356" s="1"/>
    </row>
    <row r="357" spans="7:7">
      <c r="G357" s="1"/>
    </row>
    <row r="358" spans="7:7">
      <c r="G358" s="1"/>
    </row>
    <row r="359" spans="7:7">
      <c r="G359" s="1"/>
    </row>
    <row r="360" spans="7:7">
      <c r="G360" s="1"/>
    </row>
    <row r="361" spans="7:7">
      <c r="G361" s="1"/>
    </row>
    <row r="362" spans="7:7">
      <c r="G362" s="1"/>
    </row>
    <row r="363" spans="7:7">
      <c r="G363" s="1"/>
    </row>
    <row r="364" spans="7:7">
      <c r="G364" s="1"/>
    </row>
    <row r="365" spans="7:7">
      <c r="G365" s="1"/>
    </row>
    <row r="366" spans="7:7">
      <c r="G366" s="1"/>
    </row>
    <row r="367" spans="7:7">
      <c r="G367" s="1"/>
    </row>
    <row r="368" spans="7:7">
      <c r="G368" s="1"/>
    </row>
    <row r="369" spans="7:7">
      <c r="G369" s="1"/>
    </row>
  </sheetData>
  <mergeCells count="27">
    <mergeCell ref="H20:H21"/>
    <mergeCell ref="I20:I21"/>
    <mergeCell ref="B70:C70"/>
    <mergeCell ref="B26:C26"/>
    <mergeCell ref="B28:C28"/>
    <mergeCell ref="B34:C34"/>
    <mergeCell ref="B38:C38"/>
    <mergeCell ref="B30:C30"/>
    <mergeCell ref="B32:C32"/>
    <mergeCell ref="B46:C46"/>
    <mergeCell ref="B44:C44"/>
    <mergeCell ref="E20:E21"/>
    <mergeCell ref="B42:C42"/>
    <mergeCell ref="B68:C68"/>
    <mergeCell ref="B40:C40"/>
    <mergeCell ref="H1:I1"/>
    <mergeCell ref="H2:I2"/>
    <mergeCell ref="H3:I3"/>
    <mergeCell ref="H4:I4"/>
    <mergeCell ref="B6:G6"/>
    <mergeCell ref="B7:G7"/>
    <mergeCell ref="F20:F21"/>
    <mergeCell ref="D20:D21"/>
    <mergeCell ref="B8:G8"/>
    <mergeCell ref="B9:G9"/>
    <mergeCell ref="B20:C21"/>
    <mergeCell ref="G20:G21"/>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indexed="29"/>
    <pageSetUpPr fitToPage="1"/>
  </sheetPr>
  <dimension ref="B1:K364"/>
  <sheetViews>
    <sheetView view="pageBreakPreview" zoomScale="75" zoomScaleNormal="75" zoomScaleSheetLayoutView="75" workbookViewId="0">
      <selection activeCell="B6" sqref="B6:G6"/>
    </sheetView>
  </sheetViews>
  <sheetFormatPr defaultColWidth="9.28515625" defaultRowHeight="12" outlineLevelRow="1"/>
  <cols>
    <col min="1" max="1" width="2.5703125" style="13" customWidth="1"/>
    <col min="2" max="2" width="22.28515625" style="13" customWidth="1"/>
    <col min="3" max="3" width="35.28515625" style="13" customWidth="1"/>
    <col min="4" max="4" width="11.28515625" style="13" customWidth="1"/>
    <col min="5" max="5" width="10.7109375" style="13" hidden="1" customWidth="1"/>
    <col min="6" max="6" width="14.7109375" style="44" customWidth="1"/>
    <col min="7" max="9" width="14.7109375" style="13" customWidth="1"/>
    <col min="10" max="16384" width="9.28515625" style="13"/>
  </cols>
  <sheetData>
    <row r="1" spans="2:11">
      <c r="F1" s="13"/>
      <c r="H1" s="598" t="s">
        <v>225</v>
      </c>
      <c r="I1" s="598"/>
      <c r="J1" s="1"/>
      <c r="K1" s="1"/>
    </row>
    <row r="2" spans="2:11">
      <c r="F2" s="13"/>
      <c r="H2" s="605" t="s">
        <v>409</v>
      </c>
      <c r="I2" s="605"/>
      <c r="J2" s="35"/>
    </row>
    <row r="3" spans="2:11">
      <c r="F3" s="13"/>
      <c r="H3" s="605" t="s">
        <v>406</v>
      </c>
      <c r="I3" s="605"/>
      <c r="J3" s="35"/>
    </row>
    <row r="4" spans="2:11">
      <c r="F4" s="13"/>
      <c r="H4" s="605" t="s">
        <v>3</v>
      </c>
      <c r="I4" s="605"/>
      <c r="J4" s="35"/>
      <c r="K4" s="2"/>
    </row>
    <row r="5" spans="2:11">
      <c r="F5" s="18"/>
      <c r="G5" s="29"/>
    </row>
    <row r="6" spans="2:11">
      <c r="B6" s="598" t="s">
        <v>20</v>
      </c>
      <c r="C6" s="598"/>
      <c r="D6" s="598"/>
      <c r="E6" s="598"/>
      <c r="F6" s="598"/>
      <c r="G6" s="598"/>
    </row>
    <row r="7" spans="2:11">
      <c r="B7" s="598" t="s">
        <v>115</v>
      </c>
      <c r="C7" s="598"/>
      <c r="D7" s="598"/>
      <c r="E7" s="598"/>
      <c r="F7" s="598"/>
      <c r="G7" s="598"/>
    </row>
    <row r="8" spans="2:11">
      <c r="B8" s="598" t="s">
        <v>116</v>
      </c>
      <c r="C8" s="598"/>
      <c r="D8" s="598"/>
      <c r="E8" s="598"/>
      <c r="F8" s="598"/>
      <c r="G8" s="598"/>
    </row>
    <row r="9" spans="2:11">
      <c r="B9" s="603" t="s">
        <v>74</v>
      </c>
      <c r="C9" s="603"/>
      <c r="D9" s="603"/>
      <c r="E9" s="603"/>
      <c r="F9" s="603"/>
      <c r="G9" s="603"/>
    </row>
    <row r="10" spans="2:11">
      <c r="B10" s="3"/>
      <c r="C10" s="3"/>
      <c r="D10" s="3"/>
      <c r="E10" s="3"/>
      <c r="F10" s="3"/>
      <c r="G10" s="3"/>
    </row>
    <row r="11" spans="2:11">
      <c r="B11" s="3"/>
      <c r="C11" s="3"/>
      <c r="D11" s="3"/>
      <c r="E11" s="3"/>
      <c r="F11" s="3"/>
      <c r="G11" s="3"/>
    </row>
    <row r="12" spans="2:11">
      <c r="B12" s="1"/>
      <c r="C12" s="1"/>
      <c r="D12" s="1"/>
      <c r="E12" s="1"/>
      <c r="F12" s="1"/>
      <c r="G12" s="1"/>
      <c r="H12" s="9"/>
      <c r="I12" s="4" t="s">
        <v>281</v>
      </c>
    </row>
    <row r="13" spans="2:11">
      <c r="B13" s="48" t="s">
        <v>308</v>
      </c>
      <c r="C13" s="5" t="s">
        <v>454</v>
      </c>
      <c r="D13" s="6"/>
      <c r="E13" s="6"/>
      <c r="F13" s="6"/>
      <c r="G13" s="6"/>
      <c r="H13" s="6"/>
      <c r="I13" s="4">
        <v>129</v>
      </c>
    </row>
    <row r="14" spans="2:11">
      <c r="B14" s="49" t="s">
        <v>132</v>
      </c>
      <c r="C14" s="5" t="s">
        <v>128</v>
      </c>
      <c r="D14" s="6"/>
      <c r="E14" s="6"/>
      <c r="F14" s="6"/>
      <c r="G14" s="6"/>
      <c r="H14" s="6"/>
      <c r="I14" s="86">
        <v>6</v>
      </c>
    </row>
    <row r="15" spans="2:11">
      <c r="B15" s="48" t="s">
        <v>133</v>
      </c>
      <c r="C15" s="5" t="s">
        <v>129</v>
      </c>
      <c r="D15" s="6"/>
      <c r="E15" s="6"/>
      <c r="F15" s="6"/>
      <c r="G15" s="6"/>
      <c r="H15" s="6"/>
      <c r="I15" s="86">
        <v>3</v>
      </c>
    </row>
    <row r="16" spans="2:11">
      <c r="B16" s="48" t="s">
        <v>307</v>
      </c>
      <c r="C16" s="5" t="s">
        <v>134</v>
      </c>
      <c r="D16" s="6"/>
      <c r="E16" s="6"/>
      <c r="F16" s="6"/>
      <c r="G16" s="6"/>
      <c r="H16" s="6"/>
      <c r="I16" s="86">
        <v>220</v>
      </c>
    </row>
    <row r="17" spans="2:9">
      <c r="B17" s="8"/>
      <c r="C17" s="8"/>
      <c r="D17" s="9"/>
      <c r="E17" s="9"/>
      <c r="F17" s="9"/>
      <c r="G17" s="9"/>
    </row>
    <row r="18" spans="2:9">
      <c r="B18" s="8"/>
      <c r="C18" s="8"/>
      <c r="D18" s="9"/>
      <c r="E18" s="9"/>
      <c r="F18" s="9"/>
      <c r="G18" s="9"/>
    </row>
    <row r="19" spans="2:9">
      <c r="H19" s="2"/>
      <c r="I19" s="2" t="s">
        <v>280</v>
      </c>
    </row>
    <row r="20" spans="2:9" ht="12" customHeight="1">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ht="12" customHeight="1">
      <c r="B22" s="11"/>
      <c r="C22" s="11"/>
      <c r="D22" s="1"/>
      <c r="E22" s="1"/>
      <c r="F22" s="3"/>
      <c r="G22" s="1"/>
    </row>
    <row r="23" spans="2:9" ht="12.75" hidden="1" customHeight="1" outlineLevel="1">
      <c r="B23" s="165" t="s">
        <v>293</v>
      </c>
      <c r="C23" s="11"/>
      <c r="D23" s="1"/>
      <c r="E23" s="51" t="e">
        <f>#REF!+#REF!</f>
        <v>#REF!</v>
      </c>
      <c r="F23" s="28" t="e">
        <f>#REF!+#REF!</f>
        <v>#REF!</v>
      </c>
      <c r="G23" s="28" t="e">
        <f>#REF!+#REF!</f>
        <v>#REF!</v>
      </c>
    </row>
    <row r="24" spans="2:9" ht="12.75" hidden="1" customHeight="1" outlineLevel="1">
      <c r="B24" s="11" t="s">
        <v>284</v>
      </c>
      <c r="C24" s="11"/>
      <c r="D24" s="1"/>
      <c r="E24" s="51"/>
      <c r="F24" s="28"/>
      <c r="G24" s="28"/>
    </row>
    <row r="25" spans="2:9" ht="12.75" hidden="1" customHeight="1" outlineLevel="1">
      <c r="B25" s="11"/>
      <c r="C25" s="11"/>
      <c r="D25" s="1"/>
      <c r="E25" s="51"/>
      <c r="F25" s="28"/>
      <c r="G25" s="28"/>
    </row>
    <row r="26" spans="2:9" ht="51.75" hidden="1" customHeight="1" outlineLevel="1">
      <c r="B26" s="608" t="s">
        <v>474</v>
      </c>
      <c r="C26" s="608"/>
      <c r="D26" s="1">
        <v>1</v>
      </c>
      <c r="E26" s="51">
        <v>50</v>
      </c>
      <c r="F26" s="82">
        <v>50</v>
      </c>
      <c r="G26" s="28"/>
    </row>
    <row r="27" spans="2:9" ht="9" hidden="1" customHeight="1" outlineLevel="1">
      <c r="B27" s="77" t="s">
        <v>324</v>
      </c>
      <c r="C27" s="30"/>
      <c r="D27" s="1"/>
      <c r="E27" s="51"/>
      <c r="F27" s="82"/>
      <c r="G27" s="28"/>
    </row>
    <row r="28" spans="2:9" ht="41.25" hidden="1" customHeight="1" outlineLevel="1">
      <c r="B28" s="608" t="s">
        <v>72</v>
      </c>
      <c r="C28" s="608"/>
      <c r="D28" s="43">
        <v>2</v>
      </c>
      <c r="E28" s="51">
        <v>56</v>
      </c>
      <c r="F28" s="82">
        <v>56</v>
      </c>
      <c r="G28" s="28"/>
    </row>
    <row r="29" spans="2:9" ht="9" hidden="1" customHeight="1" outlineLevel="1">
      <c r="B29" s="76" t="s">
        <v>325</v>
      </c>
      <c r="C29" s="30"/>
      <c r="D29" s="1"/>
      <c r="E29" s="51"/>
      <c r="F29" s="28"/>
      <c r="G29" s="28"/>
    </row>
    <row r="30" spans="2:9" ht="12" hidden="1" customHeight="1" outlineLevel="1">
      <c r="B30" s="43"/>
      <c r="C30" s="43"/>
      <c r="D30" s="1"/>
      <c r="E30" s="51"/>
      <c r="F30" s="28"/>
      <c r="G30" s="28"/>
    </row>
    <row r="31" spans="2:9" ht="12.75" hidden="1" customHeight="1" outlineLevel="1">
      <c r="B31" s="166" t="s">
        <v>303</v>
      </c>
      <c r="C31" s="10"/>
      <c r="D31" s="1"/>
      <c r="E31" s="20">
        <f>SUM(E34:E38)</f>
        <v>0</v>
      </c>
      <c r="F31" s="28">
        <f>SUM(F34:F38)</f>
        <v>335.8</v>
      </c>
      <c r="G31" s="28">
        <f>SUM(G34:G38)</f>
        <v>0</v>
      </c>
    </row>
    <row r="32" spans="2:9" ht="10.5" hidden="1" customHeight="1" outlineLevel="1">
      <c r="B32" s="11"/>
      <c r="C32" s="11"/>
      <c r="D32" s="1"/>
      <c r="E32" s="51"/>
      <c r="F32" s="28"/>
      <c r="G32" s="28"/>
    </row>
    <row r="33" spans="2:7" ht="9" hidden="1" customHeight="1" outlineLevel="1">
      <c r="B33" s="77"/>
      <c r="C33" s="30"/>
      <c r="D33" s="1"/>
      <c r="E33" s="51"/>
      <c r="F33" s="28"/>
      <c r="G33" s="28"/>
    </row>
    <row r="34" spans="2:7" ht="29.25" hidden="1" customHeight="1" outlineLevel="1">
      <c r="B34" s="611" t="s">
        <v>191</v>
      </c>
      <c r="C34" s="611"/>
      <c r="D34" s="1">
        <v>1</v>
      </c>
      <c r="E34" s="51"/>
      <c r="F34" s="28">
        <v>60</v>
      </c>
      <c r="G34" s="28"/>
    </row>
    <row r="35" spans="2:7" ht="9" hidden="1" customHeight="1" outlineLevel="1">
      <c r="B35" s="77"/>
      <c r="C35" s="30"/>
      <c r="D35" s="1"/>
      <c r="E35" s="51"/>
      <c r="F35" s="28"/>
      <c r="G35" s="28"/>
    </row>
    <row r="36" spans="2:7" ht="28.15" hidden="1" customHeight="1" outlineLevel="1">
      <c r="B36" s="611" t="s">
        <v>192</v>
      </c>
      <c r="C36" s="611"/>
      <c r="D36" s="1">
        <v>2</v>
      </c>
      <c r="E36" s="51"/>
      <c r="F36" s="28">
        <v>260</v>
      </c>
      <c r="G36" s="28"/>
    </row>
    <row r="37" spans="2:7" ht="9" hidden="1" customHeight="1" outlineLevel="1">
      <c r="B37" s="77"/>
      <c r="C37" s="30"/>
      <c r="D37" s="1"/>
      <c r="E37" s="51"/>
      <c r="F37" s="28"/>
      <c r="G37" s="28"/>
    </row>
    <row r="38" spans="2:7" ht="28.5" hidden="1" customHeight="1" outlineLevel="1">
      <c r="B38" s="611" t="s">
        <v>190</v>
      </c>
      <c r="C38" s="611"/>
      <c r="D38" s="1">
        <v>3</v>
      </c>
      <c r="E38" s="51"/>
      <c r="F38" s="28">
        <v>15.8</v>
      </c>
      <c r="G38" s="28"/>
    </row>
    <row r="39" spans="2:7" ht="9" hidden="1" customHeight="1" outlineLevel="1">
      <c r="B39" s="77"/>
      <c r="C39" s="30"/>
      <c r="D39" s="1"/>
      <c r="E39" s="51"/>
      <c r="F39" s="28"/>
      <c r="G39" s="28"/>
    </row>
    <row r="40" spans="2:7" ht="28.5" hidden="1" customHeight="1" outlineLevel="1">
      <c r="B40" s="611" t="s">
        <v>135</v>
      </c>
      <c r="C40" s="611"/>
      <c r="D40" s="1">
        <v>4</v>
      </c>
      <c r="E40" s="51"/>
      <c r="F40" s="28">
        <v>15.8</v>
      </c>
      <c r="G40" s="28"/>
    </row>
    <row r="41" spans="2:7" ht="9" hidden="1" customHeight="1" outlineLevel="1">
      <c r="B41" s="77"/>
      <c r="C41" s="30"/>
      <c r="D41" s="1"/>
      <c r="E41" s="51"/>
      <c r="F41" s="28"/>
      <c r="G41" s="28"/>
    </row>
    <row r="42" spans="2:7" hidden="1" outlineLevel="1">
      <c r="B42" s="611" t="s">
        <v>138</v>
      </c>
      <c r="C42" s="611"/>
      <c r="D42" s="1">
        <v>5</v>
      </c>
      <c r="E42" s="51"/>
      <c r="F42" s="28">
        <v>15.8</v>
      </c>
      <c r="G42" s="28"/>
    </row>
    <row r="43" spans="2:7" ht="18" hidden="1" customHeight="1" outlineLevel="1">
      <c r="B43" s="611"/>
      <c r="C43" s="611"/>
      <c r="D43" s="1"/>
      <c r="E43" s="51"/>
      <c r="F43" s="28"/>
      <c r="G43" s="28"/>
    </row>
    <row r="44" spans="2:7" hidden="1" outlineLevel="1">
      <c r="B44" s="612" t="s">
        <v>441</v>
      </c>
      <c r="C44" s="612"/>
      <c r="D44" s="1"/>
      <c r="E44" s="51"/>
      <c r="F44" s="28"/>
      <c r="G44" s="28"/>
    </row>
    <row r="45" spans="2:7" hidden="1" outlineLevel="1">
      <c r="B45" s="211"/>
      <c r="C45" s="211"/>
      <c r="D45" s="1"/>
      <c r="E45" s="51"/>
      <c r="F45" s="28"/>
      <c r="G45" s="28"/>
    </row>
    <row r="46" spans="2:7" hidden="1" outlineLevel="1">
      <c r="B46" s="612" t="s">
        <v>438</v>
      </c>
      <c r="C46" s="612"/>
      <c r="D46" s="1"/>
      <c r="E46" s="51"/>
      <c r="F46" s="28"/>
      <c r="G46" s="28"/>
    </row>
    <row r="47" spans="2:7" hidden="1" outlineLevel="1">
      <c r="B47" s="212"/>
      <c r="C47" s="212"/>
      <c r="D47" s="1"/>
      <c r="E47" s="51"/>
      <c r="F47" s="28"/>
      <c r="G47" s="28"/>
    </row>
    <row r="48" spans="2:7" hidden="1" outlineLevel="1">
      <c r="B48" s="612" t="s">
        <v>442</v>
      </c>
      <c r="C48" s="612"/>
      <c r="D48" s="1"/>
      <c r="E48" s="20">
        <v>40434</v>
      </c>
      <c r="F48" s="28">
        <v>34995.9</v>
      </c>
      <c r="G48" s="28" t="e">
        <f>G23-G31</f>
        <v>#REF!</v>
      </c>
    </row>
    <row r="49" spans="2:7" hidden="1" outlineLevel="1">
      <c r="B49" s="18"/>
      <c r="C49" s="18"/>
      <c r="D49" s="18"/>
      <c r="E49" s="51"/>
      <c r="F49" s="28"/>
      <c r="G49" s="28"/>
    </row>
    <row r="50" spans="2:7" hidden="1" outlineLevel="1">
      <c r="B50" s="18"/>
      <c r="C50" s="18"/>
      <c r="D50" s="18"/>
      <c r="E50" s="51"/>
      <c r="F50" s="28"/>
      <c r="G50" s="28"/>
    </row>
    <row r="51" spans="2:7" hidden="1" outlineLevel="1">
      <c r="B51" s="90" t="s">
        <v>123</v>
      </c>
      <c r="C51" s="90"/>
      <c r="D51" s="18"/>
      <c r="E51" s="18"/>
      <c r="F51" s="28"/>
      <c r="G51" s="56" t="s">
        <v>297</v>
      </c>
    </row>
    <row r="52" spans="2:7" hidden="1" outlineLevel="1">
      <c r="B52" s="90"/>
      <c r="C52" s="90"/>
      <c r="D52" s="18"/>
      <c r="E52" s="18"/>
      <c r="F52" s="28"/>
      <c r="G52" s="56"/>
    </row>
    <row r="53" spans="2:7" hidden="1" outlineLevel="1">
      <c r="B53" s="90" t="s">
        <v>336</v>
      </c>
      <c r="C53" s="90"/>
      <c r="D53" s="18"/>
      <c r="E53" s="18"/>
      <c r="F53" s="28"/>
      <c r="G53" s="56" t="s">
        <v>296</v>
      </c>
    </row>
    <row r="54" spans="2:7" hidden="1" outlineLevel="1">
      <c r="B54" s="90"/>
      <c r="C54" s="90"/>
      <c r="D54" s="18"/>
      <c r="E54" s="18"/>
      <c r="F54" s="28"/>
      <c r="G54" s="56"/>
    </row>
    <row r="55" spans="2:7" hidden="1" outlineLevel="1">
      <c r="B55" s="91" t="s">
        <v>337</v>
      </c>
      <c r="C55" s="90"/>
      <c r="D55" s="18"/>
      <c r="E55" s="18"/>
      <c r="F55" s="28"/>
      <c r="G55" s="56" t="s">
        <v>126</v>
      </c>
    </row>
    <row r="56" spans="2:7" hidden="1" outlineLevel="1">
      <c r="B56" s="90"/>
      <c r="C56" s="90"/>
      <c r="D56" s="18"/>
      <c r="E56" s="18"/>
      <c r="F56" s="28"/>
      <c r="G56" s="56"/>
    </row>
    <row r="57" spans="2:7" hidden="1" outlineLevel="1">
      <c r="B57" s="91" t="s">
        <v>323</v>
      </c>
      <c r="C57" s="90"/>
      <c r="D57" s="18"/>
      <c r="E57" s="18"/>
      <c r="F57" s="28"/>
      <c r="G57" s="56" t="s">
        <v>342</v>
      </c>
    </row>
    <row r="58" spans="2:7" hidden="1" outlineLevel="1">
      <c r="B58" s="90"/>
      <c r="C58" s="90"/>
      <c r="D58" s="18"/>
      <c r="E58" s="18"/>
      <c r="F58" s="28"/>
      <c r="G58" s="56"/>
    </row>
    <row r="59" spans="2:7" hidden="1" outlineLevel="1">
      <c r="B59" s="92" t="s">
        <v>338</v>
      </c>
      <c r="C59" s="93"/>
      <c r="D59" s="54"/>
      <c r="E59" s="54"/>
      <c r="F59" s="79"/>
      <c r="G59" s="75" t="s">
        <v>321</v>
      </c>
    </row>
    <row r="60" spans="2:7" hidden="1" outlineLevel="1">
      <c r="B60" s="90"/>
      <c r="C60" s="90"/>
      <c r="D60" s="18"/>
      <c r="E60" s="51"/>
      <c r="F60" s="28"/>
      <c r="G60" s="56"/>
    </row>
    <row r="61" spans="2:7" ht="28.5" hidden="1" customHeight="1" outlineLevel="1">
      <c r="B61" s="607" t="s">
        <v>174</v>
      </c>
      <c r="C61" s="607"/>
      <c r="D61" s="41"/>
      <c r="E61" s="52"/>
      <c r="F61" s="80"/>
      <c r="G61" s="56" t="s">
        <v>343</v>
      </c>
    </row>
    <row r="62" spans="2:7" hidden="1" outlineLevel="1">
      <c r="B62" s="89"/>
      <c r="C62" s="89"/>
      <c r="D62" s="1"/>
      <c r="E62" s="51"/>
      <c r="F62" s="28"/>
      <c r="G62" s="56"/>
    </row>
    <row r="63" spans="2:7" ht="15" hidden="1" customHeight="1" outlineLevel="1">
      <c r="B63" s="607" t="s">
        <v>131</v>
      </c>
      <c r="C63" s="607"/>
      <c r="D63" s="41"/>
      <c r="E63" s="52"/>
      <c r="F63" s="80"/>
      <c r="G63" s="56" t="s">
        <v>295</v>
      </c>
    </row>
    <row r="64" spans="2:7" ht="12.75" collapsed="1">
      <c r="B64" s="210" t="s">
        <v>385</v>
      </c>
      <c r="C64" s="91"/>
      <c r="E64" s="51"/>
      <c r="F64" s="28"/>
      <c r="G64" s="28"/>
    </row>
    <row r="65" spans="2:7" ht="12.75">
      <c r="B65" s="216"/>
      <c r="C65" s="91"/>
      <c r="E65" s="51"/>
      <c r="F65" s="28"/>
      <c r="G65" s="28"/>
    </row>
    <row r="66" spans="2:7" ht="12.75">
      <c r="B66" s="210" t="s">
        <v>374</v>
      </c>
      <c r="C66" s="91"/>
      <c r="E66" s="51"/>
      <c r="F66" s="28"/>
      <c r="G66" s="28"/>
    </row>
    <row r="67" spans="2:7" ht="12.75">
      <c r="B67" s="95"/>
      <c r="C67" s="91"/>
      <c r="E67" s="47"/>
      <c r="F67" s="28"/>
      <c r="G67" s="28"/>
    </row>
    <row r="68" spans="2:7" ht="12.75">
      <c r="B68" s="210" t="s">
        <v>440</v>
      </c>
      <c r="C68" s="91"/>
      <c r="E68" s="47"/>
      <c r="F68" s="28"/>
      <c r="G68" s="28"/>
    </row>
    <row r="69" spans="2:7" ht="12.75">
      <c r="B69" s="95"/>
      <c r="C69" s="91"/>
      <c r="E69" s="47"/>
      <c r="F69" s="28"/>
      <c r="G69" s="28"/>
    </row>
    <row r="70" spans="2:7" ht="12.75">
      <c r="B70" s="210" t="s">
        <v>438</v>
      </c>
      <c r="C70" s="91"/>
      <c r="E70" s="47"/>
      <c r="F70" s="28"/>
      <c r="G70" s="28"/>
    </row>
    <row r="71" spans="2:7" ht="12.75">
      <c r="B71" s="210"/>
      <c r="C71" s="91"/>
      <c r="E71" s="47"/>
      <c r="F71" s="28"/>
      <c r="G71" s="28"/>
    </row>
    <row r="72" spans="2:7" ht="12.75">
      <c r="B72" s="210" t="s">
        <v>442</v>
      </c>
      <c r="C72" s="91"/>
      <c r="E72" s="47"/>
      <c r="F72" s="28"/>
      <c r="G72" s="28"/>
    </row>
    <row r="73" spans="2:7" ht="12.75">
      <c r="B73" s="210"/>
      <c r="C73" s="91"/>
      <c r="E73" s="47"/>
      <c r="F73" s="28"/>
      <c r="G73" s="28"/>
    </row>
    <row r="74" spans="2:7" ht="12.75">
      <c r="B74" s="210"/>
      <c r="E74" s="47"/>
      <c r="F74" s="28"/>
      <c r="G74" s="28"/>
    </row>
    <row r="75" spans="2:7">
      <c r="E75" s="47"/>
      <c r="F75" s="28"/>
      <c r="G75" s="28"/>
    </row>
    <row r="76" spans="2:7">
      <c r="E76" s="47"/>
      <c r="F76" s="28"/>
      <c r="G76" s="28"/>
    </row>
    <row r="77" spans="2:7">
      <c r="E77" s="47"/>
      <c r="F77" s="28"/>
      <c r="G77" s="28"/>
    </row>
    <row r="78" spans="2:7">
      <c r="E78" s="47"/>
      <c r="F78" s="28"/>
      <c r="G78" s="28"/>
    </row>
    <row r="79" spans="2:7">
      <c r="E79" s="47"/>
      <c r="F79" s="28"/>
      <c r="G79" s="28"/>
    </row>
    <row r="80" spans="2:7">
      <c r="E80" s="47"/>
      <c r="F80" s="28"/>
      <c r="G80" s="28"/>
    </row>
    <row r="81" spans="3:7">
      <c r="E81" s="47"/>
      <c r="F81" s="28"/>
      <c r="G81" s="28"/>
    </row>
    <row r="82" spans="3:7">
      <c r="E82" s="47"/>
      <c r="F82" s="28"/>
      <c r="G82" s="28"/>
    </row>
    <row r="83" spans="3:7">
      <c r="E83" s="47"/>
      <c r="F83" s="28"/>
      <c r="G83" s="28"/>
    </row>
    <row r="84" spans="3:7">
      <c r="E84" s="47"/>
      <c r="F84" s="28"/>
      <c r="G84" s="28"/>
    </row>
    <row r="85" spans="3:7">
      <c r="E85" s="47"/>
      <c r="F85" s="28"/>
      <c r="G85" s="28"/>
    </row>
    <row r="86" spans="3:7">
      <c r="C86" s="76"/>
      <c r="E86" s="47"/>
      <c r="F86" s="28"/>
      <c r="G86" s="28"/>
    </row>
    <row r="87" spans="3:7">
      <c r="E87" s="47"/>
      <c r="F87" s="28"/>
      <c r="G87" s="28"/>
    </row>
    <row r="88" spans="3:7">
      <c r="E88" s="47"/>
      <c r="F88" s="28"/>
      <c r="G88" s="28"/>
    </row>
    <row r="89" spans="3:7">
      <c r="E89" s="47"/>
      <c r="F89" s="28"/>
      <c r="G89" s="28"/>
    </row>
    <row r="90" spans="3:7">
      <c r="E90" s="47"/>
      <c r="F90" s="28"/>
      <c r="G90" s="28"/>
    </row>
    <row r="91" spans="3:7">
      <c r="E91" s="47"/>
      <c r="F91" s="28"/>
      <c r="G91" s="28"/>
    </row>
    <row r="92" spans="3:7">
      <c r="E92" s="47"/>
      <c r="F92" s="28"/>
      <c r="G92" s="28"/>
    </row>
    <row r="93" spans="3:7">
      <c r="E93" s="47"/>
      <c r="F93" s="28"/>
      <c r="G93" s="28"/>
    </row>
    <row r="94" spans="3:7">
      <c r="E94" s="47"/>
      <c r="F94" s="28"/>
      <c r="G94" s="28"/>
    </row>
    <row r="95" spans="3:7">
      <c r="E95" s="47"/>
      <c r="F95" s="28"/>
      <c r="G95" s="28"/>
    </row>
    <row r="96" spans="3:7">
      <c r="E96" s="47"/>
      <c r="F96" s="28"/>
      <c r="G96" s="28"/>
    </row>
    <row r="97" spans="5:7">
      <c r="E97" s="47"/>
      <c r="F97" s="28"/>
      <c r="G97" s="28"/>
    </row>
    <row r="98" spans="5:7">
      <c r="E98" s="47"/>
      <c r="F98" s="28"/>
      <c r="G98" s="28"/>
    </row>
    <row r="99" spans="5:7">
      <c r="E99" s="47"/>
      <c r="F99" s="28"/>
      <c r="G99" s="28"/>
    </row>
    <row r="100" spans="5:7">
      <c r="E100" s="47"/>
      <c r="F100" s="28"/>
      <c r="G100" s="28"/>
    </row>
    <row r="101" spans="5:7">
      <c r="E101" s="47"/>
      <c r="F101" s="28"/>
      <c r="G101" s="28"/>
    </row>
    <row r="102" spans="5:7">
      <c r="E102" s="47"/>
      <c r="F102" s="20"/>
      <c r="G102" s="20"/>
    </row>
    <row r="103" spans="5:7">
      <c r="E103" s="47"/>
      <c r="F103" s="20"/>
      <c r="G103" s="20"/>
    </row>
    <row r="104" spans="5:7">
      <c r="E104" s="47"/>
      <c r="F104" s="20"/>
      <c r="G104" s="20"/>
    </row>
    <row r="105" spans="5:7">
      <c r="E105" s="47"/>
      <c r="F105" s="20"/>
      <c r="G105" s="20"/>
    </row>
    <row r="106" spans="5:7">
      <c r="E106" s="47"/>
      <c r="F106" s="20"/>
      <c r="G106" s="20"/>
    </row>
    <row r="107" spans="5:7">
      <c r="E107" s="47"/>
      <c r="F107" s="20"/>
      <c r="G107" s="20"/>
    </row>
    <row r="108" spans="5:7">
      <c r="E108" s="47"/>
      <c r="F108" s="20"/>
      <c r="G108" s="20"/>
    </row>
    <row r="109" spans="5:7">
      <c r="E109" s="47"/>
      <c r="F109" s="20"/>
      <c r="G109" s="20"/>
    </row>
    <row r="110" spans="5:7">
      <c r="E110" s="47"/>
      <c r="F110" s="20"/>
      <c r="G110" s="20"/>
    </row>
    <row r="111" spans="5:7">
      <c r="F111" s="20"/>
      <c r="G111" s="20"/>
    </row>
    <row r="112" spans="5:7">
      <c r="F112" s="20"/>
      <c r="G112" s="20"/>
    </row>
    <row r="113" spans="7:7">
      <c r="G113" s="1"/>
    </row>
    <row r="114" spans="7:7">
      <c r="G114" s="1"/>
    </row>
    <row r="115" spans="7:7">
      <c r="G115" s="1"/>
    </row>
    <row r="116" spans="7:7">
      <c r="G116" s="1"/>
    </row>
    <row r="117" spans="7:7">
      <c r="G117" s="1"/>
    </row>
    <row r="118" spans="7:7">
      <c r="G118" s="1"/>
    </row>
    <row r="119" spans="7:7">
      <c r="G119" s="1"/>
    </row>
    <row r="120" spans="7:7">
      <c r="G120" s="1"/>
    </row>
    <row r="121" spans="7:7">
      <c r="G121" s="1"/>
    </row>
    <row r="122" spans="7:7">
      <c r="G122" s="1"/>
    </row>
    <row r="123" spans="7:7">
      <c r="G123" s="1"/>
    </row>
    <row r="124" spans="7:7">
      <c r="G124" s="1"/>
    </row>
    <row r="125" spans="7:7">
      <c r="G125" s="1"/>
    </row>
    <row r="126" spans="7:7">
      <c r="G126" s="1"/>
    </row>
    <row r="127" spans="7:7">
      <c r="G127" s="1"/>
    </row>
    <row r="128" spans="7:7">
      <c r="G128" s="1"/>
    </row>
    <row r="129" spans="7:7">
      <c r="G129" s="1"/>
    </row>
    <row r="130" spans="7:7">
      <c r="G130" s="1"/>
    </row>
    <row r="131" spans="7:7">
      <c r="G131" s="1"/>
    </row>
    <row r="132" spans="7:7">
      <c r="G132" s="1"/>
    </row>
    <row r="133" spans="7:7">
      <c r="G133" s="1"/>
    </row>
    <row r="134" spans="7:7">
      <c r="G134" s="1"/>
    </row>
    <row r="135" spans="7:7">
      <c r="G135" s="1"/>
    </row>
    <row r="136" spans="7:7">
      <c r="G136" s="1"/>
    </row>
    <row r="137" spans="7:7">
      <c r="G137" s="1"/>
    </row>
    <row r="138" spans="7:7">
      <c r="G138" s="1"/>
    </row>
    <row r="139" spans="7:7">
      <c r="G139" s="1"/>
    </row>
    <row r="140" spans="7:7">
      <c r="G140" s="1"/>
    </row>
    <row r="141" spans="7:7">
      <c r="G141" s="1"/>
    </row>
    <row r="142" spans="7:7">
      <c r="G142" s="1"/>
    </row>
    <row r="143" spans="7:7">
      <c r="G143" s="1"/>
    </row>
    <row r="144" spans="7:7">
      <c r="G144" s="1"/>
    </row>
    <row r="145" spans="7:7">
      <c r="G145" s="1"/>
    </row>
    <row r="146" spans="7:7">
      <c r="G146" s="1"/>
    </row>
    <row r="147" spans="7:7">
      <c r="G147" s="1"/>
    </row>
    <row r="148" spans="7:7">
      <c r="G148" s="1"/>
    </row>
    <row r="149" spans="7:7">
      <c r="G149" s="1"/>
    </row>
    <row r="150" spans="7:7">
      <c r="G150" s="1"/>
    </row>
    <row r="151" spans="7:7">
      <c r="G151" s="1"/>
    </row>
    <row r="152" spans="7:7">
      <c r="G152" s="1"/>
    </row>
    <row r="153" spans="7:7">
      <c r="G153" s="1"/>
    </row>
    <row r="154" spans="7:7">
      <c r="G154" s="1"/>
    </row>
    <row r="155" spans="7:7">
      <c r="G155" s="1"/>
    </row>
    <row r="156" spans="7:7">
      <c r="G156" s="1"/>
    </row>
    <row r="157" spans="7:7">
      <c r="G157" s="1"/>
    </row>
    <row r="158" spans="7:7">
      <c r="G158" s="1"/>
    </row>
    <row r="159" spans="7:7">
      <c r="G159" s="1"/>
    </row>
    <row r="160" spans="7:7">
      <c r="G160" s="1"/>
    </row>
    <row r="161" spans="7:7">
      <c r="G161" s="1"/>
    </row>
    <row r="162" spans="7:7">
      <c r="G162" s="1"/>
    </row>
    <row r="163" spans="7:7">
      <c r="G163" s="1"/>
    </row>
    <row r="164" spans="7:7">
      <c r="G164" s="1"/>
    </row>
    <row r="165" spans="7:7">
      <c r="G165" s="1"/>
    </row>
    <row r="166" spans="7:7">
      <c r="G166" s="1"/>
    </row>
    <row r="167" spans="7:7">
      <c r="G167" s="1"/>
    </row>
    <row r="168" spans="7:7">
      <c r="G168" s="1"/>
    </row>
    <row r="169" spans="7:7">
      <c r="G169" s="1"/>
    </row>
    <row r="170" spans="7:7">
      <c r="G170" s="1"/>
    </row>
    <row r="171" spans="7:7">
      <c r="G171" s="1"/>
    </row>
    <row r="172" spans="7:7">
      <c r="G172" s="1"/>
    </row>
    <row r="173" spans="7:7">
      <c r="G173" s="1"/>
    </row>
    <row r="174" spans="7:7">
      <c r="G174" s="1"/>
    </row>
    <row r="175" spans="7:7">
      <c r="G175" s="1"/>
    </row>
    <row r="176" spans="7:7">
      <c r="G176" s="1"/>
    </row>
    <row r="177" spans="7:7">
      <c r="G177" s="1"/>
    </row>
    <row r="178" spans="7:7">
      <c r="G178" s="1"/>
    </row>
    <row r="179" spans="7:7">
      <c r="G179" s="1"/>
    </row>
    <row r="180" spans="7:7">
      <c r="G180" s="1"/>
    </row>
    <row r="181" spans="7:7">
      <c r="G181" s="1"/>
    </row>
    <row r="182" spans="7:7">
      <c r="G182" s="1"/>
    </row>
    <row r="183" spans="7:7">
      <c r="G183" s="1"/>
    </row>
    <row r="184" spans="7:7">
      <c r="G184" s="1"/>
    </row>
    <row r="185" spans="7:7">
      <c r="G185" s="1"/>
    </row>
    <row r="186" spans="7:7">
      <c r="G186" s="1"/>
    </row>
    <row r="187" spans="7:7">
      <c r="G187" s="1"/>
    </row>
    <row r="188" spans="7:7">
      <c r="G188" s="1"/>
    </row>
    <row r="189" spans="7:7">
      <c r="G189" s="1"/>
    </row>
    <row r="190" spans="7:7">
      <c r="G190" s="1"/>
    </row>
    <row r="191" spans="7:7">
      <c r="G191" s="1"/>
    </row>
    <row r="192" spans="7:7">
      <c r="G192" s="1"/>
    </row>
    <row r="193" spans="7:7">
      <c r="G193" s="1"/>
    </row>
    <row r="194" spans="7:7">
      <c r="G194" s="1"/>
    </row>
    <row r="195" spans="7:7">
      <c r="G195" s="1"/>
    </row>
    <row r="196" spans="7:7">
      <c r="G196" s="1"/>
    </row>
    <row r="197" spans="7:7">
      <c r="G197" s="1"/>
    </row>
    <row r="198" spans="7:7">
      <c r="G198" s="1"/>
    </row>
    <row r="199" spans="7:7">
      <c r="G199" s="1"/>
    </row>
    <row r="200" spans="7:7">
      <c r="G200" s="1"/>
    </row>
    <row r="201" spans="7:7">
      <c r="G201" s="1"/>
    </row>
    <row r="202" spans="7:7">
      <c r="G202" s="1"/>
    </row>
    <row r="203" spans="7:7">
      <c r="G203" s="1"/>
    </row>
    <row r="204" spans="7:7">
      <c r="G204" s="1"/>
    </row>
    <row r="205" spans="7:7">
      <c r="G205" s="1"/>
    </row>
    <row r="206" spans="7:7">
      <c r="G206" s="1"/>
    </row>
    <row r="207" spans="7:7">
      <c r="G207" s="1"/>
    </row>
    <row r="208" spans="7:7">
      <c r="G208" s="1"/>
    </row>
    <row r="209" spans="7:7">
      <c r="G209" s="1"/>
    </row>
    <row r="210" spans="7:7">
      <c r="G210" s="1"/>
    </row>
    <row r="211" spans="7:7">
      <c r="G211" s="1"/>
    </row>
    <row r="212" spans="7:7">
      <c r="G212" s="1"/>
    </row>
    <row r="213" spans="7:7">
      <c r="G213" s="1"/>
    </row>
    <row r="214" spans="7:7">
      <c r="G214" s="1"/>
    </row>
    <row r="215" spans="7:7">
      <c r="G215" s="1"/>
    </row>
    <row r="216" spans="7:7">
      <c r="G216" s="1"/>
    </row>
    <row r="217" spans="7:7">
      <c r="G217" s="1"/>
    </row>
    <row r="218" spans="7:7">
      <c r="G218" s="1"/>
    </row>
    <row r="219" spans="7:7">
      <c r="G219" s="1"/>
    </row>
    <row r="220" spans="7:7">
      <c r="G220" s="1"/>
    </row>
    <row r="221" spans="7:7">
      <c r="G221" s="1"/>
    </row>
    <row r="222" spans="7:7">
      <c r="G222" s="1"/>
    </row>
    <row r="223" spans="7:7">
      <c r="G223" s="1"/>
    </row>
    <row r="224" spans="7:7">
      <c r="G224" s="1"/>
    </row>
    <row r="225" spans="7:7">
      <c r="G225" s="1"/>
    </row>
    <row r="226" spans="7:7">
      <c r="G226" s="1"/>
    </row>
    <row r="227" spans="7:7">
      <c r="G227" s="1"/>
    </row>
    <row r="228" spans="7:7">
      <c r="G228" s="1"/>
    </row>
    <row r="229" spans="7:7">
      <c r="G229" s="1"/>
    </row>
    <row r="230" spans="7:7">
      <c r="G230" s="1"/>
    </row>
    <row r="231" spans="7:7">
      <c r="G231" s="1"/>
    </row>
    <row r="232" spans="7:7">
      <c r="G232" s="1"/>
    </row>
    <row r="233" spans="7:7">
      <c r="G233" s="1"/>
    </row>
    <row r="234" spans="7:7">
      <c r="G234" s="1"/>
    </row>
    <row r="235" spans="7:7">
      <c r="G235" s="1"/>
    </row>
    <row r="236" spans="7:7">
      <c r="G236" s="1"/>
    </row>
    <row r="237" spans="7:7">
      <c r="G237" s="1"/>
    </row>
    <row r="238" spans="7:7">
      <c r="G238" s="1"/>
    </row>
    <row r="239" spans="7:7">
      <c r="G239" s="1"/>
    </row>
    <row r="240" spans="7:7">
      <c r="G240" s="1"/>
    </row>
    <row r="241" spans="7:7">
      <c r="G241" s="1"/>
    </row>
    <row r="242" spans="7:7">
      <c r="G242" s="1"/>
    </row>
    <row r="243" spans="7:7">
      <c r="G243" s="1"/>
    </row>
    <row r="244" spans="7:7">
      <c r="G244" s="1"/>
    </row>
    <row r="245" spans="7:7">
      <c r="G245" s="1"/>
    </row>
    <row r="246" spans="7:7">
      <c r="G246" s="1"/>
    </row>
    <row r="247" spans="7:7">
      <c r="G247" s="1"/>
    </row>
    <row r="248" spans="7:7">
      <c r="G248" s="1"/>
    </row>
    <row r="249" spans="7:7">
      <c r="G249" s="1"/>
    </row>
    <row r="250" spans="7:7">
      <c r="G250" s="1"/>
    </row>
    <row r="251" spans="7:7">
      <c r="G251" s="1"/>
    </row>
    <row r="252" spans="7:7">
      <c r="G252" s="1"/>
    </row>
    <row r="253" spans="7:7">
      <c r="G253" s="1"/>
    </row>
    <row r="254" spans="7:7">
      <c r="G254" s="1"/>
    </row>
    <row r="255" spans="7:7">
      <c r="G255" s="1"/>
    </row>
    <row r="256" spans="7:7">
      <c r="G256" s="1"/>
    </row>
    <row r="257" spans="7:7">
      <c r="G257" s="1"/>
    </row>
    <row r="258" spans="7:7">
      <c r="G258" s="1"/>
    </row>
    <row r="259" spans="7:7">
      <c r="G259" s="1"/>
    </row>
    <row r="260" spans="7:7">
      <c r="G260" s="1"/>
    </row>
    <row r="261" spans="7:7">
      <c r="G261" s="1"/>
    </row>
    <row r="262" spans="7:7">
      <c r="G262" s="1"/>
    </row>
    <row r="263" spans="7:7">
      <c r="G263" s="1"/>
    </row>
    <row r="264" spans="7:7">
      <c r="G264" s="1"/>
    </row>
    <row r="265" spans="7:7">
      <c r="G265" s="1"/>
    </row>
    <row r="266" spans="7:7">
      <c r="G266" s="1"/>
    </row>
    <row r="267" spans="7:7">
      <c r="G267" s="1"/>
    </row>
    <row r="268" spans="7:7">
      <c r="G268" s="1"/>
    </row>
    <row r="269" spans="7:7">
      <c r="G269" s="1"/>
    </row>
    <row r="270" spans="7:7">
      <c r="G270" s="1"/>
    </row>
    <row r="271" spans="7:7">
      <c r="G271" s="1"/>
    </row>
    <row r="272" spans="7:7">
      <c r="G272" s="1"/>
    </row>
    <row r="273" spans="7:7">
      <c r="G273" s="1"/>
    </row>
    <row r="274" spans="7:7">
      <c r="G274" s="1"/>
    </row>
    <row r="275" spans="7:7">
      <c r="G275" s="1"/>
    </row>
    <row r="276" spans="7:7">
      <c r="G276" s="1"/>
    </row>
    <row r="277" spans="7:7">
      <c r="G277" s="1"/>
    </row>
    <row r="278" spans="7:7">
      <c r="G278" s="1"/>
    </row>
    <row r="279" spans="7:7">
      <c r="G279" s="1"/>
    </row>
    <row r="280" spans="7:7">
      <c r="G280" s="1"/>
    </row>
    <row r="281" spans="7:7">
      <c r="G281" s="1"/>
    </row>
    <row r="282" spans="7:7">
      <c r="G282" s="1"/>
    </row>
    <row r="283" spans="7:7">
      <c r="G283" s="1"/>
    </row>
    <row r="284" spans="7:7">
      <c r="G284" s="1"/>
    </row>
    <row r="285" spans="7:7">
      <c r="G285" s="1"/>
    </row>
    <row r="286" spans="7:7">
      <c r="G286" s="1"/>
    </row>
    <row r="287" spans="7:7">
      <c r="G287" s="1"/>
    </row>
    <row r="288" spans="7:7">
      <c r="G288" s="1"/>
    </row>
    <row r="289" spans="7:7">
      <c r="G289" s="1"/>
    </row>
    <row r="290" spans="7:7">
      <c r="G290" s="1"/>
    </row>
    <row r="291" spans="7:7">
      <c r="G291" s="1"/>
    </row>
    <row r="292" spans="7:7">
      <c r="G292" s="1"/>
    </row>
    <row r="293" spans="7:7">
      <c r="G293" s="1"/>
    </row>
    <row r="294" spans="7:7">
      <c r="G294" s="1"/>
    </row>
    <row r="295" spans="7:7">
      <c r="G295" s="1"/>
    </row>
    <row r="296" spans="7:7">
      <c r="G296" s="1"/>
    </row>
    <row r="297" spans="7:7">
      <c r="G297" s="1"/>
    </row>
    <row r="298" spans="7:7">
      <c r="G298" s="1"/>
    </row>
    <row r="299" spans="7:7">
      <c r="G299" s="1"/>
    </row>
    <row r="300" spans="7:7">
      <c r="G300" s="1"/>
    </row>
    <row r="301" spans="7:7">
      <c r="G301" s="1"/>
    </row>
    <row r="302" spans="7:7">
      <c r="G302" s="1"/>
    </row>
    <row r="303" spans="7:7">
      <c r="G303" s="1"/>
    </row>
    <row r="304" spans="7:7">
      <c r="G304" s="1"/>
    </row>
    <row r="305" spans="7:7">
      <c r="G305" s="1"/>
    </row>
    <row r="306" spans="7:7">
      <c r="G306" s="1"/>
    </row>
    <row r="307" spans="7:7">
      <c r="G307" s="1"/>
    </row>
    <row r="308" spans="7:7">
      <c r="G308" s="1"/>
    </row>
    <row r="309" spans="7:7">
      <c r="G309" s="1"/>
    </row>
    <row r="310" spans="7:7">
      <c r="G310" s="1"/>
    </row>
    <row r="311" spans="7:7">
      <c r="G311" s="1"/>
    </row>
    <row r="312" spans="7:7">
      <c r="G312" s="1"/>
    </row>
    <row r="313" spans="7:7">
      <c r="G313" s="1"/>
    </row>
    <row r="314" spans="7:7">
      <c r="G314" s="1"/>
    </row>
    <row r="315" spans="7:7">
      <c r="G315" s="1"/>
    </row>
    <row r="316" spans="7:7">
      <c r="G316" s="1"/>
    </row>
    <row r="317" spans="7:7">
      <c r="G317" s="1"/>
    </row>
    <row r="318" spans="7:7">
      <c r="G318" s="1"/>
    </row>
    <row r="319" spans="7:7">
      <c r="G319" s="1"/>
    </row>
    <row r="320" spans="7:7">
      <c r="G320" s="1"/>
    </row>
    <row r="321" spans="7:7">
      <c r="G321" s="1"/>
    </row>
    <row r="322" spans="7:7">
      <c r="G322" s="1"/>
    </row>
    <row r="323" spans="7:7">
      <c r="G323" s="1"/>
    </row>
    <row r="324" spans="7:7">
      <c r="G324" s="1"/>
    </row>
    <row r="325" spans="7:7">
      <c r="G325" s="1"/>
    </row>
    <row r="326" spans="7:7">
      <c r="G326" s="1"/>
    </row>
    <row r="327" spans="7:7">
      <c r="G327" s="1"/>
    </row>
    <row r="328" spans="7:7">
      <c r="G328" s="1"/>
    </row>
    <row r="329" spans="7:7">
      <c r="G329" s="1"/>
    </row>
    <row r="330" spans="7:7">
      <c r="G330" s="1"/>
    </row>
    <row r="331" spans="7:7">
      <c r="G331" s="1"/>
    </row>
    <row r="332" spans="7:7">
      <c r="G332" s="1"/>
    </row>
    <row r="333" spans="7:7">
      <c r="G333" s="1"/>
    </row>
    <row r="334" spans="7:7">
      <c r="G334" s="1"/>
    </row>
    <row r="335" spans="7:7">
      <c r="G335" s="1"/>
    </row>
    <row r="336" spans="7:7">
      <c r="G336" s="1"/>
    </row>
    <row r="337" spans="7:7">
      <c r="G337" s="1"/>
    </row>
    <row r="338" spans="7:7">
      <c r="G338" s="1"/>
    </row>
    <row r="339" spans="7:7">
      <c r="G339" s="1"/>
    </row>
    <row r="340" spans="7:7">
      <c r="G340" s="1"/>
    </row>
    <row r="341" spans="7:7">
      <c r="G341" s="1"/>
    </row>
    <row r="342" spans="7:7">
      <c r="G342" s="1"/>
    </row>
    <row r="343" spans="7:7">
      <c r="G343" s="1"/>
    </row>
    <row r="344" spans="7:7">
      <c r="G344" s="1"/>
    </row>
    <row r="345" spans="7:7">
      <c r="G345" s="1"/>
    </row>
    <row r="346" spans="7:7">
      <c r="G346" s="1"/>
    </row>
    <row r="347" spans="7:7">
      <c r="G347" s="1"/>
    </row>
    <row r="348" spans="7:7">
      <c r="G348" s="1"/>
    </row>
    <row r="349" spans="7:7">
      <c r="G349" s="1"/>
    </row>
    <row r="350" spans="7:7">
      <c r="G350" s="1"/>
    </row>
    <row r="351" spans="7:7">
      <c r="G351" s="1"/>
    </row>
    <row r="352" spans="7:7">
      <c r="G352" s="1"/>
    </row>
    <row r="353" spans="7:7">
      <c r="G353" s="1"/>
    </row>
    <row r="354" spans="7:7">
      <c r="G354" s="1"/>
    </row>
    <row r="355" spans="7:7">
      <c r="G355" s="1"/>
    </row>
    <row r="356" spans="7:7">
      <c r="G356" s="1"/>
    </row>
    <row r="357" spans="7:7">
      <c r="G357" s="1"/>
    </row>
    <row r="358" spans="7:7">
      <c r="G358" s="1"/>
    </row>
    <row r="359" spans="7:7">
      <c r="G359" s="1"/>
    </row>
    <row r="360" spans="7:7">
      <c r="G360" s="1"/>
    </row>
    <row r="361" spans="7:7">
      <c r="G361" s="1"/>
    </row>
    <row r="362" spans="7:7">
      <c r="G362" s="1"/>
    </row>
    <row r="363" spans="7:7">
      <c r="G363" s="1"/>
    </row>
    <row r="364" spans="7:7">
      <c r="G364" s="1"/>
    </row>
  </sheetData>
  <mergeCells count="28">
    <mergeCell ref="G20:G21"/>
    <mergeCell ref="B44:C44"/>
    <mergeCell ref="H20:H21"/>
    <mergeCell ref="I20:I21"/>
    <mergeCell ref="E20:E21"/>
    <mergeCell ref="F20:F21"/>
    <mergeCell ref="B26:C26"/>
    <mergeCell ref="B28:C28"/>
    <mergeCell ref="B20:C21"/>
    <mergeCell ref="D20:D21"/>
    <mergeCell ref="B63:C63"/>
    <mergeCell ref="B34:C34"/>
    <mergeCell ref="B36:C36"/>
    <mergeCell ref="B48:C48"/>
    <mergeCell ref="B61:C61"/>
    <mergeCell ref="B38:C38"/>
    <mergeCell ref="B40:C40"/>
    <mergeCell ref="B42:C42"/>
    <mergeCell ref="B46:C46"/>
    <mergeCell ref="B43:C43"/>
    <mergeCell ref="B8:G8"/>
    <mergeCell ref="B9:G9"/>
    <mergeCell ref="H1:I1"/>
    <mergeCell ref="H2:I2"/>
    <mergeCell ref="H3:I3"/>
    <mergeCell ref="H4:I4"/>
    <mergeCell ref="B6:G6"/>
    <mergeCell ref="B7:G7"/>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29"/>
    <pageSetUpPr fitToPage="1"/>
  </sheetPr>
  <dimension ref="B1:K365"/>
  <sheetViews>
    <sheetView view="pageBreakPreview" zoomScale="60" zoomScaleNormal="75" workbookViewId="0">
      <selection activeCell="B6" sqref="B6:G6"/>
    </sheetView>
  </sheetViews>
  <sheetFormatPr defaultColWidth="9.28515625" defaultRowHeight="12" outlineLevelRow="1"/>
  <cols>
    <col min="1" max="1" width="2.5703125" style="13" customWidth="1"/>
    <col min="2" max="2" width="22.28515625" style="13" customWidth="1"/>
    <col min="3" max="3" width="35.28515625" style="13" customWidth="1"/>
    <col min="4" max="4" width="11.28515625" style="13" customWidth="1"/>
    <col min="5" max="5" width="10.7109375" style="13" hidden="1" customWidth="1"/>
    <col min="6" max="6" width="14.7109375" style="44" customWidth="1"/>
    <col min="7" max="9" width="14.7109375" style="13" customWidth="1"/>
    <col min="10" max="16384" width="9.28515625" style="13"/>
  </cols>
  <sheetData>
    <row r="1" spans="2:11">
      <c r="F1" s="13"/>
      <c r="H1" s="598" t="s">
        <v>226</v>
      </c>
      <c r="I1" s="598"/>
      <c r="J1" s="1"/>
      <c r="K1" s="1"/>
    </row>
    <row r="2" spans="2:11">
      <c r="F2" s="13"/>
      <c r="H2" s="605" t="s">
        <v>409</v>
      </c>
      <c r="I2" s="605"/>
      <c r="J2" s="35"/>
    </row>
    <row r="3" spans="2:11">
      <c r="F3" s="13"/>
      <c r="H3" s="605" t="s">
        <v>406</v>
      </c>
      <c r="I3" s="605"/>
      <c r="J3" s="35"/>
    </row>
    <row r="4" spans="2:11">
      <c r="F4" s="13"/>
      <c r="H4" s="605" t="s">
        <v>3</v>
      </c>
      <c r="I4" s="605"/>
      <c r="J4" s="35"/>
      <c r="K4" s="2"/>
    </row>
    <row r="5" spans="2:11">
      <c r="F5" s="18"/>
      <c r="G5" s="29"/>
    </row>
    <row r="6" spans="2:11">
      <c r="B6" s="598" t="s">
        <v>20</v>
      </c>
      <c r="C6" s="598"/>
      <c r="D6" s="598"/>
      <c r="E6" s="598"/>
      <c r="F6" s="598"/>
      <c r="G6" s="598"/>
    </row>
    <row r="7" spans="2:11">
      <c r="B7" s="598" t="s">
        <v>115</v>
      </c>
      <c r="C7" s="598"/>
      <c r="D7" s="598"/>
      <c r="E7" s="598"/>
      <c r="F7" s="598"/>
      <c r="G7" s="598"/>
    </row>
    <row r="8" spans="2:11">
      <c r="B8" s="598" t="s">
        <v>118</v>
      </c>
      <c r="C8" s="598"/>
      <c r="D8" s="598"/>
      <c r="E8" s="598"/>
      <c r="F8" s="598"/>
      <c r="G8" s="598"/>
    </row>
    <row r="9" spans="2:11">
      <c r="B9" s="603" t="s">
        <v>73</v>
      </c>
      <c r="C9" s="603"/>
      <c r="D9" s="603"/>
      <c r="E9" s="603"/>
      <c r="F9" s="603"/>
      <c r="G9" s="603"/>
    </row>
    <row r="10" spans="2:11">
      <c r="B10" s="3"/>
      <c r="C10" s="3"/>
      <c r="D10" s="3"/>
      <c r="E10" s="3"/>
      <c r="F10" s="3"/>
      <c r="G10" s="3"/>
    </row>
    <row r="11" spans="2:11">
      <c r="B11" s="3"/>
      <c r="C11" s="3"/>
      <c r="D11" s="3"/>
      <c r="E11" s="3"/>
      <c r="F11" s="3"/>
      <c r="G11" s="3"/>
    </row>
    <row r="12" spans="2:11">
      <c r="B12" s="1"/>
      <c r="C12" s="1"/>
      <c r="D12" s="1"/>
      <c r="E12" s="1"/>
      <c r="F12" s="1"/>
      <c r="G12" s="1"/>
      <c r="H12" s="1"/>
      <c r="I12" s="4" t="s">
        <v>281</v>
      </c>
    </row>
    <row r="13" spans="2:11">
      <c r="B13" s="48" t="s">
        <v>308</v>
      </c>
      <c r="C13" s="5" t="s">
        <v>193</v>
      </c>
      <c r="D13" s="6"/>
      <c r="E13" s="6"/>
      <c r="F13" s="6"/>
      <c r="G13" s="6"/>
      <c r="H13" s="6"/>
      <c r="I13" s="4">
        <v>157</v>
      </c>
    </row>
    <row r="14" spans="2:11">
      <c r="B14" s="49" t="s">
        <v>335</v>
      </c>
      <c r="C14" s="48" t="s">
        <v>140</v>
      </c>
      <c r="D14" s="6"/>
      <c r="E14" s="6"/>
      <c r="F14" s="6"/>
      <c r="G14" s="6"/>
      <c r="H14" s="6"/>
      <c r="I14" s="86">
        <v>7</v>
      </c>
    </row>
    <row r="15" spans="2:11">
      <c r="B15" s="48" t="s">
        <v>359</v>
      </c>
      <c r="C15" s="48" t="s">
        <v>124</v>
      </c>
      <c r="D15" s="6"/>
      <c r="E15" s="6"/>
      <c r="F15" s="6"/>
      <c r="G15" s="6"/>
      <c r="H15" s="6"/>
      <c r="I15" s="86">
        <v>4</v>
      </c>
    </row>
    <row r="16" spans="2:11">
      <c r="B16" s="48" t="s">
        <v>307</v>
      </c>
      <c r="C16" s="48" t="s">
        <v>141</v>
      </c>
      <c r="D16" s="6"/>
      <c r="E16" s="6"/>
      <c r="F16" s="6"/>
      <c r="G16" s="6"/>
      <c r="H16" s="6"/>
      <c r="I16" s="86">
        <v>79</v>
      </c>
    </row>
    <row r="17" spans="2:9">
      <c r="B17" s="8"/>
      <c r="C17" s="139"/>
      <c r="D17" s="9"/>
      <c r="E17" s="9"/>
      <c r="F17" s="9"/>
      <c r="G17" s="9"/>
    </row>
    <row r="18" spans="2:9">
      <c r="B18" s="8"/>
      <c r="C18" s="8"/>
      <c r="D18" s="9"/>
      <c r="E18" s="9"/>
      <c r="F18" s="9"/>
      <c r="G18" s="9"/>
    </row>
    <row r="19" spans="2:9">
      <c r="H19" s="2"/>
      <c r="I19" s="2" t="s">
        <v>280</v>
      </c>
    </row>
    <row r="20" spans="2:9" ht="12" customHeight="1">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hidden="1" outlineLevel="1">
      <c r="B22" s="11"/>
      <c r="C22" s="11"/>
      <c r="D22" s="1"/>
      <c r="E22" s="1"/>
      <c r="F22" s="3"/>
      <c r="G22" s="1"/>
    </row>
    <row r="23" spans="2:9" ht="12.75" hidden="1" customHeight="1" outlineLevel="1">
      <c r="B23" s="165" t="s">
        <v>293</v>
      </c>
      <c r="C23" s="11"/>
      <c r="D23" s="1"/>
      <c r="E23" s="51" t="e">
        <f>#REF!+#REF!</f>
        <v>#REF!</v>
      </c>
      <c r="F23" s="28" t="e">
        <f>#REF!+#REF!</f>
        <v>#REF!</v>
      </c>
      <c r="G23" s="28" t="e">
        <f>#REF!+#REF!</f>
        <v>#REF!</v>
      </c>
    </row>
    <row r="24" spans="2:9" ht="12.75" hidden="1" customHeight="1" outlineLevel="1">
      <c r="B24" s="11" t="s">
        <v>284</v>
      </c>
      <c r="C24" s="11"/>
      <c r="D24" s="1"/>
      <c r="E24" s="51"/>
      <c r="F24" s="28"/>
      <c r="G24" s="28"/>
    </row>
    <row r="25" spans="2:9" ht="12.75" hidden="1" customHeight="1" outlineLevel="1">
      <c r="B25" s="11"/>
      <c r="C25" s="11"/>
      <c r="D25" s="1"/>
      <c r="E25" s="51"/>
      <c r="F25" s="28"/>
      <c r="G25" s="28"/>
    </row>
    <row r="26" spans="2:9" ht="42.75" hidden="1" customHeight="1" outlineLevel="1">
      <c r="B26" s="608" t="s">
        <v>142</v>
      </c>
      <c r="C26" s="608"/>
      <c r="D26" s="1">
        <v>1</v>
      </c>
      <c r="E26" s="51">
        <v>50</v>
      </c>
      <c r="F26" s="82">
        <v>50</v>
      </c>
      <c r="G26" s="28"/>
    </row>
    <row r="27" spans="2:9" ht="9" hidden="1" customHeight="1" outlineLevel="1">
      <c r="B27" s="77" t="s">
        <v>324</v>
      </c>
      <c r="C27" s="30"/>
      <c r="D27" s="1"/>
      <c r="E27" s="51"/>
      <c r="F27" s="82"/>
      <c r="G27" s="28"/>
    </row>
    <row r="28" spans="2:9" ht="55.5" hidden="1" customHeight="1" outlineLevel="1">
      <c r="B28" s="608" t="s">
        <v>143</v>
      </c>
      <c r="C28" s="608"/>
      <c r="D28" s="43">
        <v>2</v>
      </c>
      <c r="E28" s="51">
        <v>56</v>
      </c>
      <c r="F28" s="82">
        <v>56</v>
      </c>
      <c r="G28" s="28"/>
    </row>
    <row r="29" spans="2:9" ht="9" hidden="1" customHeight="1" outlineLevel="1">
      <c r="B29" s="76" t="s">
        <v>325</v>
      </c>
      <c r="C29" s="30"/>
      <c r="D29" s="1"/>
      <c r="E29" s="51"/>
      <c r="F29" s="28"/>
      <c r="G29" s="28"/>
    </row>
    <row r="30" spans="2:9" ht="30" hidden="1" customHeight="1" outlineLevel="1">
      <c r="B30" s="608" t="s">
        <v>76</v>
      </c>
      <c r="C30" s="608"/>
      <c r="D30" s="1">
        <v>3</v>
      </c>
      <c r="E30" s="51"/>
      <c r="F30" s="28"/>
      <c r="G30" s="28"/>
    </row>
    <row r="31" spans="2:9" ht="9" hidden="1" customHeight="1" outlineLevel="1">
      <c r="B31" s="76"/>
      <c r="C31" s="30"/>
      <c r="D31" s="1"/>
      <c r="E31" s="51"/>
      <c r="F31" s="28"/>
      <c r="G31" s="28"/>
    </row>
    <row r="32" spans="2:9" ht="26.25" hidden="1" customHeight="1" outlineLevel="1">
      <c r="B32" s="608" t="s">
        <v>77</v>
      </c>
      <c r="C32" s="608"/>
      <c r="D32" s="1">
        <v>4</v>
      </c>
      <c r="E32" s="51"/>
      <c r="F32" s="28"/>
      <c r="G32" s="28"/>
    </row>
    <row r="33" spans="2:7" ht="9" hidden="1" customHeight="1" outlineLevel="1">
      <c r="B33" s="76"/>
      <c r="C33" s="30"/>
      <c r="D33" s="1"/>
      <c r="E33" s="51"/>
      <c r="F33" s="28"/>
      <c r="G33" s="28"/>
    </row>
    <row r="34" spans="2:7" ht="9" hidden="1" customHeight="1" outlineLevel="1">
      <c r="B34" s="76"/>
      <c r="C34" s="30"/>
      <c r="D34" s="1"/>
      <c r="E34" s="51"/>
      <c r="F34" s="28"/>
      <c r="G34" s="28"/>
    </row>
    <row r="35" spans="2:7" ht="12.75" hidden="1" customHeight="1" outlineLevel="1">
      <c r="B35" s="166" t="s">
        <v>303</v>
      </c>
      <c r="C35" s="10"/>
      <c r="D35" s="1"/>
      <c r="E35" s="20">
        <f>SUM(E38:E41)</f>
        <v>0</v>
      </c>
      <c r="F35" s="28">
        <f>SUM(F38:F41)</f>
        <v>320</v>
      </c>
      <c r="G35" s="28">
        <f>SUM(G38:G41)</f>
        <v>0</v>
      </c>
    </row>
    <row r="36" spans="2:7" ht="10.5" hidden="1" customHeight="1" outlineLevel="1">
      <c r="B36" s="11"/>
      <c r="C36" s="11"/>
      <c r="D36" s="1"/>
      <c r="E36" s="51"/>
      <c r="F36" s="28"/>
      <c r="G36" s="28"/>
    </row>
    <row r="37" spans="2:7" ht="9" hidden="1" customHeight="1" outlineLevel="1">
      <c r="B37" s="77"/>
      <c r="C37" s="30"/>
      <c r="D37" s="1"/>
      <c r="E37" s="51"/>
      <c r="F37" s="28"/>
      <c r="G37" s="28"/>
    </row>
    <row r="38" spans="2:7" ht="29.25" hidden="1" customHeight="1" outlineLevel="1">
      <c r="B38" s="611" t="s">
        <v>0</v>
      </c>
      <c r="C38" s="611"/>
      <c r="D38" s="1">
        <v>1</v>
      </c>
      <c r="E38" s="51"/>
      <c r="F38" s="28">
        <v>60</v>
      </c>
      <c r="G38" s="28"/>
    </row>
    <row r="39" spans="2:7" ht="9" hidden="1" customHeight="1" outlineLevel="1">
      <c r="B39" s="77"/>
      <c r="C39" s="30"/>
      <c r="D39" s="1"/>
      <c r="E39" s="51"/>
      <c r="F39" s="28"/>
      <c r="G39" s="28"/>
    </row>
    <row r="40" spans="2:7" ht="28.15" hidden="1" customHeight="1" outlineLevel="1">
      <c r="B40" s="611" t="s">
        <v>78</v>
      </c>
      <c r="C40" s="611"/>
      <c r="D40" s="1">
        <v>2</v>
      </c>
      <c r="E40" s="51"/>
      <c r="F40" s="28">
        <v>260</v>
      </c>
      <c r="G40" s="28"/>
    </row>
    <row r="41" spans="2:7" ht="9" hidden="1" customHeight="1" outlineLevel="1">
      <c r="B41" s="77"/>
      <c r="C41" s="30"/>
      <c r="D41" s="1"/>
      <c r="E41" s="51"/>
      <c r="F41" s="28"/>
      <c r="G41" s="28"/>
    </row>
    <row r="42" spans="2:7" ht="9" hidden="1" customHeight="1" outlineLevel="1">
      <c r="B42" s="77"/>
      <c r="C42" s="30"/>
      <c r="D42" s="1"/>
      <c r="E42" s="51"/>
      <c r="F42" s="28"/>
      <c r="G42" s="28"/>
    </row>
    <row r="43" spans="2:7" hidden="1" outlineLevel="1">
      <c r="B43" s="612" t="s">
        <v>441</v>
      </c>
      <c r="C43" s="612"/>
      <c r="D43" s="1"/>
      <c r="E43" s="51"/>
      <c r="F43" s="28"/>
      <c r="G43" s="28"/>
    </row>
    <row r="44" spans="2:7" ht="9" hidden="1" customHeight="1" outlineLevel="1">
      <c r="B44" s="211"/>
      <c r="C44" s="211"/>
      <c r="D44" s="1"/>
      <c r="E44" s="51"/>
      <c r="F44" s="28"/>
      <c r="G44" s="28"/>
    </row>
    <row r="45" spans="2:7" hidden="1" outlineLevel="1">
      <c r="B45" s="612" t="s">
        <v>438</v>
      </c>
      <c r="C45" s="612"/>
      <c r="D45" s="1"/>
      <c r="E45" s="51"/>
      <c r="F45" s="28"/>
      <c r="G45" s="28"/>
    </row>
    <row r="46" spans="2:7" ht="9" hidden="1" customHeight="1" outlineLevel="1">
      <c r="B46" s="212"/>
      <c r="C46" s="212"/>
      <c r="D46" s="1"/>
      <c r="E46" s="51"/>
      <c r="F46" s="28"/>
      <c r="G46" s="28"/>
    </row>
    <row r="47" spans="2:7" hidden="1" outlineLevel="1">
      <c r="B47" s="612" t="s">
        <v>442</v>
      </c>
      <c r="C47" s="612"/>
      <c r="D47" s="1"/>
      <c r="E47" s="51"/>
      <c r="F47" s="28"/>
      <c r="G47" s="28"/>
    </row>
    <row r="48" spans="2:7" hidden="1" outlineLevel="1">
      <c r="B48" s="18"/>
      <c r="C48" s="18"/>
      <c r="D48" s="18"/>
      <c r="E48" s="51"/>
      <c r="F48" s="28"/>
      <c r="G48" s="28"/>
    </row>
    <row r="49" spans="2:7" hidden="1" outlineLevel="1">
      <c r="B49" s="18"/>
      <c r="C49" s="18"/>
      <c r="D49" s="18"/>
      <c r="E49" s="51"/>
      <c r="F49" s="28"/>
      <c r="G49" s="28"/>
    </row>
    <row r="50" spans="2:7" hidden="1" outlineLevel="1">
      <c r="B50" s="18"/>
      <c r="C50" s="18"/>
      <c r="D50" s="18"/>
      <c r="E50" s="51"/>
      <c r="F50" s="28"/>
      <c r="G50" s="28"/>
    </row>
    <row r="51" spans="2:7" hidden="1" outlineLevel="1">
      <c r="B51" s="18"/>
      <c r="C51" s="18"/>
      <c r="D51" s="18"/>
      <c r="E51" s="51"/>
      <c r="F51" s="28"/>
      <c r="G51" s="28"/>
    </row>
    <row r="52" spans="2:7" hidden="1" outlineLevel="1">
      <c r="B52" s="18"/>
      <c r="C52" s="18"/>
      <c r="D52" s="18"/>
      <c r="E52" s="51"/>
      <c r="F52" s="28"/>
      <c r="G52" s="28"/>
    </row>
    <row r="53" spans="2:7" hidden="1" outlineLevel="1">
      <c r="B53" s="90" t="s">
        <v>123</v>
      </c>
      <c r="C53" s="90"/>
      <c r="D53" s="18"/>
      <c r="E53" s="18"/>
      <c r="F53" s="28"/>
      <c r="G53" s="56" t="s">
        <v>297</v>
      </c>
    </row>
    <row r="54" spans="2:7" hidden="1" outlineLevel="1">
      <c r="B54" s="90"/>
      <c r="C54" s="90"/>
      <c r="D54" s="18"/>
      <c r="E54" s="18"/>
      <c r="F54" s="28"/>
      <c r="G54" s="56"/>
    </row>
    <row r="55" spans="2:7" hidden="1" outlineLevel="1">
      <c r="B55" s="90" t="s">
        <v>336</v>
      </c>
      <c r="C55" s="90"/>
      <c r="D55" s="18"/>
      <c r="E55" s="18"/>
      <c r="F55" s="28"/>
      <c r="G55" s="56" t="s">
        <v>296</v>
      </c>
    </row>
    <row r="56" spans="2:7" hidden="1" outlineLevel="1">
      <c r="B56" s="90"/>
      <c r="C56" s="90"/>
      <c r="D56" s="18"/>
      <c r="E56" s="18"/>
      <c r="F56" s="28"/>
      <c r="G56" s="56"/>
    </row>
    <row r="57" spans="2:7" hidden="1" outlineLevel="1">
      <c r="B57" s="91" t="s">
        <v>337</v>
      </c>
      <c r="C57" s="90"/>
      <c r="D57" s="18"/>
      <c r="E57" s="18"/>
      <c r="F57" s="28"/>
      <c r="G57" s="56" t="s">
        <v>126</v>
      </c>
    </row>
    <row r="58" spans="2:7" hidden="1" outlineLevel="1">
      <c r="B58" s="90"/>
      <c r="C58" s="90"/>
      <c r="D58" s="18"/>
      <c r="E58" s="18"/>
      <c r="F58" s="28"/>
      <c r="G58" s="56"/>
    </row>
    <row r="59" spans="2:7" hidden="1" outlineLevel="1">
      <c r="B59" s="91" t="s">
        <v>323</v>
      </c>
      <c r="C59" s="90"/>
      <c r="D59" s="18"/>
      <c r="E59" s="18"/>
      <c r="F59" s="28"/>
      <c r="G59" s="56" t="s">
        <v>342</v>
      </c>
    </row>
    <row r="60" spans="2:7" hidden="1" outlineLevel="1">
      <c r="B60" s="90"/>
      <c r="C60" s="90"/>
      <c r="D60" s="18"/>
      <c r="E60" s="18"/>
      <c r="F60" s="28"/>
      <c r="G60" s="56"/>
    </row>
    <row r="61" spans="2:7" hidden="1" outlineLevel="1">
      <c r="B61" s="92" t="s">
        <v>338</v>
      </c>
      <c r="C61" s="93"/>
      <c r="D61" s="54"/>
      <c r="E61" s="54"/>
      <c r="F61" s="79"/>
      <c r="G61" s="75" t="s">
        <v>321</v>
      </c>
    </row>
    <row r="62" spans="2:7" hidden="1" outlineLevel="1">
      <c r="B62" s="90"/>
      <c r="C62" s="90"/>
      <c r="D62" s="18"/>
      <c r="E62" s="51"/>
      <c r="F62" s="28"/>
      <c r="G62" s="56"/>
    </row>
    <row r="63" spans="2:7" ht="28.5" hidden="1" customHeight="1" outlineLevel="1">
      <c r="B63" s="607" t="s">
        <v>174</v>
      </c>
      <c r="C63" s="607"/>
      <c r="D63" s="41"/>
      <c r="E63" s="52"/>
      <c r="F63" s="80"/>
      <c r="G63" s="56" t="s">
        <v>343</v>
      </c>
    </row>
    <row r="64" spans="2:7" hidden="1" outlineLevel="1">
      <c r="B64" s="89"/>
      <c r="C64" s="89"/>
      <c r="D64" s="1"/>
      <c r="E64" s="51"/>
      <c r="F64" s="28"/>
      <c r="G64" s="56"/>
    </row>
    <row r="65" spans="2:7" ht="15" hidden="1" customHeight="1" outlineLevel="1">
      <c r="B65" s="607" t="s">
        <v>139</v>
      </c>
      <c r="C65" s="607"/>
      <c r="D65" s="41"/>
      <c r="E65" s="52"/>
      <c r="F65" s="80"/>
      <c r="G65" s="56" t="s">
        <v>295</v>
      </c>
    </row>
    <row r="66" spans="2:7" collapsed="1">
      <c r="B66" s="91"/>
      <c r="C66" s="91"/>
      <c r="E66" s="51"/>
      <c r="F66" s="28"/>
      <c r="G66" s="28"/>
    </row>
    <row r="67" spans="2:7" ht="12.75">
      <c r="B67" s="210" t="s">
        <v>385</v>
      </c>
      <c r="C67" s="91"/>
      <c r="E67" s="51"/>
      <c r="F67" s="28"/>
      <c r="G67" s="28"/>
    </row>
    <row r="68" spans="2:7" ht="12.75">
      <c r="B68" s="216"/>
      <c r="C68" s="91"/>
      <c r="E68" s="51"/>
      <c r="F68" s="28"/>
      <c r="G68" s="28"/>
    </row>
    <row r="69" spans="2:7" ht="12.75">
      <c r="B69" s="210" t="s">
        <v>374</v>
      </c>
      <c r="C69" s="91"/>
      <c r="E69" s="47"/>
      <c r="F69" s="28"/>
      <c r="G69" s="28"/>
    </row>
    <row r="70" spans="2:7" ht="12.75">
      <c r="B70" s="95"/>
      <c r="C70" s="91"/>
      <c r="E70" s="47"/>
      <c r="F70" s="28"/>
      <c r="G70" s="28"/>
    </row>
    <row r="71" spans="2:7" ht="12.75">
      <c r="B71" s="210" t="s">
        <v>440</v>
      </c>
      <c r="C71" s="91"/>
      <c r="E71" s="47"/>
      <c r="F71" s="28"/>
      <c r="G71" s="28"/>
    </row>
    <row r="72" spans="2:7" ht="12.75">
      <c r="B72" s="95"/>
      <c r="C72" s="91"/>
      <c r="E72" s="47"/>
      <c r="F72" s="28"/>
      <c r="G72" s="28"/>
    </row>
    <row r="73" spans="2:7" ht="12.75">
      <c r="B73" s="210" t="s">
        <v>438</v>
      </c>
      <c r="C73" s="91"/>
      <c r="E73" s="47"/>
      <c r="F73" s="28"/>
      <c r="G73" s="28"/>
    </row>
    <row r="74" spans="2:7" ht="12.75">
      <c r="B74" s="210"/>
      <c r="C74" s="91"/>
      <c r="E74" s="47"/>
      <c r="F74" s="28"/>
      <c r="G74" s="28"/>
    </row>
    <row r="75" spans="2:7" ht="12.75">
      <c r="B75" s="210" t="s">
        <v>442</v>
      </c>
      <c r="C75" s="91"/>
      <c r="E75" s="47"/>
      <c r="F75" s="28"/>
      <c r="G75" s="28"/>
    </row>
    <row r="76" spans="2:7" ht="12.75">
      <c r="B76" s="210"/>
      <c r="E76" s="47"/>
      <c r="F76" s="28"/>
      <c r="G76" s="28"/>
    </row>
    <row r="77" spans="2:7">
      <c r="E77" s="47"/>
      <c r="F77" s="28"/>
      <c r="G77" s="28"/>
    </row>
    <row r="78" spans="2:7">
      <c r="E78" s="47"/>
      <c r="F78" s="28"/>
      <c r="G78" s="28"/>
    </row>
    <row r="79" spans="2:7">
      <c r="E79" s="47"/>
      <c r="F79" s="28"/>
      <c r="G79" s="28"/>
    </row>
    <row r="80" spans="2:7">
      <c r="E80" s="47"/>
      <c r="F80" s="28"/>
      <c r="G80" s="28"/>
    </row>
    <row r="81" spans="3:7">
      <c r="E81" s="47"/>
      <c r="F81" s="28"/>
      <c r="G81" s="28"/>
    </row>
    <row r="82" spans="3:7">
      <c r="E82" s="47"/>
      <c r="F82" s="28"/>
      <c r="G82" s="28"/>
    </row>
    <row r="83" spans="3:7">
      <c r="E83" s="47"/>
      <c r="F83" s="28"/>
      <c r="G83" s="28"/>
    </row>
    <row r="84" spans="3:7">
      <c r="E84" s="47"/>
      <c r="F84" s="28"/>
      <c r="G84" s="28"/>
    </row>
    <row r="85" spans="3:7">
      <c r="C85" s="76"/>
      <c r="E85" s="47"/>
      <c r="F85" s="28"/>
      <c r="G85" s="28"/>
    </row>
    <row r="86" spans="3:7">
      <c r="E86" s="47"/>
      <c r="F86" s="28"/>
      <c r="G86" s="28"/>
    </row>
    <row r="87" spans="3:7">
      <c r="E87" s="47"/>
      <c r="F87" s="28"/>
      <c r="G87" s="28"/>
    </row>
    <row r="88" spans="3:7">
      <c r="E88" s="47"/>
      <c r="F88" s="28"/>
      <c r="G88" s="28"/>
    </row>
    <row r="89" spans="3:7">
      <c r="E89" s="47"/>
      <c r="F89" s="28"/>
      <c r="G89" s="28"/>
    </row>
    <row r="90" spans="3:7">
      <c r="E90" s="47"/>
      <c r="F90" s="28"/>
      <c r="G90" s="28"/>
    </row>
    <row r="91" spans="3:7">
      <c r="E91" s="47"/>
      <c r="F91" s="28"/>
      <c r="G91" s="28"/>
    </row>
    <row r="92" spans="3:7">
      <c r="E92" s="47"/>
      <c r="F92" s="28"/>
      <c r="G92" s="28"/>
    </row>
    <row r="93" spans="3:7">
      <c r="E93" s="47"/>
      <c r="F93" s="28"/>
      <c r="G93" s="28"/>
    </row>
    <row r="94" spans="3:7">
      <c r="E94" s="47"/>
      <c r="F94" s="28"/>
      <c r="G94" s="28"/>
    </row>
    <row r="95" spans="3:7">
      <c r="E95" s="47"/>
      <c r="F95" s="28"/>
      <c r="G95" s="28"/>
    </row>
    <row r="96" spans="3:7">
      <c r="E96" s="47"/>
      <c r="F96" s="28"/>
      <c r="G96" s="28"/>
    </row>
    <row r="97" spans="5:7">
      <c r="E97" s="47"/>
      <c r="F97" s="28"/>
      <c r="G97" s="28"/>
    </row>
    <row r="98" spans="5:7">
      <c r="E98" s="47"/>
      <c r="F98" s="28"/>
      <c r="G98" s="28"/>
    </row>
    <row r="99" spans="5:7">
      <c r="E99" s="47"/>
      <c r="F99" s="28"/>
      <c r="G99" s="28"/>
    </row>
    <row r="100" spans="5:7">
      <c r="E100" s="47"/>
      <c r="F100" s="28"/>
      <c r="G100" s="28"/>
    </row>
    <row r="101" spans="5:7">
      <c r="E101" s="47"/>
      <c r="F101" s="28"/>
      <c r="G101" s="28"/>
    </row>
    <row r="102" spans="5:7">
      <c r="E102" s="47"/>
      <c r="F102" s="28"/>
      <c r="G102" s="28"/>
    </row>
    <row r="103" spans="5:7">
      <c r="E103" s="47"/>
      <c r="F103" s="20"/>
      <c r="G103" s="20"/>
    </row>
    <row r="104" spans="5:7">
      <c r="E104" s="47"/>
      <c r="F104" s="20"/>
      <c r="G104" s="20"/>
    </row>
    <row r="105" spans="5:7">
      <c r="E105" s="47"/>
      <c r="F105" s="20"/>
      <c r="G105" s="20"/>
    </row>
    <row r="106" spans="5:7">
      <c r="E106" s="47"/>
      <c r="F106" s="20"/>
      <c r="G106" s="20"/>
    </row>
    <row r="107" spans="5:7">
      <c r="E107" s="47"/>
      <c r="F107" s="20"/>
      <c r="G107" s="20"/>
    </row>
    <row r="108" spans="5:7">
      <c r="E108" s="47"/>
      <c r="F108" s="20"/>
      <c r="G108" s="20"/>
    </row>
    <row r="109" spans="5:7">
      <c r="E109" s="47"/>
      <c r="F109" s="20"/>
      <c r="G109" s="20"/>
    </row>
    <row r="110" spans="5:7">
      <c r="E110" s="47"/>
      <c r="F110" s="20"/>
      <c r="G110" s="20"/>
    </row>
    <row r="111" spans="5:7">
      <c r="E111" s="47"/>
      <c r="F111" s="20"/>
      <c r="G111" s="20"/>
    </row>
    <row r="112" spans="5:7">
      <c r="F112" s="20"/>
      <c r="G112" s="20"/>
    </row>
    <row r="113" spans="6:7">
      <c r="F113" s="20"/>
      <c r="G113" s="20"/>
    </row>
    <row r="114" spans="6:7">
      <c r="G114" s="1"/>
    </row>
    <row r="115" spans="6:7">
      <c r="G115" s="1"/>
    </row>
    <row r="116" spans="6:7">
      <c r="G116" s="1"/>
    </row>
    <row r="117" spans="6:7">
      <c r="G117" s="1"/>
    </row>
    <row r="118" spans="6:7">
      <c r="G118" s="1"/>
    </row>
    <row r="119" spans="6:7">
      <c r="G119" s="1"/>
    </row>
    <row r="120" spans="6:7">
      <c r="G120" s="1"/>
    </row>
    <row r="121" spans="6:7">
      <c r="G121" s="1"/>
    </row>
    <row r="122" spans="6:7">
      <c r="G122" s="1"/>
    </row>
    <row r="123" spans="6:7">
      <c r="G123" s="1"/>
    </row>
    <row r="124" spans="6:7">
      <c r="G124" s="1"/>
    </row>
    <row r="125" spans="6:7">
      <c r="G125" s="1"/>
    </row>
    <row r="126" spans="6:7">
      <c r="G126" s="1"/>
    </row>
    <row r="127" spans="6:7">
      <c r="G127" s="1"/>
    </row>
    <row r="128" spans="6:7">
      <c r="G128" s="1"/>
    </row>
    <row r="129" spans="7:7">
      <c r="G129" s="1"/>
    </row>
    <row r="130" spans="7:7">
      <c r="G130" s="1"/>
    </row>
    <row r="131" spans="7:7">
      <c r="G131" s="1"/>
    </row>
    <row r="132" spans="7:7">
      <c r="G132" s="1"/>
    </row>
    <row r="133" spans="7:7">
      <c r="G133" s="1"/>
    </row>
    <row r="134" spans="7:7">
      <c r="G134" s="1"/>
    </row>
    <row r="135" spans="7:7">
      <c r="G135" s="1"/>
    </row>
    <row r="136" spans="7:7">
      <c r="G136" s="1"/>
    </row>
    <row r="137" spans="7:7">
      <c r="G137" s="1"/>
    </row>
    <row r="138" spans="7:7">
      <c r="G138" s="1"/>
    </row>
    <row r="139" spans="7:7">
      <c r="G139" s="1"/>
    </row>
    <row r="140" spans="7:7">
      <c r="G140" s="1"/>
    </row>
    <row r="141" spans="7:7">
      <c r="G141" s="1"/>
    </row>
    <row r="142" spans="7:7">
      <c r="G142" s="1"/>
    </row>
    <row r="143" spans="7:7">
      <c r="G143" s="1"/>
    </row>
    <row r="144" spans="7:7">
      <c r="G144" s="1"/>
    </row>
    <row r="145" spans="7:7">
      <c r="G145" s="1"/>
    </row>
    <row r="146" spans="7:7">
      <c r="G146" s="1"/>
    </row>
    <row r="147" spans="7:7">
      <c r="G147" s="1"/>
    </row>
    <row r="148" spans="7:7">
      <c r="G148" s="1"/>
    </row>
    <row r="149" spans="7:7">
      <c r="G149" s="1"/>
    </row>
    <row r="150" spans="7:7">
      <c r="G150" s="1"/>
    </row>
    <row r="151" spans="7:7">
      <c r="G151" s="1"/>
    </row>
    <row r="152" spans="7:7">
      <c r="G152" s="1"/>
    </row>
    <row r="153" spans="7:7">
      <c r="G153" s="1"/>
    </row>
    <row r="154" spans="7:7">
      <c r="G154" s="1"/>
    </row>
    <row r="155" spans="7:7">
      <c r="G155" s="1"/>
    </row>
    <row r="156" spans="7:7">
      <c r="G156" s="1"/>
    </row>
    <row r="157" spans="7:7">
      <c r="G157" s="1"/>
    </row>
    <row r="158" spans="7:7">
      <c r="G158" s="1"/>
    </row>
    <row r="159" spans="7:7">
      <c r="G159" s="1"/>
    </row>
    <row r="160" spans="7:7">
      <c r="G160" s="1"/>
    </row>
    <row r="161" spans="7:7">
      <c r="G161" s="1"/>
    </row>
    <row r="162" spans="7:7">
      <c r="G162" s="1"/>
    </row>
    <row r="163" spans="7:7">
      <c r="G163" s="1"/>
    </row>
    <row r="164" spans="7:7">
      <c r="G164" s="1"/>
    </row>
    <row r="165" spans="7:7">
      <c r="G165" s="1"/>
    </row>
    <row r="166" spans="7:7">
      <c r="G166" s="1"/>
    </row>
    <row r="167" spans="7:7">
      <c r="G167" s="1"/>
    </row>
    <row r="168" spans="7:7">
      <c r="G168" s="1"/>
    </row>
    <row r="169" spans="7:7">
      <c r="G169" s="1"/>
    </row>
    <row r="170" spans="7:7">
      <c r="G170" s="1"/>
    </row>
    <row r="171" spans="7:7">
      <c r="G171" s="1"/>
    </row>
    <row r="172" spans="7:7">
      <c r="G172" s="1"/>
    </row>
    <row r="173" spans="7:7">
      <c r="G173" s="1"/>
    </row>
    <row r="174" spans="7:7">
      <c r="G174" s="1"/>
    </row>
    <row r="175" spans="7:7">
      <c r="G175" s="1"/>
    </row>
    <row r="176" spans="7:7">
      <c r="G176" s="1"/>
    </row>
    <row r="177" spans="7:7">
      <c r="G177" s="1"/>
    </row>
    <row r="178" spans="7:7">
      <c r="G178" s="1"/>
    </row>
    <row r="179" spans="7:7">
      <c r="G179" s="1"/>
    </row>
    <row r="180" spans="7:7">
      <c r="G180" s="1"/>
    </row>
    <row r="181" spans="7:7">
      <c r="G181" s="1"/>
    </row>
    <row r="182" spans="7:7">
      <c r="G182" s="1"/>
    </row>
    <row r="183" spans="7:7">
      <c r="G183" s="1"/>
    </row>
    <row r="184" spans="7:7">
      <c r="G184" s="1"/>
    </row>
    <row r="185" spans="7:7">
      <c r="G185" s="1"/>
    </row>
    <row r="186" spans="7:7">
      <c r="G186" s="1"/>
    </row>
    <row r="187" spans="7:7">
      <c r="G187" s="1"/>
    </row>
    <row r="188" spans="7:7">
      <c r="G188" s="1"/>
    </row>
    <row r="189" spans="7:7">
      <c r="G189" s="1"/>
    </row>
    <row r="190" spans="7:7">
      <c r="G190" s="1"/>
    </row>
    <row r="191" spans="7:7">
      <c r="G191" s="1"/>
    </row>
    <row r="192" spans="7:7">
      <c r="G192" s="1"/>
    </row>
    <row r="193" spans="7:7">
      <c r="G193" s="1"/>
    </row>
    <row r="194" spans="7:7">
      <c r="G194" s="1"/>
    </row>
    <row r="195" spans="7:7">
      <c r="G195" s="1"/>
    </row>
    <row r="196" spans="7:7">
      <c r="G196" s="1"/>
    </row>
    <row r="197" spans="7:7">
      <c r="G197" s="1"/>
    </row>
    <row r="198" spans="7:7">
      <c r="G198" s="1"/>
    </row>
    <row r="199" spans="7:7">
      <c r="G199" s="1"/>
    </row>
    <row r="200" spans="7:7">
      <c r="G200" s="1"/>
    </row>
    <row r="201" spans="7:7">
      <c r="G201" s="1"/>
    </row>
    <row r="202" spans="7:7">
      <c r="G202" s="1"/>
    </row>
    <row r="203" spans="7:7">
      <c r="G203" s="1"/>
    </row>
    <row r="204" spans="7:7">
      <c r="G204" s="1"/>
    </row>
    <row r="205" spans="7:7">
      <c r="G205" s="1"/>
    </row>
    <row r="206" spans="7:7">
      <c r="G206" s="1"/>
    </row>
    <row r="207" spans="7:7">
      <c r="G207" s="1"/>
    </row>
    <row r="208" spans="7:7">
      <c r="G208" s="1"/>
    </row>
    <row r="209" spans="7:7">
      <c r="G209" s="1"/>
    </row>
    <row r="210" spans="7:7">
      <c r="G210" s="1"/>
    </row>
    <row r="211" spans="7:7">
      <c r="G211" s="1"/>
    </row>
    <row r="212" spans="7:7">
      <c r="G212" s="1"/>
    </row>
    <row r="213" spans="7:7">
      <c r="G213" s="1"/>
    </row>
    <row r="214" spans="7:7">
      <c r="G214" s="1"/>
    </row>
    <row r="215" spans="7:7">
      <c r="G215" s="1"/>
    </row>
    <row r="216" spans="7:7">
      <c r="G216" s="1"/>
    </row>
    <row r="217" spans="7:7">
      <c r="G217" s="1"/>
    </row>
    <row r="218" spans="7:7">
      <c r="G218" s="1"/>
    </row>
    <row r="219" spans="7:7">
      <c r="G219" s="1"/>
    </row>
    <row r="220" spans="7:7">
      <c r="G220" s="1"/>
    </row>
    <row r="221" spans="7:7">
      <c r="G221" s="1"/>
    </row>
    <row r="222" spans="7:7">
      <c r="G222" s="1"/>
    </row>
    <row r="223" spans="7:7">
      <c r="G223" s="1"/>
    </row>
    <row r="224" spans="7:7">
      <c r="G224" s="1"/>
    </row>
    <row r="225" spans="7:7">
      <c r="G225" s="1"/>
    </row>
    <row r="226" spans="7:7">
      <c r="G226" s="1"/>
    </row>
    <row r="227" spans="7:7">
      <c r="G227" s="1"/>
    </row>
    <row r="228" spans="7:7">
      <c r="G228" s="1"/>
    </row>
    <row r="229" spans="7:7">
      <c r="G229" s="1"/>
    </row>
    <row r="230" spans="7:7">
      <c r="G230" s="1"/>
    </row>
    <row r="231" spans="7:7">
      <c r="G231" s="1"/>
    </row>
    <row r="232" spans="7:7">
      <c r="G232" s="1"/>
    </row>
    <row r="233" spans="7:7">
      <c r="G233" s="1"/>
    </row>
    <row r="234" spans="7:7">
      <c r="G234" s="1"/>
    </row>
    <row r="235" spans="7:7">
      <c r="G235" s="1"/>
    </row>
    <row r="236" spans="7:7">
      <c r="G236" s="1"/>
    </row>
    <row r="237" spans="7:7">
      <c r="G237" s="1"/>
    </row>
    <row r="238" spans="7:7">
      <c r="G238" s="1"/>
    </row>
    <row r="239" spans="7:7">
      <c r="G239" s="1"/>
    </row>
    <row r="240" spans="7:7">
      <c r="G240" s="1"/>
    </row>
    <row r="241" spans="7:7">
      <c r="G241" s="1"/>
    </row>
    <row r="242" spans="7:7">
      <c r="G242" s="1"/>
    </row>
    <row r="243" spans="7:7">
      <c r="G243" s="1"/>
    </row>
    <row r="244" spans="7:7">
      <c r="G244" s="1"/>
    </row>
    <row r="245" spans="7:7">
      <c r="G245" s="1"/>
    </row>
    <row r="246" spans="7:7">
      <c r="G246" s="1"/>
    </row>
    <row r="247" spans="7:7">
      <c r="G247" s="1"/>
    </row>
    <row r="248" spans="7:7">
      <c r="G248" s="1"/>
    </row>
    <row r="249" spans="7:7">
      <c r="G249" s="1"/>
    </row>
    <row r="250" spans="7:7">
      <c r="G250" s="1"/>
    </row>
    <row r="251" spans="7:7">
      <c r="G251" s="1"/>
    </row>
    <row r="252" spans="7:7">
      <c r="G252" s="1"/>
    </row>
    <row r="253" spans="7:7">
      <c r="G253" s="1"/>
    </row>
    <row r="254" spans="7:7">
      <c r="G254" s="1"/>
    </row>
    <row r="255" spans="7:7">
      <c r="G255" s="1"/>
    </row>
    <row r="256" spans="7:7">
      <c r="G256" s="1"/>
    </row>
    <row r="257" spans="7:7">
      <c r="G257" s="1"/>
    </row>
    <row r="258" spans="7:7">
      <c r="G258" s="1"/>
    </row>
    <row r="259" spans="7:7">
      <c r="G259" s="1"/>
    </row>
    <row r="260" spans="7:7">
      <c r="G260" s="1"/>
    </row>
    <row r="261" spans="7:7">
      <c r="G261" s="1"/>
    </row>
    <row r="262" spans="7:7">
      <c r="G262" s="1"/>
    </row>
    <row r="263" spans="7:7">
      <c r="G263" s="1"/>
    </row>
    <row r="264" spans="7:7">
      <c r="G264" s="1"/>
    </row>
    <row r="265" spans="7:7">
      <c r="G265" s="1"/>
    </row>
    <row r="266" spans="7:7">
      <c r="G266" s="1"/>
    </row>
    <row r="267" spans="7:7">
      <c r="G267" s="1"/>
    </row>
    <row r="268" spans="7:7">
      <c r="G268" s="1"/>
    </row>
    <row r="269" spans="7:7">
      <c r="G269" s="1"/>
    </row>
    <row r="270" spans="7:7">
      <c r="G270" s="1"/>
    </row>
    <row r="271" spans="7:7">
      <c r="G271" s="1"/>
    </row>
    <row r="272" spans="7:7">
      <c r="G272" s="1"/>
    </row>
    <row r="273" spans="7:7">
      <c r="G273" s="1"/>
    </row>
    <row r="274" spans="7:7">
      <c r="G274" s="1"/>
    </row>
    <row r="275" spans="7:7">
      <c r="G275" s="1"/>
    </row>
    <row r="276" spans="7:7">
      <c r="G276" s="1"/>
    </row>
    <row r="277" spans="7:7">
      <c r="G277" s="1"/>
    </row>
    <row r="278" spans="7:7">
      <c r="G278" s="1"/>
    </row>
    <row r="279" spans="7:7">
      <c r="G279" s="1"/>
    </row>
    <row r="280" spans="7:7">
      <c r="G280" s="1"/>
    </row>
    <row r="281" spans="7:7">
      <c r="G281" s="1"/>
    </row>
    <row r="282" spans="7:7">
      <c r="G282" s="1"/>
    </row>
    <row r="283" spans="7:7">
      <c r="G283" s="1"/>
    </row>
    <row r="284" spans="7:7">
      <c r="G284" s="1"/>
    </row>
    <row r="285" spans="7:7">
      <c r="G285" s="1"/>
    </row>
    <row r="286" spans="7:7">
      <c r="G286" s="1"/>
    </row>
    <row r="287" spans="7:7">
      <c r="G287" s="1"/>
    </row>
    <row r="288" spans="7:7">
      <c r="G288" s="1"/>
    </row>
    <row r="289" spans="7:7">
      <c r="G289" s="1"/>
    </row>
    <row r="290" spans="7:7">
      <c r="G290" s="1"/>
    </row>
    <row r="291" spans="7:7">
      <c r="G291" s="1"/>
    </row>
    <row r="292" spans="7:7">
      <c r="G292" s="1"/>
    </row>
    <row r="293" spans="7:7">
      <c r="G293" s="1"/>
    </row>
    <row r="294" spans="7:7">
      <c r="G294" s="1"/>
    </row>
    <row r="295" spans="7:7">
      <c r="G295" s="1"/>
    </row>
    <row r="296" spans="7:7">
      <c r="G296" s="1"/>
    </row>
    <row r="297" spans="7:7">
      <c r="G297" s="1"/>
    </row>
    <row r="298" spans="7:7">
      <c r="G298" s="1"/>
    </row>
    <row r="299" spans="7:7">
      <c r="G299" s="1"/>
    </row>
    <row r="300" spans="7:7">
      <c r="G300" s="1"/>
    </row>
    <row r="301" spans="7:7">
      <c r="G301" s="1"/>
    </row>
    <row r="302" spans="7:7">
      <c r="G302" s="1"/>
    </row>
    <row r="303" spans="7:7">
      <c r="G303" s="1"/>
    </row>
    <row r="304" spans="7:7">
      <c r="G304" s="1"/>
    </row>
    <row r="305" spans="7:7">
      <c r="G305" s="1"/>
    </row>
    <row r="306" spans="7:7">
      <c r="G306" s="1"/>
    </row>
    <row r="307" spans="7:7">
      <c r="G307" s="1"/>
    </row>
    <row r="308" spans="7:7">
      <c r="G308" s="1"/>
    </row>
    <row r="309" spans="7:7">
      <c r="G309" s="1"/>
    </row>
    <row r="310" spans="7:7">
      <c r="G310" s="1"/>
    </row>
    <row r="311" spans="7:7">
      <c r="G311" s="1"/>
    </row>
    <row r="312" spans="7:7">
      <c r="G312" s="1"/>
    </row>
    <row r="313" spans="7:7">
      <c r="G313" s="1"/>
    </row>
    <row r="314" spans="7:7">
      <c r="G314" s="1"/>
    </row>
    <row r="315" spans="7:7">
      <c r="G315" s="1"/>
    </row>
    <row r="316" spans="7:7">
      <c r="G316" s="1"/>
    </row>
    <row r="317" spans="7:7">
      <c r="G317" s="1"/>
    </row>
    <row r="318" spans="7:7">
      <c r="G318" s="1"/>
    </row>
    <row r="319" spans="7:7">
      <c r="G319" s="1"/>
    </row>
    <row r="320" spans="7:7">
      <c r="G320" s="1"/>
    </row>
    <row r="321" spans="7:7">
      <c r="G321" s="1"/>
    </row>
    <row r="322" spans="7:7">
      <c r="G322" s="1"/>
    </row>
    <row r="323" spans="7:7">
      <c r="G323" s="1"/>
    </row>
    <row r="324" spans="7:7">
      <c r="G324" s="1"/>
    </row>
    <row r="325" spans="7:7">
      <c r="G325" s="1"/>
    </row>
    <row r="326" spans="7:7">
      <c r="G326" s="1"/>
    </row>
    <row r="327" spans="7:7">
      <c r="G327" s="1"/>
    </row>
    <row r="328" spans="7:7">
      <c r="G328" s="1"/>
    </row>
    <row r="329" spans="7:7">
      <c r="G329" s="1"/>
    </row>
    <row r="330" spans="7:7">
      <c r="G330" s="1"/>
    </row>
    <row r="331" spans="7:7">
      <c r="G331" s="1"/>
    </row>
    <row r="332" spans="7:7">
      <c r="G332" s="1"/>
    </row>
    <row r="333" spans="7:7">
      <c r="G333" s="1"/>
    </row>
    <row r="334" spans="7:7">
      <c r="G334" s="1"/>
    </row>
    <row r="335" spans="7:7">
      <c r="G335" s="1"/>
    </row>
    <row r="336" spans="7:7">
      <c r="G336" s="1"/>
    </row>
    <row r="337" spans="7:7">
      <c r="G337" s="1"/>
    </row>
    <row r="338" spans="7:7">
      <c r="G338" s="1"/>
    </row>
    <row r="339" spans="7:7">
      <c r="G339" s="1"/>
    </row>
    <row r="340" spans="7:7">
      <c r="G340" s="1"/>
    </row>
    <row r="341" spans="7:7">
      <c r="G341" s="1"/>
    </row>
    <row r="342" spans="7:7">
      <c r="G342" s="1"/>
    </row>
    <row r="343" spans="7:7">
      <c r="G343" s="1"/>
    </row>
    <row r="344" spans="7:7">
      <c r="G344" s="1"/>
    </row>
    <row r="345" spans="7:7">
      <c r="G345" s="1"/>
    </row>
    <row r="346" spans="7:7">
      <c r="G346" s="1"/>
    </row>
    <row r="347" spans="7:7">
      <c r="G347" s="1"/>
    </row>
    <row r="348" spans="7:7">
      <c r="G348" s="1"/>
    </row>
    <row r="349" spans="7:7">
      <c r="G349" s="1"/>
    </row>
    <row r="350" spans="7:7">
      <c r="G350" s="1"/>
    </row>
    <row r="351" spans="7:7">
      <c r="G351" s="1"/>
    </row>
    <row r="352" spans="7:7">
      <c r="G352" s="1"/>
    </row>
    <row r="353" spans="7:7">
      <c r="G353" s="1"/>
    </row>
    <row r="354" spans="7:7">
      <c r="G354" s="1"/>
    </row>
    <row r="355" spans="7:7">
      <c r="G355" s="1"/>
    </row>
    <row r="356" spans="7:7">
      <c r="G356" s="1"/>
    </row>
    <row r="357" spans="7:7">
      <c r="G357" s="1"/>
    </row>
    <row r="358" spans="7:7">
      <c r="G358" s="1"/>
    </row>
    <row r="359" spans="7:7">
      <c r="G359" s="1"/>
    </row>
    <row r="360" spans="7:7">
      <c r="G360" s="1"/>
    </row>
    <row r="361" spans="7:7">
      <c r="G361" s="1"/>
    </row>
    <row r="362" spans="7:7">
      <c r="G362" s="1"/>
    </row>
    <row r="363" spans="7:7">
      <c r="G363" s="1"/>
    </row>
    <row r="364" spans="7:7">
      <c r="G364" s="1"/>
    </row>
    <row r="365" spans="7:7">
      <c r="G365" s="1"/>
    </row>
  </sheetData>
  <mergeCells count="26">
    <mergeCell ref="I20:I21"/>
    <mergeCell ref="H1:I1"/>
    <mergeCell ref="H2:I2"/>
    <mergeCell ref="H3:I3"/>
    <mergeCell ref="H4:I4"/>
    <mergeCell ref="H20:H21"/>
    <mergeCell ref="G20:G21"/>
    <mergeCell ref="B6:G6"/>
    <mergeCell ref="B7:G7"/>
    <mergeCell ref="B8:G8"/>
    <mergeCell ref="B9:G9"/>
    <mergeCell ref="D20:D21"/>
    <mergeCell ref="E20:E21"/>
    <mergeCell ref="F20:F21"/>
    <mergeCell ref="B65:C65"/>
    <mergeCell ref="B38:C38"/>
    <mergeCell ref="B40:C40"/>
    <mergeCell ref="B63:C63"/>
    <mergeCell ref="B43:C43"/>
    <mergeCell ref="B45:C45"/>
    <mergeCell ref="B47:C47"/>
    <mergeCell ref="B30:C30"/>
    <mergeCell ref="B32:C32"/>
    <mergeCell ref="B26:C26"/>
    <mergeCell ref="B20:C21"/>
    <mergeCell ref="B28:C28"/>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indexed="29"/>
    <pageSetUpPr fitToPage="1"/>
  </sheetPr>
  <dimension ref="B1:M396"/>
  <sheetViews>
    <sheetView view="pageBreakPreview" zoomScale="85" zoomScaleNormal="75" zoomScaleSheetLayoutView="85" workbookViewId="0">
      <selection activeCell="B6" sqref="B6:G6"/>
    </sheetView>
  </sheetViews>
  <sheetFormatPr defaultColWidth="9.28515625" defaultRowHeight="12" outlineLevelRow="1"/>
  <cols>
    <col min="1" max="1" width="2.7109375" style="13" customWidth="1"/>
    <col min="2" max="2" width="26.7109375" style="76" customWidth="1"/>
    <col min="3" max="3" width="35.28515625" style="76" customWidth="1"/>
    <col min="4" max="4" width="11.7109375" style="13" customWidth="1"/>
    <col min="5" max="5" width="10.7109375" style="13" hidden="1" customWidth="1"/>
    <col min="6" max="9" width="14.7109375" style="13" customWidth="1"/>
    <col min="10" max="16384" width="9.28515625" style="13"/>
  </cols>
  <sheetData>
    <row r="1" spans="2:13">
      <c r="D1" s="76"/>
      <c r="E1" s="76"/>
      <c r="F1" s="76"/>
      <c r="H1" s="605" t="s">
        <v>411</v>
      </c>
      <c r="I1" s="605"/>
      <c r="J1" s="35"/>
      <c r="K1" s="2"/>
      <c r="L1" s="2"/>
    </row>
    <row r="2" spans="2:13">
      <c r="D2" s="76"/>
      <c r="E2" s="76"/>
      <c r="F2" s="76"/>
      <c r="H2" s="605" t="s">
        <v>409</v>
      </c>
      <c r="I2" s="605"/>
      <c r="J2" s="35"/>
      <c r="L2" s="2"/>
      <c r="M2" s="2"/>
    </row>
    <row r="3" spans="2:13">
      <c r="D3" s="76"/>
      <c r="E3" s="76"/>
      <c r="F3" s="76"/>
      <c r="H3" s="605" t="s">
        <v>406</v>
      </c>
      <c r="I3" s="605"/>
      <c r="J3" s="35"/>
      <c r="K3" s="18"/>
      <c r="L3" s="29"/>
      <c r="M3" s="2"/>
    </row>
    <row r="4" spans="2:13">
      <c r="D4" s="76"/>
      <c r="E4" s="76"/>
      <c r="F4" s="76"/>
      <c r="H4" s="605" t="s">
        <v>3</v>
      </c>
      <c r="I4" s="605"/>
      <c r="J4" s="35"/>
      <c r="K4" s="18"/>
      <c r="L4" s="29"/>
      <c r="M4" s="2"/>
    </row>
    <row r="5" spans="2:13">
      <c r="H5" s="2"/>
    </row>
    <row r="6" spans="2:13">
      <c r="B6" s="598" t="s">
        <v>20</v>
      </c>
      <c r="C6" s="598"/>
      <c r="D6" s="598"/>
      <c r="E6" s="598"/>
      <c r="F6" s="598"/>
      <c r="G6" s="598"/>
    </row>
    <row r="7" spans="2:13">
      <c r="B7" s="598" t="s">
        <v>115</v>
      </c>
      <c r="C7" s="598"/>
      <c r="D7" s="598"/>
      <c r="E7" s="598"/>
      <c r="F7" s="598"/>
      <c r="G7" s="598"/>
    </row>
    <row r="8" spans="2:13">
      <c r="B8" s="598" t="s">
        <v>194</v>
      </c>
      <c r="C8" s="598"/>
      <c r="D8" s="598"/>
      <c r="E8" s="598"/>
      <c r="F8" s="598"/>
      <c r="G8" s="598"/>
    </row>
    <row r="9" spans="2:13">
      <c r="B9" s="603" t="s">
        <v>79</v>
      </c>
      <c r="C9" s="603"/>
      <c r="D9" s="603"/>
      <c r="E9" s="603"/>
      <c r="F9" s="603"/>
      <c r="G9" s="603"/>
    </row>
    <row r="10" spans="2:13">
      <c r="B10" s="603"/>
      <c r="C10" s="603"/>
      <c r="D10" s="603"/>
      <c r="E10" s="603"/>
      <c r="F10" s="603"/>
      <c r="G10" s="603"/>
    </row>
    <row r="11" spans="2:13">
      <c r="B11" s="131"/>
      <c r="C11" s="131"/>
      <c r="D11" s="3"/>
      <c r="E11" s="3"/>
      <c r="F11" s="3"/>
      <c r="G11" s="3"/>
    </row>
    <row r="12" spans="2:13">
      <c r="B12" s="35"/>
      <c r="C12" s="35"/>
      <c r="D12" s="1"/>
      <c r="E12" s="1"/>
      <c r="F12" s="1"/>
      <c r="G12" s="1"/>
      <c r="H12" s="1"/>
      <c r="I12" s="4" t="s">
        <v>281</v>
      </c>
    </row>
    <row r="13" spans="2:13">
      <c r="B13" s="48" t="s">
        <v>308</v>
      </c>
      <c r="C13" s="48" t="s">
        <v>80</v>
      </c>
      <c r="D13" s="6"/>
      <c r="E13" s="6"/>
      <c r="F13" s="6"/>
      <c r="G13" s="6"/>
      <c r="H13" s="7"/>
      <c r="I13" s="4">
        <v>128</v>
      </c>
    </row>
    <row r="14" spans="2:13" ht="12.75" customHeight="1">
      <c r="B14" s="49" t="s">
        <v>144</v>
      </c>
      <c r="C14" s="48" t="s">
        <v>81</v>
      </c>
      <c r="D14" s="6"/>
      <c r="E14" s="6"/>
      <c r="F14" s="6"/>
      <c r="G14" s="6"/>
      <c r="H14" s="46"/>
      <c r="I14" s="4">
        <v>9</v>
      </c>
    </row>
    <row r="15" spans="2:13">
      <c r="B15" s="49" t="s">
        <v>145</v>
      </c>
      <c r="C15" s="48" t="s">
        <v>146</v>
      </c>
      <c r="D15" s="6"/>
      <c r="E15" s="6"/>
      <c r="F15" s="6"/>
      <c r="G15" s="6"/>
      <c r="H15" s="7"/>
      <c r="I15" s="4">
        <v>5</v>
      </c>
    </row>
    <row r="16" spans="2:13">
      <c r="B16" s="48" t="s">
        <v>307</v>
      </c>
      <c r="C16" s="140" t="s">
        <v>147</v>
      </c>
      <c r="D16" s="6"/>
      <c r="E16" s="6"/>
      <c r="F16" s="6"/>
      <c r="G16" s="6"/>
      <c r="H16" s="7"/>
      <c r="I16" s="4">
        <v>121</v>
      </c>
    </row>
    <row r="17" spans="2:9">
      <c r="B17" s="139"/>
      <c r="C17" s="139"/>
      <c r="D17" s="9"/>
      <c r="E17" s="9"/>
      <c r="F17" s="9"/>
      <c r="G17" s="9"/>
    </row>
    <row r="18" spans="2:9">
      <c r="H18" s="2"/>
      <c r="I18" s="2" t="s">
        <v>280</v>
      </c>
    </row>
    <row r="19" spans="2:9" ht="12" customHeight="1">
      <c r="B19" s="615" t="s">
        <v>376</v>
      </c>
      <c r="C19" s="615"/>
      <c r="D19" s="601" t="s">
        <v>282</v>
      </c>
      <c r="E19" s="609" t="s">
        <v>339</v>
      </c>
      <c r="F19" s="599" t="s">
        <v>309</v>
      </c>
      <c r="G19" s="599" t="s">
        <v>283</v>
      </c>
      <c r="H19" s="606" t="s">
        <v>108</v>
      </c>
      <c r="I19" s="606" t="s">
        <v>471</v>
      </c>
    </row>
    <row r="20" spans="2:9" ht="37.15" customHeight="1">
      <c r="B20" s="615"/>
      <c r="C20" s="615"/>
      <c r="D20" s="602"/>
      <c r="E20" s="610"/>
      <c r="F20" s="600"/>
      <c r="G20" s="600"/>
      <c r="H20" s="606"/>
      <c r="I20" s="606"/>
    </row>
    <row r="21" spans="2:9" hidden="1" outlineLevel="1">
      <c r="B21" s="144"/>
      <c r="C21" s="144"/>
      <c r="F21" s="42"/>
      <c r="G21" s="2"/>
    </row>
    <row r="22" spans="2:9" hidden="1" outlineLevel="1">
      <c r="B22" s="145" t="s">
        <v>293</v>
      </c>
      <c r="C22" s="144"/>
      <c r="E22" s="42" t="e">
        <f>#REF!+#REF!</f>
        <v>#REF!</v>
      </c>
      <c r="F22" s="87" t="e">
        <f>#REF!</f>
        <v>#REF!</v>
      </c>
      <c r="G22" s="87" t="e">
        <f>#REF!</f>
        <v>#REF!</v>
      </c>
    </row>
    <row r="23" spans="2:9" ht="12.75" hidden="1" customHeight="1" outlineLevel="1">
      <c r="B23" s="144" t="s">
        <v>284</v>
      </c>
      <c r="C23" s="144"/>
      <c r="E23" s="20"/>
      <c r="F23" s="28"/>
      <c r="G23" s="28"/>
    </row>
    <row r="24" spans="2:9" ht="47.25" hidden="1" customHeight="1" outlineLevel="1">
      <c r="B24" s="614" t="s">
        <v>148</v>
      </c>
      <c r="C24" s="614"/>
      <c r="D24" s="2">
        <v>1</v>
      </c>
      <c r="E24" s="20">
        <v>100</v>
      </c>
      <c r="F24" s="28">
        <v>220</v>
      </c>
      <c r="G24" s="28"/>
    </row>
    <row r="25" spans="2:9" ht="67.900000000000006" hidden="1" customHeight="1" outlineLevel="1">
      <c r="B25" s="614" t="s">
        <v>149</v>
      </c>
      <c r="C25" s="614"/>
      <c r="D25" s="2">
        <v>2</v>
      </c>
      <c r="E25" s="20">
        <v>10</v>
      </c>
      <c r="F25" s="28">
        <v>135</v>
      </c>
      <c r="G25" s="28"/>
    </row>
    <row r="26" spans="2:9" ht="54" hidden="1" customHeight="1" outlineLevel="1">
      <c r="B26" s="614" t="s">
        <v>155</v>
      </c>
      <c r="C26" s="614"/>
      <c r="D26" s="2">
        <v>3</v>
      </c>
      <c r="E26" s="20">
        <v>50</v>
      </c>
      <c r="F26" s="28">
        <v>255</v>
      </c>
      <c r="G26" s="28"/>
    </row>
    <row r="27" spans="2:9" ht="17.25" hidden="1" customHeight="1" outlineLevel="1">
      <c r="B27" s="146"/>
      <c r="C27" s="146"/>
      <c r="E27" s="20"/>
      <c r="F27" s="28"/>
      <c r="G27" s="28"/>
    </row>
    <row r="28" spans="2:9" ht="19.149999999999999" hidden="1" customHeight="1" outlineLevel="1">
      <c r="B28" s="147" t="s">
        <v>294</v>
      </c>
      <c r="C28" s="50"/>
      <c r="E28" s="20" t="e">
        <f>#REF!</f>
        <v>#REF!</v>
      </c>
      <c r="F28" s="28">
        <f>SUM(F30:F35)</f>
        <v>610</v>
      </c>
      <c r="G28" s="28">
        <f>SUM(G30:G35)</f>
        <v>0</v>
      </c>
    </row>
    <row r="29" spans="2:9" ht="12.75" hidden="1" customHeight="1" outlineLevel="1">
      <c r="B29" s="144"/>
      <c r="C29" s="144"/>
      <c r="E29" s="20"/>
      <c r="F29" s="28"/>
      <c r="G29" s="28"/>
    </row>
    <row r="30" spans="2:9" ht="36" hidden="1" customHeight="1" outlineLevel="1">
      <c r="B30" s="613" t="s">
        <v>151</v>
      </c>
      <c r="C30" s="613"/>
      <c r="D30" s="13">
        <v>1</v>
      </c>
      <c r="E30" s="20"/>
      <c r="F30" s="28">
        <v>130</v>
      </c>
      <c r="G30" s="28"/>
    </row>
    <row r="31" spans="2:9" ht="38.25" hidden="1" customHeight="1" outlineLevel="1">
      <c r="B31" s="613" t="s">
        <v>195</v>
      </c>
      <c r="C31" s="613"/>
      <c r="D31" s="13">
        <v>2</v>
      </c>
      <c r="E31" s="20"/>
      <c r="F31" s="28">
        <v>100</v>
      </c>
      <c r="G31" s="28"/>
    </row>
    <row r="32" spans="2:9" ht="44.25" hidden="1" customHeight="1" outlineLevel="1">
      <c r="B32" s="613" t="s">
        <v>150</v>
      </c>
      <c r="C32" s="613"/>
      <c r="D32" s="13">
        <v>3</v>
      </c>
      <c r="E32" s="20"/>
      <c r="F32" s="28">
        <v>150</v>
      </c>
      <c r="G32" s="28"/>
    </row>
    <row r="33" spans="2:7" ht="41.25" hidden="1" customHeight="1" outlineLevel="1">
      <c r="B33" s="613" t="s">
        <v>152</v>
      </c>
      <c r="C33" s="613"/>
      <c r="D33" s="13">
        <v>4</v>
      </c>
      <c r="E33" s="20"/>
      <c r="F33" s="28">
        <v>100</v>
      </c>
      <c r="G33" s="28"/>
    </row>
    <row r="34" spans="2:7" ht="55.15" hidden="1" customHeight="1" outlineLevel="1">
      <c r="B34" s="613" t="s">
        <v>153</v>
      </c>
      <c r="C34" s="613"/>
      <c r="D34" s="13">
        <v>5</v>
      </c>
      <c r="E34" s="20"/>
      <c r="F34" s="28">
        <v>100</v>
      </c>
      <c r="G34" s="28"/>
    </row>
    <row r="35" spans="2:7" ht="49.9" hidden="1" customHeight="1" outlineLevel="1">
      <c r="B35" s="613" t="s">
        <v>156</v>
      </c>
      <c r="C35" s="613"/>
      <c r="D35" s="13">
        <v>6</v>
      </c>
      <c r="E35" s="20"/>
      <c r="F35" s="28">
        <v>30</v>
      </c>
      <c r="G35" s="28"/>
    </row>
    <row r="36" spans="2:7" ht="38.25" hidden="1" customHeight="1" outlineLevel="1">
      <c r="B36" s="613" t="s">
        <v>1</v>
      </c>
      <c r="C36" s="613"/>
      <c r="D36" s="13">
        <v>7</v>
      </c>
      <c r="E36" s="20"/>
      <c r="F36" s="28"/>
      <c r="G36" s="28"/>
    </row>
    <row r="37" spans="2:7" hidden="1" outlineLevel="1">
      <c r="B37" s="57"/>
      <c r="C37" s="57"/>
      <c r="E37" s="20"/>
      <c r="F37" s="28"/>
      <c r="G37" s="28"/>
    </row>
    <row r="38" spans="2:7" hidden="1" outlineLevel="1">
      <c r="B38" s="612" t="s">
        <v>441</v>
      </c>
      <c r="C38" s="612"/>
      <c r="E38" s="20"/>
      <c r="F38" s="28"/>
      <c r="G38" s="28"/>
    </row>
    <row r="39" spans="2:7" hidden="1" outlineLevel="1">
      <c r="B39" s="211"/>
      <c r="C39" s="211"/>
      <c r="E39" s="20"/>
      <c r="F39" s="28"/>
      <c r="G39" s="28"/>
    </row>
    <row r="40" spans="2:7" hidden="1" outlineLevel="1">
      <c r="B40" s="612" t="s">
        <v>438</v>
      </c>
      <c r="C40" s="612"/>
      <c r="E40" s="20"/>
      <c r="F40" s="28"/>
      <c r="G40" s="28"/>
    </row>
    <row r="41" spans="2:7" hidden="1" outlineLevel="1">
      <c r="B41" s="212"/>
      <c r="C41" s="212"/>
      <c r="E41" s="20"/>
      <c r="F41" s="28"/>
      <c r="G41" s="28"/>
    </row>
    <row r="42" spans="2:7" hidden="1" outlineLevel="1">
      <c r="B42" s="612" t="s">
        <v>442</v>
      </c>
      <c r="C42" s="612"/>
      <c r="F42" s="28"/>
      <c r="G42" s="28"/>
    </row>
    <row r="43" spans="2:7" s="76" customFormat="1" hidden="1" outlineLevel="1">
      <c r="F43" s="133"/>
      <c r="G43" s="133"/>
    </row>
    <row r="44" spans="2:7" s="76" customFormat="1" hidden="1" outlineLevel="1">
      <c r="B44" s="144"/>
      <c r="C44" s="144"/>
      <c r="F44" s="133"/>
      <c r="G44" s="133"/>
    </row>
    <row r="45" spans="2:7" s="76" customFormat="1" hidden="1" outlineLevel="1">
      <c r="B45" s="90" t="s">
        <v>123</v>
      </c>
      <c r="C45" s="90"/>
      <c r="D45" s="90"/>
      <c r="E45" s="90"/>
      <c r="F45" s="28"/>
      <c r="G45" s="56" t="s">
        <v>197</v>
      </c>
    </row>
    <row r="46" spans="2:7" s="76" customFormat="1" hidden="1" outlineLevel="1">
      <c r="B46" s="90"/>
      <c r="C46" s="90"/>
      <c r="D46" s="90"/>
      <c r="E46" s="90"/>
      <c r="F46" s="28"/>
      <c r="G46" s="56"/>
    </row>
    <row r="47" spans="2:7" s="76" customFormat="1" hidden="1" outlineLevel="1">
      <c r="B47" s="90" t="s">
        <v>337</v>
      </c>
      <c r="C47" s="90"/>
      <c r="D47" s="90"/>
      <c r="E47" s="90"/>
      <c r="F47" s="28"/>
      <c r="G47" s="56" t="s">
        <v>126</v>
      </c>
    </row>
    <row r="48" spans="2:7" s="76" customFormat="1" hidden="1" outlineLevel="1">
      <c r="B48" s="90"/>
      <c r="C48" s="90"/>
      <c r="D48" s="90"/>
      <c r="E48" s="90"/>
      <c r="F48" s="28"/>
      <c r="G48" s="56"/>
    </row>
    <row r="49" spans="2:7" s="76" customFormat="1" ht="17.25" hidden="1" customHeight="1" outlineLevel="1">
      <c r="B49" s="90" t="s">
        <v>198</v>
      </c>
      <c r="C49" s="90"/>
      <c r="D49" s="90"/>
      <c r="E49" s="90"/>
      <c r="F49" s="28"/>
      <c r="G49" s="56" t="s">
        <v>342</v>
      </c>
    </row>
    <row r="50" spans="2:7" s="76" customFormat="1" hidden="1" outlineLevel="1">
      <c r="B50" s="90"/>
      <c r="C50" s="90"/>
      <c r="D50" s="90"/>
      <c r="E50" s="90"/>
      <c r="F50" s="28"/>
      <c r="G50" s="56"/>
    </row>
    <row r="51" spans="2:7" s="76" customFormat="1" ht="18" hidden="1" customHeight="1" outlineLevel="1">
      <c r="B51" s="90" t="s">
        <v>338</v>
      </c>
      <c r="C51" s="90"/>
      <c r="D51" s="93"/>
      <c r="E51" s="93"/>
      <c r="F51" s="79"/>
      <c r="G51" s="75" t="s">
        <v>321</v>
      </c>
    </row>
    <row r="52" spans="2:7" s="76" customFormat="1" ht="9" hidden="1" customHeight="1" outlineLevel="1">
      <c r="B52" s="90"/>
      <c r="C52" s="90"/>
      <c r="D52" s="90"/>
      <c r="E52" s="82"/>
      <c r="F52" s="28"/>
      <c r="G52" s="56"/>
    </row>
    <row r="53" spans="2:7" s="76" customFormat="1" ht="30.75" hidden="1" customHeight="1" outlineLevel="1">
      <c r="B53" s="607" t="s">
        <v>196</v>
      </c>
      <c r="C53" s="607"/>
      <c r="D53" s="89"/>
      <c r="E53" s="148"/>
      <c r="F53" s="80"/>
      <c r="G53" s="56" t="s">
        <v>343</v>
      </c>
    </row>
    <row r="54" spans="2:7" s="76" customFormat="1" collapsed="1">
      <c r="B54" s="149"/>
      <c r="C54" s="149"/>
      <c r="D54" s="142"/>
      <c r="E54" s="150"/>
      <c r="F54" s="135"/>
      <c r="G54" s="151"/>
    </row>
    <row r="55" spans="2:7" s="76" customFormat="1" ht="12.75">
      <c r="B55" s="210" t="s">
        <v>385</v>
      </c>
      <c r="F55" s="133"/>
      <c r="G55" s="133"/>
    </row>
    <row r="56" spans="2:7" s="76" customFormat="1" ht="12.75">
      <c r="B56" s="216"/>
      <c r="C56" s="142"/>
      <c r="F56" s="133"/>
      <c r="G56" s="133"/>
    </row>
    <row r="57" spans="2:7" s="76" customFormat="1" ht="12.75">
      <c r="B57" s="210" t="s">
        <v>374</v>
      </c>
      <c r="F57" s="133"/>
      <c r="G57" s="133"/>
    </row>
    <row r="58" spans="2:7" ht="12.75">
      <c r="B58" s="95"/>
      <c r="F58" s="28"/>
      <c r="G58" s="28"/>
    </row>
    <row r="59" spans="2:7" ht="12.75">
      <c r="B59" s="210" t="s">
        <v>440</v>
      </c>
      <c r="F59" s="28"/>
      <c r="G59" s="28"/>
    </row>
    <row r="60" spans="2:7" ht="12.75">
      <c r="B60" s="95"/>
      <c r="F60" s="28"/>
      <c r="G60" s="28"/>
    </row>
    <row r="61" spans="2:7" ht="12.75">
      <c r="B61" s="210" t="s">
        <v>438</v>
      </c>
      <c r="F61" s="28"/>
      <c r="G61" s="28"/>
    </row>
    <row r="62" spans="2:7" ht="12.75">
      <c r="B62" s="210"/>
      <c r="F62" s="28"/>
      <c r="G62" s="28"/>
    </row>
    <row r="63" spans="2:7" ht="12.75">
      <c r="B63" s="210" t="s">
        <v>442</v>
      </c>
      <c r="F63" s="28"/>
      <c r="G63" s="28"/>
    </row>
    <row r="64" spans="2:7" ht="12.75">
      <c r="B64" s="210"/>
      <c r="F64" s="28"/>
      <c r="G64" s="28"/>
    </row>
    <row r="65" spans="2:7" ht="12.75">
      <c r="B65" s="210"/>
      <c r="F65" s="28"/>
      <c r="G65" s="28"/>
    </row>
    <row r="66" spans="2:7">
      <c r="F66" s="28"/>
      <c r="G66" s="28"/>
    </row>
    <row r="67" spans="2:7">
      <c r="F67" s="28"/>
      <c r="G67" s="28"/>
    </row>
    <row r="68" spans="2:7">
      <c r="F68" s="28"/>
      <c r="G68" s="28"/>
    </row>
    <row r="69" spans="2:7">
      <c r="F69" s="28"/>
      <c r="G69" s="28"/>
    </row>
    <row r="70" spans="2:7">
      <c r="F70" s="28"/>
      <c r="G70" s="28"/>
    </row>
    <row r="71" spans="2:7">
      <c r="F71" s="28"/>
      <c r="G71" s="28"/>
    </row>
    <row r="72" spans="2:7">
      <c r="F72" s="28"/>
      <c r="G72" s="28"/>
    </row>
    <row r="73" spans="2:7">
      <c r="F73" s="28"/>
      <c r="G73" s="28"/>
    </row>
    <row r="74" spans="2:7">
      <c r="F74" s="28"/>
      <c r="G74" s="28"/>
    </row>
    <row r="75" spans="2:7">
      <c r="F75" s="28"/>
      <c r="G75" s="28"/>
    </row>
    <row r="76" spans="2:7">
      <c r="F76" s="28"/>
      <c r="G76" s="28"/>
    </row>
    <row r="77" spans="2:7">
      <c r="F77" s="28"/>
      <c r="G77" s="28"/>
    </row>
    <row r="78" spans="2:7">
      <c r="F78" s="28"/>
      <c r="G78" s="28"/>
    </row>
    <row r="79" spans="2:7">
      <c r="F79" s="28"/>
      <c r="G79" s="28"/>
    </row>
    <row r="80" spans="2:7">
      <c r="F80" s="28"/>
      <c r="G80" s="28"/>
    </row>
    <row r="81" spans="6:7">
      <c r="F81" s="28"/>
      <c r="G81" s="28"/>
    </row>
    <row r="82" spans="6:7">
      <c r="F82" s="28"/>
      <c r="G82" s="28"/>
    </row>
    <row r="83" spans="6:7">
      <c r="F83" s="28"/>
      <c r="G83" s="28"/>
    </row>
    <row r="84" spans="6:7">
      <c r="F84" s="28"/>
      <c r="G84" s="28"/>
    </row>
    <row r="85" spans="6:7">
      <c r="F85" s="28"/>
      <c r="G85" s="28"/>
    </row>
    <row r="86" spans="6:7">
      <c r="F86" s="28"/>
      <c r="G86" s="28"/>
    </row>
    <row r="87" spans="6:7">
      <c r="F87" s="28"/>
      <c r="G87" s="28"/>
    </row>
    <row r="88" spans="6:7">
      <c r="F88" s="28"/>
      <c r="G88" s="28"/>
    </row>
    <row r="89" spans="6:7">
      <c r="F89" s="28"/>
      <c r="G89" s="28"/>
    </row>
    <row r="90" spans="6:7">
      <c r="F90" s="28"/>
      <c r="G90" s="28"/>
    </row>
    <row r="91" spans="6:7">
      <c r="F91" s="28"/>
      <c r="G91" s="28"/>
    </row>
    <row r="92" spans="6:7">
      <c r="F92" s="28"/>
      <c r="G92" s="28"/>
    </row>
    <row r="93" spans="6:7">
      <c r="F93" s="28"/>
      <c r="G93" s="28"/>
    </row>
    <row r="94" spans="6:7">
      <c r="F94" s="28"/>
      <c r="G94" s="28"/>
    </row>
    <row r="95" spans="6:7">
      <c r="F95" s="28"/>
      <c r="G95" s="28"/>
    </row>
    <row r="96" spans="6:7">
      <c r="F96" s="28"/>
      <c r="G96" s="28"/>
    </row>
    <row r="97" spans="6:7">
      <c r="F97" s="28"/>
      <c r="G97" s="28"/>
    </row>
    <row r="98" spans="6:7">
      <c r="F98" s="28"/>
      <c r="G98" s="28"/>
    </row>
    <row r="99" spans="6:7">
      <c r="F99" s="28"/>
      <c r="G99" s="28"/>
    </row>
    <row r="100" spans="6:7">
      <c r="F100" s="28"/>
      <c r="G100" s="28"/>
    </row>
    <row r="101" spans="6:7">
      <c r="F101" s="28"/>
      <c r="G101" s="28"/>
    </row>
    <row r="102" spans="6:7">
      <c r="F102" s="28"/>
      <c r="G102" s="28"/>
    </row>
    <row r="103" spans="6:7">
      <c r="F103" s="28"/>
      <c r="G103" s="28"/>
    </row>
    <row r="104" spans="6:7">
      <c r="F104" s="20"/>
      <c r="G104" s="20"/>
    </row>
    <row r="105" spans="6:7">
      <c r="F105" s="20"/>
      <c r="G105" s="20"/>
    </row>
    <row r="106" spans="6:7">
      <c r="F106" s="20"/>
      <c r="G106" s="20"/>
    </row>
    <row r="107" spans="6:7">
      <c r="F107" s="20"/>
      <c r="G107" s="20"/>
    </row>
    <row r="108" spans="6:7">
      <c r="G108" s="1"/>
    </row>
    <row r="109" spans="6:7">
      <c r="G109" s="1"/>
    </row>
    <row r="110" spans="6:7">
      <c r="G110" s="1"/>
    </row>
    <row r="111" spans="6:7">
      <c r="G111" s="1"/>
    </row>
    <row r="112" spans="6:7">
      <c r="G112" s="1"/>
    </row>
    <row r="113" spans="7:7">
      <c r="G113" s="1"/>
    </row>
    <row r="114" spans="7:7">
      <c r="G114" s="1"/>
    </row>
    <row r="115" spans="7:7">
      <c r="G115" s="1"/>
    </row>
    <row r="116" spans="7:7">
      <c r="G116" s="1"/>
    </row>
    <row r="117" spans="7:7">
      <c r="G117" s="1"/>
    </row>
    <row r="118" spans="7:7">
      <c r="G118" s="1"/>
    </row>
    <row r="119" spans="7:7">
      <c r="G119" s="1"/>
    </row>
    <row r="120" spans="7:7">
      <c r="G120" s="1"/>
    </row>
    <row r="121" spans="7:7">
      <c r="G121" s="1"/>
    </row>
    <row r="122" spans="7:7">
      <c r="G122" s="1"/>
    </row>
    <row r="123" spans="7:7">
      <c r="G123" s="1"/>
    </row>
    <row r="124" spans="7:7">
      <c r="G124" s="1"/>
    </row>
    <row r="125" spans="7:7">
      <c r="G125" s="1"/>
    </row>
    <row r="126" spans="7:7">
      <c r="G126" s="1"/>
    </row>
    <row r="127" spans="7:7">
      <c r="G127" s="1"/>
    </row>
    <row r="128" spans="7:7">
      <c r="G128" s="1"/>
    </row>
    <row r="129" spans="7:7">
      <c r="G129" s="1"/>
    </row>
    <row r="130" spans="7:7">
      <c r="G130" s="1"/>
    </row>
    <row r="131" spans="7:7">
      <c r="G131" s="1"/>
    </row>
    <row r="132" spans="7:7">
      <c r="G132" s="1"/>
    </row>
    <row r="133" spans="7:7">
      <c r="G133" s="1"/>
    </row>
    <row r="134" spans="7:7">
      <c r="G134" s="1"/>
    </row>
    <row r="135" spans="7:7">
      <c r="G135" s="1"/>
    </row>
    <row r="136" spans="7:7">
      <c r="G136" s="1"/>
    </row>
    <row r="137" spans="7:7">
      <c r="G137" s="1"/>
    </row>
    <row r="138" spans="7:7">
      <c r="G138" s="1"/>
    </row>
    <row r="139" spans="7:7">
      <c r="G139" s="1"/>
    </row>
    <row r="140" spans="7:7">
      <c r="G140" s="1"/>
    </row>
    <row r="141" spans="7:7">
      <c r="G141" s="1"/>
    </row>
    <row r="142" spans="7:7">
      <c r="G142" s="1"/>
    </row>
    <row r="143" spans="7:7">
      <c r="G143" s="1"/>
    </row>
    <row r="144" spans="7:7">
      <c r="G144" s="1"/>
    </row>
    <row r="145" spans="7:7">
      <c r="G145" s="1"/>
    </row>
    <row r="146" spans="7:7">
      <c r="G146" s="1"/>
    </row>
    <row r="147" spans="7:7">
      <c r="G147" s="1"/>
    </row>
    <row r="148" spans="7:7">
      <c r="G148" s="1"/>
    </row>
    <row r="149" spans="7:7">
      <c r="G149" s="1"/>
    </row>
    <row r="150" spans="7:7">
      <c r="G150" s="1"/>
    </row>
    <row r="151" spans="7:7">
      <c r="G151" s="1"/>
    </row>
    <row r="152" spans="7:7">
      <c r="G152" s="1"/>
    </row>
    <row r="153" spans="7:7">
      <c r="G153" s="1"/>
    </row>
    <row r="154" spans="7:7">
      <c r="G154" s="1"/>
    </row>
    <row r="155" spans="7:7">
      <c r="G155" s="1"/>
    </row>
    <row r="156" spans="7:7">
      <c r="G156" s="1"/>
    </row>
    <row r="157" spans="7:7">
      <c r="G157" s="1"/>
    </row>
    <row r="158" spans="7:7">
      <c r="G158" s="1"/>
    </row>
    <row r="159" spans="7:7">
      <c r="G159" s="1"/>
    </row>
    <row r="160" spans="7:7">
      <c r="G160" s="1"/>
    </row>
    <row r="161" spans="7:7">
      <c r="G161" s="1"/>
    </row>
    <row r="162" spans="7:7">
      <c r="G162" s="1"/>
    </row>
    <row r="163" spans="7:7">
      <c r="G163" s="1"/>
    </row>
    <row r="164" spans="7:7">
      <c r="G164" s="1"/>
    </row>
    <row r="165" spans="7:7">
      <c r="G165" s="1"/>
    </row>
    <row r="166" spans="7:7">
      <c r="G166" s="1"/>
    </row>
    <row r="167" spans="7:7">
      <c r="G167" s="1"/>
    </row>
    <row r="168" spans="7:7">
      <c r="G168" s="1"/>
    </row>
    <row r="169" spans="7:7">
      <c r="G169" s="1"/>
    </row>
    <row r="170" spans="7:7">
      <c r="G170" s="1"/>
    </row>
    <row r="171" spans="7:7">
      <c r="G171" s="1"/>
    </row>
    <row r="172" spans="7:7">
      <c r="G172" s="1"/>
    </row>
    <row r="173" spans="7:7">
      <c r="G173" s="1"/>
    </row>
    <row r="174" spans="7:7">
      <c r="G174" s="1"/>
    </row>
    <row r="175" spans="7:7">
      <c r="G175" s="1"/>
    </row>
    <row r="176" spans="7:7">
      <c r="G176" s="1"/>
    </row>
    <row r="177" spans="7:7">
      <c r="G177" s="1"/>
    </row>
    <row r="178" spans="7:7">
      <c r="G178" s="1"/>
    </row>
    <row r="179" spans="7:7">
      <c r="G179" s="1"/>
    </row>
    <row r="180" spans="7:7">
      <c r="G180" s="1"/>
    </row>
    <row r="181" spans="7:7">
      <c r="G181" s="1"/>
    </row>
    <row r="182" spans="7:7">
      <c r="G182" s="1"/>
    </row>
    <row r="183" spans="7:7">
      <c r="G183" s="1"/>
    </row>
    <row r="184" spans="7:7">
      <c r="G184" s="1"/>
    </row>
    <row r="185" spans="7:7">
      <c r="G185" s="1"/>
    </row>
    <row r="186" spans="7:7">
      <c r="G186" s="1"/>
    </row>
    <row r="187" spans="7:7">
      <c r="G187" s="1"/>
    </row>
    <row r="188" spans="7:7">
      <c r="G188" s="1"/>
    </row>
    <row r="189" spans="7:7">
      <c r="G189" s="1"/>
    </row>
    <row r="190" spans="7:7">
      <c r="G190" s="1"/>
    </row>
    <row r="191" spans="7:7">
      <c r="G191" s="1"/>
    </row>
    <row r="192" spans="7:7">
      <c r="G192" s="1"/>
    </row>
    <row r="193" spans="7:7">
      <c r="G193" s="1"/>
    </row>
    <row r="194" spans="7:7">
      <c r="G194" s="1"/>
    </row>
    <row r="195" spans="7:7">
      <c r="G195" s="1"/>
    </row>
    <row r="196" spans="7:7">
      <c r="G196" s="1"/>
    </row>
    <row r="197" spans="7:7">
      <c r="G197" s="1"/>
    </row>
    <row r="198" spans="7:7">
      <c r="G198" s="1"/>
    </row>
    <row r="199" spans="7:7">
      <c r="G199" s="1"/>
    </row>
    <row r="200" spans="7:7">
      <c r="G200" s="1"/>
    </row>
    <row r="201" spans="7:7">
      <c r="G201" s="1"/>
    </row>
    <row r="202" spans="7:7">
      <c r="G202" s="1"/>
    </row>
    <row r="203" spans="7:7">
      <c r="G203" s="1"/>
    </row>
    <row r="204" spans="7:7">
      <c r="G204" s="1"/>
    </row>
    <row r="205" spans="7:7">
      <c r="G205" s="1"/>
    </row>
    <row r="206" spans="7:7">
      <c r="G206" s="1"/>
    </row>
    <row r="207" spans="7:7">
      <c r="G207" s="1"/>
    </row>
    <row r="208" spans="7:7">
      <c r="G208" s="1"/>
    </row>
    <row r="209" spans="7:7">
      <c r="G209" s="1"/>
    </row>
    <row r="210" spans="7:7">
      <c r="G210" s="1"/>
    </row>
    <row r="211" spans="7:7">
      <c r="G211" s="1"/>
    </row>
    <row r="212" spans="7:7">
      <c r="G212" s="1"/>
    </row>
    <row r="213" spans="7:7">
      <c r="G213" s="1"/>
    </row>
    <row r="214" spans="7:7">
      <c r="G214" s="1"/>
    </row>
    <row r="215" spans="7:7">
      <c r="G215" s="1"/>
    </row>
    <row r="216" spans="7:7">
      <c r="G216" s="1"/>
    </row>
    <row r="217" spans="7:7">
      <c r="G217" s="1"/>
    </row>
    <row r="218" spans="7:7">
      <c r="G218" s="1"/>
    </row>
    <row r="219" spans="7:7">
      <c r="G219" s="1"/>
    </row>
    <row r="220" spans="7:7">
      <c r="G220" s="1"/>
    </row>
    <row r="221" spans="7:7">
      <c r="G221" s="1"/>
    </row>
    <row r="222" spans="7:7">
      <c r="G222" s="1"/>
    </row>
    <row r="223" spans="7:7">
      <c r="G223" s="1"/>
    </row>
    <row r="224" spans="7:7">
      <c r="G224" s="1"/>
    </row>
    <row r="225" spans="7:7">
      <c r="G225" s="1"/>
    </row>
    <row r="226" spans="7:7">
      <c r="G226" s="1"/>
    </row>
    <row r="227" spans="7:7">
      <c r="G227" s="1"/>
    </row>
    <row r="228" spans="7:7">
      <c r="G228" s="1"/>
    </row>
    <row r="229" spans="7:7">
      <c r="G229" s="1"/>
    </row>
    <row r="230" spans="7:7">
      <c r="G230" s="1"/>
    </row>
    <row r="231" spans="7:7">
      <c r="G231" s="1"/>
    </row>
    <row r="232" spans="7:7">
      <c r="G232" s="1"/>
    </row>
    <row r="233" spans="7:7">
      <c r="G233" s="1"/>
    </row>
    <row r="234" spans="7:7">
      <c r="G234" s="1"/>
    </row>
    <row r="235" spans="7:7">
      <c r="G235" s="1"/>
    </row>
    <row r="236" spans="7:7">
      <c r="G236" s="1"/>
    </row>
    <row r="237" spans="7:7">
      <c r="G237" s="1"/>
    </row>
    <row r="238" spans="7:7">
      <c r="G238" s="1"/>
    </row>
    <row r="239" spans="7:7">
      <c r="G239" s="1"/>
    </row>
    <row r="240" spans="7:7">
      <c r="G240" s="1"/>
    </row>
    <row r="241" spans="7:7">
      <c r="G241" s="1"/>
    </row>
    <row r="242" spans="7:7">
      <c r="G242" s="1"/>
    </row>
    <row r="243" spans="7:7">
      <c r="G243" s="1"/>
    </row>
    <row r="244" spans="7:7">
      <c r="G244" s="1"/>
    </row>
    <row r="245" spans="7:7">
      <c r="G245" s="1"/>
    </row>
    <row r="246" spans="7:7">
      <c r="G246" s="1"/>
    </row>
    <row r="247" spans="7:7">
      <c r="G247" s="1"/>
    </row>
    <row r="248" spans="7:7">
      <c r="G248" s="1"/>
    </row>
    <row r="249" spans="7:7">
      <c r="G249" s="1"/>
    </row>
    <row r="250" spans="7:7">
      <c r="G250" s="1"/>
    </row>
    <row r="251" spans="7:7">
      <c r="G251" s="1"/>
    </row>
    <row r="252" spans="7:7">
      <c r="G252" s="1"/>
    </row>
    <row r="253" spans="7:7">
      <c r="G253" s="1"/>
    </row>
    <row r="254" spans="7:7">
      <c r="G254" s="1"/>
    </row>
    <row r="255" spans="7:7">
      <c r="G255" s="1"/>
    </row>
    <row r="256" spans="7:7">
      <c r="G256" s="1"/>
    </row>
    <row r="257" spans="7:7">
      <c r="G257" s="1"/>
    </row>
    <row r="258" spans="7:7">
      <c r="G258" s="1"/>
    </row>
    <row r="259" spans="7:7">
      <c r="G259" s="1"/>
    </row>
    <row r="260" spans="7:7">
      <c r="G260" s="1"/>
    </row>
    <row r="261" spans="7:7">
      <c r="G261" s="1"/>
    </row>
    <row r="262" spans="7:7">
      <c r="G262" s="1"/>
    </row>
    <row r="263" spans="7:7">
      <c r="G263" s="1"/>
    </row>
    <row r="264" spans="7:7">
      <c r="G264" s="1"/>
    </row>
    <row r="265" spans="7:7">
      <c r="G265" s="1"/>
    </row>
    <row r="266" spans="7:7">
      <c r="G266" s="1"/>
    </row>
    <row r="267" spans="7:7">
      <c r="G267" s="1"/>
    </row>
    <row r="268" spans="7:7">
      <c r="G268" s="1"/>
    </row>
    <row r="269" spans="7:7">
      <c r="G269" s="1"/>
    </row>
    <row r="270" spans="7:7">
      <c r="G270" s="1"/>
    </row>
    <row r="271" spans="7:7">
      <c r="G271" s="1"/>
    </row>
    <row r="272" spans="7:7">
      <c r="G272" s="1"/>
    </row>
    <row r="273" spans="7:7">
      <c r="G273" s="1"/>
    </row>
    <row r="274" spans="7:7">
      <c r="G274" s="1"/>
    </row>
    <row r="275" spans="7:7">
      <c r="G275" s="1"/>
    </row>
    <row r="276" spans="7:7">
      <c r="G276" s="1"/>
    </row>
    <row r="277" spans="7:7">
      <c r="G277" s="1"/>
    </row>
    <row r="278" spans="7:7">
      <c r="G278" s="1"/>
    </row>
    <row r="279" spans="7:7">
      <c r="G279" s="1"/>
    </row>
    <row r="280" spans="7:7">
      <c r="G280" s="1"/>
    </row>
    <row r="281" spans="7:7">
      <c r="G281" s="1"/>
    </row>
    <row r="282" spans="7:7">
      <c r="G282" s="1"/>
    </row>
    <row r="283" spans="7:7">
      <c r="G283" s="1"/>
    </row>
    <row r="284" spans="7:7">
      <c r="G284" s="1"/>
    </row>
    <row r="285" spans="7:7">
      <c r="G285" s="1"/>
    </row>
    <row r="286" spans="7:7">
      <c r="G286" s="1"/>
    </row>
    <row r="287" spans="7:7">
      <c r="G287" s="1"/>
    </row>
    <row r="288" spans="7:7">
      <c r="G288" s="1"/>
    </row>
    <row r="289" spans="7:7">
      <c r="G289" s="1"/>
    </row>
    <row r="290" spans="7:7">
      <c r="G290" s="1"/>
    </row>
    <row r="291" spans="7:7">
      <c r="G291" s="1"/>
    </row>
    <row r="292" spans="7:7">
      <c r="G292" s="1"/>
    </row>
    <row r="293" spans="7:7">
      <c r="G293" s="1"/>
    </row>
    <row r="294" spans="7:7">
      <c r="G294" s="1"/>
    </row>
    <row r="295" spans="7:7">
      <c r="G295" s="1"/>
    </row>
    <row r="296" spans="7:7">
      <c r="G296" s="1"/>
    </row>
    <row r="297" spans="7:7">
      <c r="G297" s="1"/>
    </row>
    <row r="298" spans="7:7">
      <c r="G298" s="1"/>
    </row>
    <row r="299" spans="7:7">
      <c r="G299" s="1"/>
    </row>
    <row r="300" spans="7:7">
      <c r="G300" s="1"/>
    </row>
    <row r="301" spans="7:7">
      <c r="G301" s="1"/>
    </row>
    <row r="302" spans="7:7">
      <c r="G302" s="1"/>
    </row>
    <row r="303" spans="7:7">
      <c r="G303" s="1"/>
    </row>
    <row r="304" spans="7:7">
      <c r="G304" s="1"/>
    </row>
    <row r="305" spans="7:7">
      <c r="G305" s="1"/>
    </row>
    <row r="306" spans="7:7">
      <c r="G306" s="1"/>
    </row>
    <row r="307" spans="7:7">
      <c r="G307" s="1"/>
    </row>
    <row r="308" spans="7:7">
      <c r="G308" s="1"/>
    </row>
    <row r="309" spans="7:7">
      <c r="G309" s="1"/>
    </row>
    <row r="310" spans="7:7">
      <c r="G310" s="1"/>
    </row>
    <row r="311" spans="7:7">
      <c r="G311" s="1"/>
    </row>
    <row r="312" spans="7:7">
      <c r="G312" s="1"/>
    </row>
    <row r="313" spans="7:7">
      <c r="G313" s="1"/>
    </row>
    <row r="314" spans="7:7">
      <c r="G314" s="1"/>
    </row>
    <row r="315" spans="7:7">
      <c r="G315" s="1"/>
    </row>
    <row r="316" spans="7:7">
      <c r="G316" s="1"/>
    </row>
    <row r="317" spans="7:7">
      <c r="G317" s="1"/>
    </row>
    <row r="318" spans="7:7">
      <c r="G318" s="1"/>
    </row>
    <row r="319" spans="7:7">
      <c r="G319" s="1"/>
    </row>
    <row r="320" spans="7:7">
      <c r="G320" s="1"/>
    </row>
    <row r="321" spans="7:7">
      <c r="G321" s="1"/>
    </row>
    <row r="322" spans="7:7">
      <c r="G322" s="1"/>
    </row>
    <row r="323" spans="7:7">
      <c r="G323" s="1"/>
    </row>
    <row r="324" spans="7:7">
      <c r="G324" s="1"/>
    </row>
    <row r="325" spans="7:7">
      <c r="G325" s="1"/>
    </row>
    <row r="326" spans="7:7">
      <c r="G326" s="1"/>
    </row>
    <row r="327" spans="7:7">
      <c r="G327" s="1"/>
    </row>
    <row r="328" spans="7:7">
      <c r="G328" s="1"/>
    </row>
    <row r="329" spans="7:7">
      <c r="G329" s="1"/>
    </row>
    <row r="330" spans="7:7">
      <c r="G330" s="1"/>
    </row>
    <row r="331" spans="7:7">
      <c r="G331" s="1"/>
    </row>
    <row r="332" spans="7:7">
      <c r="G332" s="1"/>
    </row>
    <row r="333" spans="7:7">
      <c r="G333" s="1"/>
    </row>
    <row r="334" spans="7:7">
      <c r="G334" s="1"/>
    </row>
    <row r="335" spans="7:7">
      <c r="G335" s="1"/>
    </row>
    <row r="336" spans="7:7">
      <c r="G336" s="1"/>
    </row>
    <row r="337" spans="7:7">
      <c r="G337" s="1"/>
    </row>
    <row r="338" spans="7:7">
      <c r="G338" s="1"/>
    </row>
    <row r="339" spans="7:7">
      <c r="G339" s="1"/>
    </row>
    <row r="340" spans="7:7">
      <c r="G340" s="1"/>
    </row>
    <row r="341" spans="7:7">
      <c r="G341" s="1"/>
    </row>
    <row r="342" spans="7:7">
      <c r="G342" s="1"/>
    </row>
    <row r="343" spans="7:7">
      <c r="G343" s="1"/>
    </row>
    <row r="344" spans="7:7">
      <c r="G344" s="1"/>
    </row>
    <row r="345" spans="7:7">
      <c r="G345" s="1"/>
    </row>
    <row r="346" spans="7:7">
      <c r="G346" s="1"/>
    </row>
    <row r="347" spans="7:7">
      <c r="G347" s="1"/>
    </row>
    <row r="348" spans="7:7">
      <c r="G348" s="1"/>
    </row>
    <row r="349" spans="7:7">
      <c r="G349" s="1"/>
    </row>
    <row r="350" spans="7:7">
      <c r="G350" s="1"/>
    </row>
    <row r="351" spans="7:7">
      <c r="G351" s="1"/>
    </row>
    <row r="352" spans="7:7">
      <c r="G352" s="1"/>
    </row>
    <row r="353" spans="7:7">
      <c r="G353" s="1"/>
    </row>
    <row r="354" spans="7:7">
      <c r="G354" s="1"/>
    </row>
    <row r="355" spans="7:7">
      <c r="G355" s="1"/>
    </row>
    <row r="356" spans="7:7">
      <c r="G356" s="1"/>
    </row>
    <row r="357" spans="7:7">
      <c r="G357" s="1"/>
    </row>
    <row r="358" spans="7:7">
      <c r="G358" s="1"/>
    </row>
    <row r="359" spans="7:7">
      <c r="G359" s="1"/>
    </row>
    <row r="360" spans="7:7">
      <c r="G360" s="1"/>
    </row>
    <row r="361" spans="7:7">
      <c r="G361" s="1"/>
    </row>
    <row r="362" spans="7:7">
      <c r="G362" s="1"/>
    </row>
    <row r="363" spans="7:7">
      <c r="G363" s="1"/>
    </row>
    <row r="364" spans="7:7">
      <c r="G364" s="1"/>
    </row>
    <row r="365" spans="7:7">
      <c r="G365" s="1"/>
    </row>
    <row r="366" spans="7:7">
      <c r="G366" s="1"/>
    </row>
    <row r="367" spans="7:7">
      <c r="G367" s="1"/>
    </row>
    <row r="368" spans="7:7">
      <c r="G368" s="1"/>
    </row>
    <row r="369" spans="7:7">
      <c r="G369" s="1"/>
    </row>
    <row r="370" spans="7:7">
      <c r="G370" s="1"/>
    </row>
    <row r="371" spans="7:7">
      <c r="G371" s="1"/>
    </row>
    <row r="372" spans="7:7">
      <c r="G372" s="1"/>
    </row>
    <row r="373" spans="7:7">
      <c r="G373" s="1"/>
    </row>
    <row r="374" spans="7:7">
      <c r="G374" s="1"/>
    </row>
    <row r="375" spans="7:7">
      <c r="G375" s="1"/>
    </row>
    <row r="376" spans="7:7">
      <c r="G376" s="1"/>
    </row>
    <row r="377" spans="7:7">
      <c r="G377" s="1"/>
    </row>
    <row r="378" spans="7:7">
      <c r="G378" s="1"/>
    </row>
    <row r="379" spans="7:7">
      <c r="G379" s="1"/>
    </row>
    <row r="380" spans="7:7">
      <c r="G380" s="1"/>
    </row>
    <row r="381" spans="7:7">
      <c r="G381" s="1"/>
    </row>
    <row r="382" spans="7:7">
      <c r="G382" s="1"/>
    </row>
    <row r="383" spans="7:7">
      <c r="G383" s="1"/>
    </row>
    <row r="384" spans="7:7">
      <c r="G384" s="1"/>
    </row>
    <row r="385" spans="7:7">
      <c r="G385" s="1"/>
    </row>
    <row r="386" spans="7:7">
      <c r="G386" s="1"/>
    </row>
    <row r="387" spans="7:7">
      <c r="G387" s="1"/>
    </row>
    <row r="388" spans="7:7">
      <c r="G388" s="1"/>
    </row>
    <row r="389" spans="7:7">
      <c r="G389" s="1"/>
    </row>
    <row r="390" spans="7:7">
      <c r="G390" s="1"/>
    </row>
    <row r="391" spans="7:7">
      <c r="G391" s="1"/>
    </row>
    <row r="392" spans="7:7">
      <c r="G392" s="1"/>
    </row>
    <row r="393" spans="7:7">
      <c r="G393" s="1"/>
    </row>
    <row r="394" spans="7:7">
      <c r="G394" s="1"/>
    </row>
    <row r="395" spans="7:7">
      <c r="G395" s="1"/>
    </row>
    <row r="396" spans="7:7">
      <c r="G396" s="1"/>
    </row>
  </sheetData>
  <mergeCells count="30">
    <mergeCell ref="I19:I20"/>
    <mergeCell ref="D19:D20"/>
    <mergeCell ref="E19:E20"/>
    <mergeCell ref="F19:F20"/>
    <mergeCell ref="G19:G20"/>
    <mergeCell ref="B53:C53"/>
    <mergeCell ref="B36:C36"/>
    <mergeCell ref="B40:C40"/>
    <mergeCell ref="B38:C38"/>
    <mergeCell ref="H19:H20"/>
    <mergeCell ref="B35:C35"/>
    <mergeCell ref="B33:C33"/>
    <mergeCell ref="B30:C30"/>
    <mergeCell ref="B34:C34"/>
    <mergeCell ref="B42:C42"/>
    <mergeCell ref="H1:I1"/>
    <mergeCell ref="H2:I2"/>
    <mergeCell ref="H3:I3"/>
    <mergeCell ref="H4:I4"/>
    <mergeCell ref="B6:G6"/>
    <mergeCell ref="B7:G7"/>
    <mergeCell ref="B8:G8"/>
    <mergeCell ref="B9:G9"/>
    <mergeCell ref="B31:C31"/>
    <mergeCell ref="B32:C32"/>
    <mergeCell ref="B24:C24"/>
    <mergeCell ref="B10:G10"/>
    <mergeCell ref="B19:C20"/>
    <mergeCell ref="B25:C25"/>
    <mergeCell ref="B26:C26"/>
  </mergeCells>
  <phoneticPr fontId="0" type="noConversion"/>
  <pageMargins left="1.1811023622047245" right="0.15748031496062992" top="0.59055118110236227" bottom="0.98425196850393704" header="0.51181102362204722" footer="0.51181102362204722"/>
  <pageSetup paperSize="9" scale="65" orientation="portrait" horizontalDpi="1200" verticalDpi="1200" r:id="rId1"/>
  <headerFooter alignWithMargins="0">
    <oddFooter>&amp;L&amp;5&amp;P&amp;N&amp;A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C86"/>
  <sheetViews>
    <sheetView view="pageBreakPreview" topLeftCell="A8" zoomScaleNormal="100" workbookViewId="0">
      <selection activeCell="C71" sqref="C71"/>
    </sheetView>
  </sheetViews>
  <sheetFormatPr defaultRowHeight="12.75"/>
  <cols>
    <col min="1" max="1" width="2.42578125" customWidth="1"/>
    <col min="2" max="2" width="21.28515625" style="160" customWidth="1"/>
    <col min="3" max="3" width="77.7109375" customWidth="1"/>
  </cols>
  <sheetData>
    <row r="1" spans="2:3" ht="60">
      <c r="C1" s="156" t="s">
        <v>244</v>
      </c>
    </row>
    <row r="4" spans="2:3" ht="54" customHeight="1">
      <c r="B4" s="584" t="s">
        <v>243</v>
      </c>
      <c r="C4" s="584"/>
    </row>
    <row r="6" spans="2:3" ht="15">
      <c r="B6" s="585" t="s">
        <v>231</v>
      </c>
      <c r="C6" s="585"/>
    </row>
    <row r="7" spans="2:3">
      <c r="B7" s="161"/>
      <c r="C7" s="154"/>
    </row>
    <row r="8" spans="2:3" ht="45">
      <c r="B8" s="162" t="s">
        <v>381</v>
      </c>
      <c r="C8" s="155" t="s">
        <v>27</v>
      </c>
    </row>
    <row r="9" spans="2:3">
      <c r="B9" s="161"/>
      <c r="C9" s="154"/>
    </row>
    <row r="10" spans="2:3" ht="45">
      <c r="B10" s="162" t="s">
        <v>218</v>
      </c>
      <c r="C10" s="155" t="s">
        <v>28</v>
      </c>
    </row>
    <row r="11" spans="2:3">
      <c r="B11" s="161"/>
      <c r="C11" s="154"/>
    </row>
    <row r="12" spans="2:3" ht="45">
      <c r="B12" s="162" t="s">
        <v>136</v>
      </c>
      <c r="C12" s="155" t="s">
        <v>462</v>
      </c>
    </row>
    <row r="13" spans="2:3">
      <c r="B13" s="161"/>
      <c r="C13" s="154"/>
    </row>
    <row r="14" spans="2:3" ht="45">
      <c r="B14" s="162" t="s">
        <v>137</v>
      </c>
      <c r="C14" s="155" t="s">
        <v>463</v>
      </c>
    </row>
    <row r="15" spans="2:3">
      <c r="B15" s="161"/>
      <c r="C15" s="154"/>
    </row>
    <row r="16" spans="2:3" ht="45">
      <c r="B16" s="162" t="s">
        <v>219</v>
      </c>
      <c r="C16" s="155" t="s">
        <v>29</v>
      </c>
    </row>
    <row r="17" spans="2:3">
      <c r="B17" s="161"/>
      <c r="C17" s="154"/>
    </row>
    <row r="18" spans="2:3" ht="45">
      <c r="B18" s="162" t="s">
        <v>220</v>
      </c>
      <c r="C18" s="155" t="s">
        <v>30</v>
      </c>
    </row>
    <row r="19" spans="2:3">
      <c r="B19" s="161"/>
      <c r="C19" s="154"/>
    </row>
    <row r="20" spans="2:3" ht="45">
      <c r="B20" s="162" t="s">
        <v>221</v>
      </c>
      <c r="C20" s="155" t="s">
        <v>31</v>
      </c>
    </row>
    <row r="21" spans="2:3">
      <c r="B21" s="161"/>
      <c r="C21" s="154"/>
    </row>
    <row r="22" spans="2:3" ht="30">
      <c r="B22" s="162" t="s">
        <v>391</v>
      </c>
      <c r="C22" s="155" t="s">
        <v>32</v>
      </c>
    </row>
    <row r="23" spans="2:3">
      <c r="B23" s="161"/>
      <c r="C23" s="154"/>
    </row>
    <row r="24" spans="2:3" ht="45">
      <c r="B24" s="162" t="s">
        <v>348</v>
      </c>
      <c r="C24" s="155" t="s">
        <v>33</v>
      </c>
    </row>
    <row r="25" spans="2:3">
      <c r="B25" s="161"/>
      <c r="C25" s="154"/>
    </row>
    <row r="26" spans="2:3" ht="30">
      <c r="B26" s="162" t="s">
        <v>352</v>
      </c>
      <c r="C26" s="155" t="s">
        <v>34</v>
      </c>
    </row>
    <row r="27" spans="2:3">
      <c r="B27" s="161"/>
      <c r="C27" s="154"/>
    </row>
    <row r="28" spans="2:3" ht="45">
      <c r="B28" s="162" t="s">
        <v>222</v>
      </c>
      <c r="C28" s="155" t="s">
        <v>35</v>
      </c>
    </row>
    <row r="29" spans="2:3">
      <c r="B29" s="161"/>
      <c r="C29" s="154"/>
    </row>
    <row r="30" spans="2:3" ht="45">
      <c r="B30" s="162" t="s">
        <v>223</v>
      </c>
      <c r="C30" s="155" t="s">
        <v>36</v>
      </c>
    </row>
    <row r="31" spans="2:3">
      <c r="B31" s="161"/>
      <c r="C31" s="154"/>
    </row>
    <row r="32" spans="2:3" ht="45">
      <c r="B32" s="162" t="s">
        <v>224</v>
      </c>
      <c r="C32" s="155" t="s">
        <v>37</v>
      </c>
    </row>
    <row r="33" spans="2:3">
      <c r="B33" s="161"/>
      <c r="C33" s="154"/>
    </row>
    <row r="34" spans="2:3" ht="30">
      <c r="B34" s="162" t="s">
        <v>353</v>
      </c>
      <c r="C34" s="155" t="s">
        <v>38</v>
      </c>
    </row>
    <row r="35" spans="2:3">
      <c r="B35" s="161"/>
      <c r="C35" s="154"/>
    </row>
    <row r="36" spans="2:3" ht="30">
      <c r="B36" s="162" t="s">
        <v>357</v>
      </c>
      <c r="C36" s="155" t="s">
        <v>39</v>
      </c>
    </row>
    <row r="37" spans="2:3">
      <c r="B37" s="161"/>
      <c r="C37" s="154"/>
    </row>
    <row r="38" spans="2:3" ht="30">
      <c r="B38" s="162" t="s">
        <v>362</v>
      </c>
      <c r="C38" s="155" t="s">
        <v>40</v>
      </c>
    </row>
    <row r="39" spans="2:3">
      <c r="B39" s="161"/>
      <c r="C39" s="154"/>
    </row>
    <row r="40" spans="2:3" ht="45">
      <c r="B40" s="162" t="s">
        <v>411</v>
      </c>
      <c r="C40" s="155" t="s">
        <v>41</v>
      </c>
    </row>
    <row r="41" spans="2:3">
      <c r="B41" s="161"/>
      <c r="C41" s="154"/>
    </row>
    <row r="42" spans="2:3" ht="30">
      <c r="B42" s="162" t="s">
        <v>453</v>
      </c>
      <c r="C42" s="155" t="s">
        <v>42</v>
      </c>
    </row>
    <row r="43" spans="2:3">
      <c r="B43" s="161"/>
      <c r="C43" s="154"/>
    </row>
    <row r="44" spans="2:3" ht="30">
      <c r="B44" s="162" t="s">
        <v>364</v>
      </c>
      <c r="C44" s="155" t="s">
        <v>43</v>
      </c>
    </row>
    <row r="45" spans="2:3">
      <c r="B45" s="161"/>
      <c r="C45" s="154"/>
    </row>
    <row r="46" spans="2:3" ht="30">
      <c r="B46" s="162" t="s">
        <v>365</v>
      </c>
      <c r="C46" s="155" t="s">
        <v>44</v>
      </c>
    </row>
    <row r="47" spans="2:3">
      <c r="B47" s="161"/>
      <c r="C47" s="154"/>
    </row>
    <row r="48" spans="2:3" ht="30">
      <c r="B48" s="162" t="s">
        <v>209</v>
      </c>
      <c r="C48" s="155" t="s">
        <v>45</v>
      </c>
    </row>
    <row r="49" spans="2:3">
      <c r="B49" s="161"/>
      <c r="C49" s="154"/>
    </row>
    <row r="50" spans="2:3" ht="45">
      <c r="B50" s="162" t="s">
        <v>227</v>
      </c>
      <c r="C50" s="155" t="s">
        <v>46</v>
      </c>
    </row>
    <row r="51" spans="2:3">
      <c r="B51" s="161"/>
      <c r="C51" s="154"/>
    </row>
    <row r="52" spans="2:3" ht="30">
      <c r="B52" s="162" t="s">
        <v>228</v>
      </c>
      <c r="C52" s="155" t="s">
        <v>47</v>
      </c>
    </row>
    <row r="53" spans="2:3">
      <c r="B53" s="161"/>
      <c r="C53" s="154"/>
    </row>
    <row r="54" spans="2:3" ht="45">
      <c r="B54" s="162" t="s">
        <v>366</v>
      </c>
      <c r="C54" s="155" t="s">
        <v>48</v>
      </c>
    </row>
    <row r="55" spans="2:3">
      <c r="B55" s="161"/>
      <c r="C55" s="154"/>
    </row>
    <row r="56" spans="2:3" ht="30">
      <c r="B56" s="162" t="s">
        <v>232</v>
      </c>
      <c r="C56" s="155" t="s">
        <v>49</v>
      </c>
    </row>
    <row r="57" spans="2:3">
      <c r="B57" s="161"/>
      <c r="C57" s="154"/>
    </row>
    <row r="58" spans="2:3" ht="30">
      <c r="B58" s="162" t="s">
        <v>410</v>
      </c>
      <c r="C58" s="155" t="s">
        <v>50</v>
      </c>
    </row>
    <row r="59" spans="2:3">
      <c r="B59" s="161"/>
      <c r="C59" s="154"/>
    </row>
    <row r="60" spans="2:3" ht="30">
      <c r="B60" s="162" t="s">
        <v>90</v>
      </c>
      <c r="C60" s="155" t="s">
        <v>51</v>
      </c>
    </row>
    <row r="61" spans="2:3">
      <c r="B61" s="161"/>
      <c r="C61" s="154"/>
    </row>
    <row r="62" spans="2:3" ht="30">
      <c r="B62" s="162" t="s">
        <v>413</v>
      </c>
      <c r="C62" s="155" t="s">
        <v>52</v>
      </c>
    </row>
    <row r="63" spans="2:3">
      <c r="B63" s="161"/>
      <c r="C63" s="154"/>
    </row>
    <row r="64" spans="2:3" ht="45">
      <c r="B64" s="162" t="s">
        <v>92</v>
      </c>
      <c r="C64" s="155" t="s">
        <v>53</v>
      </c>
    </row>
    <row r="65" spans="2:3">
      <c r="B65" s="161"/>
      <c r="C65" s="154"/>
    </row>
    <row r="66" spans="2:3" ht="45">
      <c r="B66" s="162" t="s">
        <v>94</v>
      </c>
      <c r="C66" s="155" t="s">
        <v>54</v>
      </c>
    </row>
    <row r="67" spans="2:3">
      <c r="B67" s="161"/>
      <c r="C67" s="154"/>
    </row>
    <row r="68" spans="2:3" ht="45">
      <c r="B68" s="162" t="s">
        <v>96</v>
      </c>
      <c r="C68" s="155" t="s">
        <v>55</v>
      </c>
    </row>
    <row r="69" spans="2:3">
      <c r="B69" s="161"/>
      <c r="C69" s="154"/>
    </row>
    <row r="70" spans="2:3" ht="30">
      <c r="B70" s="162" t="s">
        <v>99</v>
      </c>
      <c r="C70" s="155" t="s">
        <v>464</v>
      </c>
    </row>
    <row r="71" spans="2:3">
      <c r="B71" s="161"/>
      <c r="C71" s="154"/>
    </row>
    <row r="72" spans="2:3" ht="30">
      <c r="B72" s="162" t="s">
        <v>100</v>
      </c>
      <c r="C72" s="155" t="s">
        <v>233</v>
      </c>
    </row>
    <row r="73" spans="2:3">
      <c r="B73" s="161"/>
      <c r="C73" s="154"/>
    </row>
    <row r="74" spans="2:3" ht="30">
      <c r="B74" s="162" t="s">
        <v>234</v>
      </c>
      <c r="C74" s="155" t="s">
        <v>235</v>
      </c>
    </row>
    <row r="75" spans="2:3">
      <c r="B75" s="161"/>
      <c r="C75" s="154"/>
    </row>
    <row r="76" spans="2:3" ht="30">
      <c r="B76" s="162" t="s">
        <v>236</v>
      </c>
      <c r="C76" s="155" t="s">
        <v>237</v>
      </c>
    </row>
    <row r="77" spans="2:3">
      <c r="B77" s="161"/>
      <c r="C77" s="154"/>
    </row>
    <row r="78" spans="2:3" ht="30">
      <c r="B78" s="162" t="s">
        <v>238</v>
      </c>
      <c r="C78" s="155" t="s">
        <v>239</v>
      </c>
    </row>
    <row r="79" spans="2:3">
      <c r="B79" s="161"/>
      <c r="C79" s="154"/>
    </row>
    <row r="80" spans="2:3" ht="30">
      <c r="B80" s="162" t="s">
        <v>240</v>
      </c>
      <c r="C80" s="155" t="s">
        <v>241</v>
      </c>
    </row>
    <row r="81" spans="2:3">
      <c r="B81" s="161"/>
      <c r="C81" s="154"/>
    </row>
    <row r="82" spans="2:3" ht="15">
      <c r="B82" s="162" t="s">
        <v>102</v>
      </c>
      <c r="C82" s="155" t="s">
        <v>461</v>
      </c>
    </row>
    <row r="83" spans="2:3" ht="15">
      <c r="B83" s="162"/>
      <c r="C83" s="155"/>
    </row>
    <row r="84" spans="2:3" ht="15">
      <c r="B84" s="162" t="s">
        <v>66</v>
      </c>
      <c r="C84" s="155" t="s">
        <v>370</v>
      </c>
    </row>
    <row r="85" spans="2:3">
      <c r="B85" s="161"/>
      <c r="C85" s="153"/>
    </row>
    <row r="86" spans="2:3" ht="15">
      <c r="B86" s="583" t="s">
        <v>242</v>
      </c>
      <c r="C86" s="583"/>
    </row>
  </sheetData>
  <mergeCells count="3">
    <mergeCell ref="B86:C86"/>
    <mergeCell ref="B4:C4"/>
    <mergeCell ref="B6:C6"/>
  </mergeCells>
  <phoneticPr fontId="0" type="noConversion"/>
  <pageMargins left="0.54" right="0.21" top="0.31" bottom="0.23" header="0.17" footer="0.16"/>
  <pageSetup paperSize="9" scale="96" fitToHeight="3" orientation="portrait" blackAndWhite="1" horizontalDpi="1200" verticalDpi="1200" r:id="rId1"/>
  <headerFooter alignWithMargins="0">
    <oddFooter>&amp;L&amp;5Page &amp;P &amp;A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indexed="29"/>
    <pageSetUpPr fitToPage="1"/>
  </sheetPr>
  <dimension ref="B1:K112"/>
  <sheetViews>
    <sheetView view="pageBreakPreview" zoomScale="85" zoomScaleNormal="75" zoomScaleSheetLayoutView="85" workbookViewId="0">
      <selection activeCell="B7" sqref="B7:G7"/>
    </sheetView>
  </sheetViews>
  <sheetFormatPr defaultColWidth="9.28515625" defaultRowHeight="12" outlineLevelRow="1"/>
  <cols>
    <col min="1" max="1" width="2.7109375" style="13" customWidth="1"/>
    <col min="2" max="2" width="22.28515625" style="13" customWidth="1"/>
    <col min="3" max="3" width="35.28515625" style="13" customWidth="1"/>
    <col min="4" max="4" width="11" style="13" customWidth="1"/>
    <col min="5" max="5" width="10.7109375" style="13" hidden="1" customWidth="1"/>
    <col min="6" max="6" width="14.7109375" style="76" customWidth="1"/>
    <col min="7" max="9" width="14.7109375" style="13" customWidth="1"/>
    <col min="10" max="16384" width="9.28515625" style="13"/>
  </cols>
  <sheetData>
    <row r="1" spans="2:11">
      <c r="F1" s="13"/>
      <c r="H1" s="598" t="s">
        <v>453</v>
      </c>
      <c r="I1" s="598"/>
      <c r="J1" s="1"/>
      <c r="K1" s="1"/>
    </row>
    <row r="2" spans="2:11">
      <c r="F2" s="13"/>
      <c r="H2" s="605" t="s">
        <v>409</v>
      </c>
      <c r="I2" s="605"/>
      <c r="J2" s="35"/>
      <c r="K2" s="1"/>
    </row>
    <row r="3" spans="2:11">
      <c r="F3" s="13"/>
      <c r="H3" s="605" t="s">
        <v>406</v>
      </c>
      <c r="I3" s="605"/>
      <c r="J3" s="35"/>
      <c r="K3" s="29"/>
    </row>
    <row r="4" spans="2:11">
      <c r="F4" s="13"/>
      <c r="H4" s="605" t="s">
        <v>3</v>
      </c>
      <c r="I4" s="605"/>
      <c r="J4" s="35"/>
      <c r="K4" s="29"/>
    </row>
    <row r="7" spans="2:11">
      <c r="B7" s="598" t="s">
        <v>20</v>
      </c>
      <c r="C7" s="598"/>
      <c r="D7" s="598"/>
      <c r="E7" s="598"/>
      <c r="F7" s="598"/>
      <c r="G7" s="598"/>
    </row>
    <row r="8" spans="2:11">
      <c r="B8" s="598" t="s">
        <v>349</v>
      </c>
      <c r="C8" s="598"/>
      <c r="D8" s="598"/>
      <c r="E8" s="598"/>
      <c r="F8" s="598"/>
      <c r="G8" s="598"/>
    </row>
    <row r="9" spans="2:11">
      <c r="B9" s="598" t="s">
        <v>350</v>
      </c>
      <c r="C9" s="598"/>
      <c r="D9" s="598"/>
      <c r="E9" s="598"/>
      <c r="F9" s="598"/>
      <c r="G9" s="598"/>
    </row>
    <row r="10" spans="2:11">
      <c r="B10" s="598" t="s">
        <v>176</v>
      </c>
      <c r="C10" s="598"/>
      <c r="D10" s="598"/>
      <c r="E10" s="598"/>
      <c r="F10" s="598"/>
      <c r="G10" s="598"/>
    </row>
    <row r="11" spans="2:11">
      <c r="B11" s="603"/>
      <c r="C11" s="603"/>
      <c r="D11" s="603"/>
      <c r="E11" s="603"/>
      <c r="F11" s="603"/>
      <c r="G11" s="603"/>
    </row>
    <row r="12" spans="2:11">
      <c r="B12" s="3"/>
      <c r="C12" s="3"/>
      <c r="D12" s="3"/>
      <c r="E12" s="3"/>
      <c r="F12" s="131"/>
      <c r="G12" s="3"/>
    </row>
    <row r="13" spans="2:11">
      <c r="B13" s="3"/>
      <c r="C13" s="3"/>
      <c r="D13" s="3"/>
      <c r="E13" s="3"/>
      <c r="F13" s="3"/>
      <c r="G13" s="3"/>
      <c r="H13" s="3"/>
      <c r="I13" s="3" t="s">
        <v>281</v>
      </c>
    </row>
    <row r="14" spans="2:11">
      <c r="B14" s="5" t="s">
        <v>308</v>
      </c>
      <c r="C14" s="5" t="s">
        <v>82</v>
      </c>
      <c r="D14" s="6"/>
      <c r="E14" s="6"/>
      <c r="F14" s="6"/>
      <c r="G14" s="6"/>
      <c r="H14" s="6"/>
      <c r="I14" s="4">
        <v>128</v>
      </c>
    </row>
    <row r="15" spans="2:11">
      <c r="B15" s="5" t="s">
        <v>335</v>
      </c>
      <c r="C15" s="5" t="s">
        <v>83</v>
      </c>
      <c r="D15" s="124"/>
      <c r="E15" s="124"/>
      <c r="F15" s="124"/>
      <c r="G15" s="124"/>
      <c r="H15" s="124"/>
      <c r="I15" s="4">
        <v>10</v>
      </c>
    </row>
    <row r="16" spans="2:11">
      <c r="B16" s="31" t="s">
        <v>306</v>
      </c>
      <c r="C16" s="5" t="s">
        <v>84</v>
      </c>
      <c r="D16" s="6"/>
      <c r="E16" s="6"/>
      <c r="F16" s="6"/>
      <c r="G16" s="6"/>
      <c r="H16" s="6"/>
      <c r="I16" s="4">
        <v>20</v>
      </c>
    </row>
    <row r="17" spans="2:9">
      <c r="B17" s="5" t="s">
        <v>307</v>
      </c>
      <c r="C17" s="26" t="s">
        <v>85</v>
      </c>
      <c r="D17" s="32"/>
      <c r="E17" s="32"/>
      <c r="F17" s="32"/>
      <c r="G17" s="32"/>
      <c r="H17" s="32"/>
      <c r="I17" s="4">
        <v>189</v>
      </c>
    </row>
    <row r="18" spans="2:9">
      <c r="B18" s="18"/>
      <c r="C18" s="18"/>
      <c r="D18" s="1"/>
      <c r="E18" s="1"/>
      <c r="F18" s="35"/>
      <c r="G18" s="1"/>
    </row>
    <row r="19" spans="2:9">
      <c r="B19" s="18"/>
      <c r="C19" s="18"/>
      <c r="D19" s="1"/>
      <c r="E19" s="1"/>
      <c r="F19" s="35"/>
      <c r="G19" s="1"/>
      <c r="H19" s="2"/>
      <c r="I19" s="2" t="s">
        <v>280</v>
      </c>
    </row>
    <row r="20" spans="2:9" ht="12" customHeight="1">
      <c r="B20" s="604" t="s">
        <v>376</v>
      </c>
      <c r="C20" s="604"/>
      <c r="D20" s="601" t="s">
        <v>282</v>
      </c>
      <c r="E20" s="609" t="s">
        <v>339</v>
      </c>
      <c r="F20" s="620" t="s">
        <v>309</v>
      </c>
      <c r="G20" s="599" t="s">
        <v>283</v>
      </c>
      <c r="H20" s="606" t="s">
        <v>108</v>
      </c>
      <c r="I20" s="606" t="s">
        <v>471</v>
      </c>
    </row>
    <row r="21" spans="2:9" ht="27" customHeight="1">
      <c r="B21" s="604"/>
      <c r="C21" s="604"/>
      <c r="D21" s="602"/>
      <c r="E21" s="610"/>
      <c r="F21" s="621"/>
      <c r="G21" s="600"/>
      <c r="H21" s="606"/>
      <c r="I21" s="606"/>
    </row>
    <row r="22" spans="2:9">
      <c r="B22" s="11"/>
      <c r="C22" s="11"/>
      <c r="F22" s="133"/>
      <c r="G22" s="20"/>
    </row>
    <row r="23" spans="2:9" ht="12.75" hidden="1" customHeight="1" outlineLevel="1">
      <c r="B23" s="165" t="s">
        <v>293</v>
      </c>
      <c r="C23" s="11"/>
      <c r="E23" s="20" t="e">
        <f>#REF!+#REF!</f>
        <v>#REF!</v>
      </c>
      <c r="F23" s="28" t="e">
        <f>#REF!+#REF!</f>
        <v>#REF!</v>
      </c>
      <c r="G23" s="28" t="e">
        <f>#REF!+#REF!</f>
        <v>#REF!</v>
      </c>
    </row>
    <row r="24" spans="2:9" ht="12.75" hidden="1" customHeight="1" outlineLevel="1">
      <c r="B24" s="11" t="s">
        <v>284</v>
      </c>
      <c r="C24" s="11"/>
      <c r="E24" s="20"/>
      <c r="F24" s="28"/>
      <c r="G24" s="28"/>
    </row>
    <row r="25" spans="2:9" ht="28.5" hidden="1" customHeight="1" outlineLevel="1">
      <c r="B25" s="618" t="s">
        <v>426</v>
      </c>
      <c r="C25" s="618"/>
      <c r="D25" s="2"/>
      <c r="E25" s="20">
        <v>8200</v>
      </c>
      <c r="F25" s="28">
        <v>14368.6</v>
      </c>
      <c r="G25" s="28"/>
    </row>
    <row r="26" spans="2:9" ht="33" hidden="1" customHeight="1" outlineLevel="1">
      <c r="B26" s="618" t="s">
        <v>5</v>
      </c>
      <c r="C26" s="618"/>
      <c r="D26" s="2"/>
      <c r="E26" s="20">
        <v>1700</v>
      </c>
      <c r="F26" s="28">
        <v>3060</v>
      </c>
      <c r="G26" s="28"/>
    </row>
    <row r="27" spans="2:9" ht="21.75" hidden="1" customHeight="1" outlineLevel="1">
      <c r="B27" s="618" t="s">
        <v>154</v>
      </c>
      <c r="C27" s="618"/>
      <c r="D27" s="2"/>
      <c r="E27" s="20"/>
      <c r="F27" s="28"/>
      <c r="G27" s="28"/>
    </row>
    <row r="28" spans="2:9" ht="12.75" hidden="1" customHeight="1" outlineLevel="1">
      <c r="B28" s="10"/>
      <c r="C28" s="10"/>
      <c r="E28" s="20"/>
      <c r="F28" s="28"/>
      <c r="G28" s="28"/>
    </row>
    <row r="29" spans="2:9" hidden="1" outlineLevel="1">
      <c r="B29" s="167" t="s">
        <v>303</v>
      </c>
      <c r="C29" s="38"/>
      <c r="E29" s="20">
        <f>E31+E33+E37+E35</f>
        <v>10000</v>
      </c>
      <c r="F29" s="28">
        <f>F31+F33+F37+F35</f>
        <v>18500</v>
      </c>
      <c r="G29" s="28">
        <f>G31+G33+G37+G35</f>
        <v>0</v>
      </c>
    </row>
    <row r="30" spans="2:9" hidden="1" outlineLevel="1">
      <c r="B30" s="616"/>
      <c r="C30" s="616"/>
      <c r="E30" s="20"/>
      <c r="F30" s="28"/>
      <c r="G30" s="63"/>
    </row>
    <row r="31" spans="2:9" ht="27" hidden="1" customHeight="1" outlineLevel="1">
      <c r="B31" s="619" t="s">
        <v>86</v>
      </c>
      <c r="C31" s="619"/>
      <c r="D31" s="13">
        <v>1</v>
      </c>
      <c r="E31" s="20">
        <v>8620</v>
      </c>
      <c r="F31" s="28">
        <v>17170</v>
      </c>
      <c r="G31" s="28"/>
    </row>
    <row r="32" spans="2:9" s="60" customFormat="1" ht="9" hidden="1" customHeight="1" outlineLevel="1">
      <c r="B32" s="74"/>
      <c r="C32" s="74"/>
      <c r="D32" s="61"/>
      <c r="E32" s="71"/>
      <c r="F32" s="78"/>
      <c r="G32" s="78"/>
    </row>
    <row r="33" spans="2:7" ht="39.75" hidden="1" customHeight="1" outlineLevel="1">
      <c r="B33" s="619" t="s">
        <v>6</v>
      </c>
      <c r="C33" s="619"/>
      <c r="D33" s="13">
        <v>2</v>
      </c>
      <c r="E33" s="20">
        <v>500</v>
      </c>
      <c r="F33" s="28">
        <v>900</v>
      </c>
      <c r="G33" s="28"/>
    </row>
    <row r="34" spans="2:7" s="60" customFormat="1" ht="9" hidden="1" customHeight="1" outlineLevel="1">
      <c r="B34" s="74"/>
      <c r="C34" s="74"/>
      <c r="D34" s="61"/>
      <c r="E34" s="71"/>
      <c r="F34" s="78"/>
      <c r="G34" s="78"/>
    </row>
    <row r="35" spans="2:7" ht="27" hidden="1" customHeight="1" outlineLevel="1">
      <c r="B35" s="617" t="s">
        <v>87</v>
      </c>
      <c r="C35" s="617"/>
      <c r="D35" s="13">
        <v>3</v>
      </c>
      <c r="E35" s="20">
        <v>380</v>
      </c>
      <c r="F35" s="28">
        <v>430</v>
      </c>
      <c r="G35" s="28"/>
    </row>
    <row r="36" spans="2:7" s="60" customFormat="1" ht="9" hidden="1" customHeight="1" outlineLevel="1">
      <c r="B36" s="74"/>
      <c r="C36" s="74"/>
      <c r="D36" s="61"/>
      <c r="E36" s="71"/>
      <c r="F36" s="78"/>
      <c r="G36" s="78"/>
    </row>
    <row r="37" spans="2:7" ht="23.25" hidden="1" customHeight="1" outlineLevel="1">
      <c r="B37" s="617" t="s">
        <v>157</v>
      </c>
      <c r="C37" s="617"/>
      <c r="D37" s="13">
        <v>4</v>
      </c>
      <c r="E37" s="20">
        <v>500</v>
      </c>
      <c r="F37" s="28"/>
      <c r="G37" s="28"/>
    </row>
    <row r="38" spans="2:7" ht="12.75" hidden="1" customHeight="1" outlineLevel="1">
      <c r="B38" s="10"/>
      <c r="C38" s="10"/>
      <c r="F38" s="28"/>
      <c r="G38" s="28"/>
    </row>
    <row r="39" spans="2:7" ht="12.75" hidden="1" customHeight="1" outlineLevel="1">
      <c r="B39" s="208"/>
      <c r="C39" s="208"/>
      <c r="F39" s="28"/>
      <c r="G39" s="28"/>
    </row>
    <row r="40" spans="2:7" ht="12.75" hidden="1" customHeight="1" outlineLevel="1">
      <c r="B40" s="612" t="s">
        <v>441</v>
      </c>
      <c r="C40" s="612"/>
      <c r="F40" s="28"/>
      <c r="G40" s="28"/>
    </row>
    <row r="41" spans="2:7" ht="12.75" hidden="1" customHeight="1" outlineLevel="1">
      <c r="B41" s="211"/>
      <c r="C41" s="211"/>
      <c r="F41" s="28"/>
      <c r="G41" s="28"/>
    </row>
    <row r="42" spans="2:7" ht="12.75" hidden="1" customHeight="1" outlineLevel="1">
      <c r="B42" s="612" t="s">
        <v>438</v>
      </c>
      <c r="C42" s="612"/>
      <c r="F42" s="28"/>
      <c r="G42" s="28"/>
    </row>
    <row r="43" spans="2:7" ht="12.75" hidden="1" customHeight="1" outlineLevel="1">
      <c r="B43" s="212"/>
      <c r="C43" s="212"/>
      <c r="F43" s="28"/>
      <c r="G43" s="28"/>
    </row>
    <row r="44" spans="2:7" ht="12.75" hidden="1" customHeight="1" outlineLevel="1">
      <c r="B44" s="612" t="s">
        <v>442</v>
      </c>
      <c r="C44" s="612"/>
      <c r="F44" s="28"/>
      <c r="G44" s="28"/>
    </row>
    <row r="45" spans="2:7" ht="12.75" hidden="1" customHeight="1" outlineLevel="1">
      <c r="B45" s="126" t="s">
        <v>351</v>
      </c>
      <c r="C45" s="10"/>
      <c r="F45" s="133"/>
      <c r="G45" s="28"/>
    </row>
    <row r="46" spans="2:7" ht="12.75" hidden="1" customHeight="1" outlineLevel="1">
      <c r="B46" s="10"/>
      <c r="C46" s="10"/>
      <c r="F46" s="133"/>
      <c r="G46" s="28"/>
    </row>
    <row r="47" spans="2:7" ht="12.75" hidden="1" customHeight="1" outlineLevel="1">
      <c r="B47" s="19"/>
      <c r="C47" s="19"/>
      <c r="F47" s="133"/>
      <c r="G47" s="28"/>
    </row>
    <row r="48" spans="2:7" hidden="1" outlineLevel="1">
      <c r="B48" s="18"/>
      <c r="C48" s="18"/>
      <c r="D48" s="18"/>
      <c r="E48" s="18"/>
      <c r="F48" s="133"/>
      <c r="G48" s="56"/>
    </row>
    <row r="49" spans="2:7" hidden="1" outlineLevel="1">
      <c r="B49" s="18"/>
      <c r="C49" s="18"/>
      <c r="D49" s="18"/>
      <c r="E49" s="18"/>
      <c r="F49" s="133"/>
      <c r="G49" s="56"/>
    </row>
    <row r="50" spans="2:7" hidden="1" outlineLevel="1">
      <c r="B50" s="18"/>
      <c r="C50" s="18"/>
      <c r="D50" s="18"/>
      <c r="E50" s="18"/>
      <c r="F50" s="133"/>
      <c r="G50" s="56"/>
    </row>
    <row r="51" spans="2:7" hidden="1" outlineLevel="1">
      <c r="B51" s="18"/>
      <c r="C51" s="18"/>
      <c r="D51" s="18"/>
      <c r="E51" s="18"/>
      <c r="F51" s="133"/>
      <c r="G51" s="56"/>
    </row>
    <row r="52" spans="2:7" hidden="1" outlineLevel="1">
      <c r="B52" s="18"/>
      <c r="C52" s="18"/>
      <c r="D52" s="18"/>
      <c r="E52" s="18"/>
      <c r="F52" s="133"/>
      <c r="G52" s="56"/>
    </row>
    <row r="53" spans="2:7" hidden="1" outlineLevel="1">
      <c r="B53" s="18"/>
      <c r="C53" s="18"/>
      <c r="D53" s="18"/>
      <c r="E53" s="18"/>
      <c r="F53" s="133"/>
      <c r="G53" s="56"/>
    </row>
    <row r="54" spans="2:7" hidden="1" outlineLevel="1">
      <c r="B54" s="76"/>
      <c r="C54" s="18"/>
      <c r="D54" s="18"/>
      <c r="E54" s="18"/>
      <c r="F54" s="133"/>
      <c r="G54" s="56"/>
    </row>
    <row r="55" spans="2:7" ht="12.75" hidden="1" customHeight="1" outlineLevel="1">
      <c r="B55" s="90" t="s">
        <v>328</v>
      </c>
      <c r="C55" s="90"/>
      <c r="D55" s="18"/>
      <c r="E55" s="18"/>
      <c r="F55" s="133"/>
      <c r="G55" s="56" t="s">
        <v>297</v>
      </c>
    </row>
    <row r="56" spans="2:7" ht="12.75" hidden="1" customHeight="1" outlineLevel="1">
      <c r="B56" s="91"/>
      <c r="C56" s="90"/>
      <c r="D56" s="18"/>
      <c r="E56" s="18"/>
      <c r="F56" s="133"/>
      <c r="G56" s="56"/>
    </row>
    <row r="57" spans="2:7" ht="12.75" hidden="1" customHeight="1" outlineLevel="1">
      <c r="B57" s="90" t="s">
        <v>336</v>
      </c>
      <c r="C57" s="90"/>
      <c r="D57" s="18"/>
      <c r="E57" s="18"/>
      <c r="F57" s="133"/>
      <c r="G57" s="56" t="s">
        <v>296</v>
      </c>
    </row>
    <row r="58" spans="2:7" hidden="1" outlineLevel="1">
      <c r="B58" s="92"/>
      <c r="C58" s="93"/>
      <c r="D58" s="54"/>
      <c r="E58" s="54"/>
      <c r="F58" s="134"/>
      <c r="G58" s="56"/>
    </row>
    <row r="59" spans="2:7" ht="12.75" hidden="1" customHeight="1" outlineLevel="1">
      <c r="B59" s="90" t="s">
        <v>337</v>
      </c>
      <c r="C59" s="90"/>
      <c r="D59" s="18"/>
      <c r="E59" s="18"/>
      <c r="F59" s="133"/>
      <c r="G59" s="56" t="s">
        <v>341</v>
      </c>
    </row>
    <row r="60" spans="2:7" hidden="1" outlineLevel="1">
      <c r="B60" s="607"/>
      <c r="C60" s="607"/>
      <c r="D60" s="41"/>
      <c r="E60" s="41"/>
      <c r="F60" s="135"/>
      <c r="G60" s="56"/>
    </row>
    <row r="61" spans="2:7" ht="12.75" hidden="1" customHeight="1" outlineLevel="1">
      <c r="B61" s="91" t="s">
        <v>323</v>
      </c>
      <c r="C61" s="91"/>
      <c r="F61" s="133"/>
      <c r="G61" s="56" t="s">
        <v>342</v>
      </c>
    </row>
    <row r="62" spans="2:7" ht="12" hidden="1" customHeight="1" outlineLevel="1">
      <c r="B62" s="89"/>
      <c r="C62" s="89"/>
      <c r="D62" s="41"/>
      <c r="E62" s="41"/>
      <c r="F62" s="135"/>
      <c r="G62" s="56"/>
    </row>
    <row r="63" spans="2:7" ht="12.75" hidden="1" customHeight="1" outlineLevel="1">
      <c r="B63" s="91" t="s">
        <v>338</v>
      </c>
      <c r="C63" s="91"/>
      <c r="F63" s="133"/>
      <c r="G63" s="75" t="s">
        <v>321</v>
      </c>
    </row>
    <row r="64" spans="2:7" ht="12.75" hidden="1" customHeight="1" outlineLevel="1">
      <c r="B64" s="91"/>
      <c r="C64" s="91"/>
      <c r="F64" s="133"/>
      <c r="G64" s="56"/>
    </row>
    <row r="65" spans="2:7" ht="24" hidden="1" customHeight="1" outlineLevel="1">
      <c r="B65" s="607" t="s">
        <v>173</v>
      </c>
      <c r="C65" s="607"/>
      <c r="F65" s="133"/>
      <c r="G65" s="56" t="s">
        <v>343</v>
      </c>
    </row>
    <row r="66" spans="2:7" hidden="1" outlineLevel="1">
      <c r="B66" s="91"/>
      <c r="C66" s="91"/>
      <c r="F66" s="133"/>
      <c r="G66" s="28"/>
    </row>
    <row r="67" spans="2:7" ht="20.25" hidden="1" customHeight="1" outlineLevel="1">
      <c r="B67" s="607" t="s">
        <v>300</v>
      </c>
      <c r="C67" s="607"/>
      <c r="F67" s="133"/>
      <c r="G67" s="56" t="s">
        <v>289</v>
      </c>
    </row>
    <row r="68" spans="2:7" ht="12.75" collapsed="1">
      <c r="B68" s="210" t="s">
        <v>385</v>
      </c>
      <c r="F68" s="133"/>
      <c r="G68" s="28"/>
    </row>
    <row r="69" spans="2:7" ht="12.75">
      <c r="B69" s="216"/>
      <c r="F69" s="133"/>
      <c r="G69" s="28"/>
    </row>
    <row r="70" spans="2:7" ht="12.75">
      <c r="B70" s="210" t="s">
        <v>374</v>
      </c>
      <c r="F70" s="133"/>
      <c r="G70" s="28"/>
    </row>
    <row r="71" spans="2:7" ht="12.75">
      <c r="B71" s="95"/>
      <c r="F71" s="133"/>
      <c r="G71" s="28"/>
    </row>
    <row r="72" spans="2:7" ht="12.75">
      <c r="B72" s="210" t="s">
        <v>440</v>
      </c>
      <c r="F72" s="133"/>
      <c r="G72" s="28"/>
    </row>
    <row r="73" spans="2:7" ht="12.75">
      <c r="B73" s="95"/>
      <c r="F73" s="133"/>
      <c r="G73" s="28"/>
    </row>
    <row r="74" spans="2:7" ht="12.75">
      <c r="B74" s="210" t="s">
        <v>438</v>
      </c>
      <c r="F74" s="133"/>
      <c r="G74" s="28"/>
    </row>
    <row r="75" spans="2:7" ht="12.75">
      <c r="B75" s="210"/>
      <c r="F75" s="133"/>
      <c r="G75" s="28"/>
    </row>
    <row r="76" spans="2:7" ht="12.75">
      <c r="B76" s="210" t="s">
        <v>442</v>
      </c>
      <c r="F76" s="133"/>
      <c r="G76" s="28"/>
    </row>
    <row r="77" spans="2:7">
      <c r="F77" s="133"/>
      <c r="G77" s="28"/>
    </row>
    <row r="78" spans="2:7">
      <c r="F78" s="133"/>
      <c r="G78" s="28"/>
    </row>
    <row r="79" spans="2:7">
      <c r="F79" s="133"/>
      <c r="G79" s="28"/>
    </row>
    <row r="80" spans="2:7">
      <c r="F80" s="133"/>
      <c r="G80" s="28"/>
    </row>
    <row r="81" spans="3:7">
      <c r="F81" s="133"/>
      <c r="G81" s="28"/>
    </row>
    <row r="82" spans="3:7">
      <c r="F82" s="133"/>
      <c r="G82" s="28"/>
    </row>
    <row r="83" spans="3:7">
      <c r="F83" s="133"/>
      <c r="G83" s="28"/>
    </row>
    <row r="84" spans="3:7">
      <c r="F84" s="133"/>
      <c r="G84" s="28"/>
    </row>
    <row r="85" spans="3:7">
      <c r="F85" s="133"/>
      <c r="G85" s="28"/>
    </row>
    <row r="86" spans="3:7">
      <c r="F86" s="133"/>
      <c r="G86" s="28"/>
    </row>
    <row r="87" spans="3:7">
      <c r="C87" s="76"/>
      <c r="F87" s="133"/>
      <c r="G87" s="28"/>
    </row>
    <row r="88" spans="3:7">
      <c r="F88" s="133"/>
      <c r="G88" s="28"/>
    </row>
    <row r="89" spans="3:7">
      <c r="F89" s="133"/>
      <c r="G89" s="28"/>
    </row>
    <row r="90" spans="3:7">
      <c r="F90" s="133"/>
      <c r="G90" s="28"/>
    </row>
    <row r="91" spans="3:7">
      <c r="F91" s="133"/>
      <c r="G91" s="28"/>
    </row>
    <row r="92" spans="3:7">
      <c r="F92" s="133"/>
      <c r="G92" s="28"/>
    </row>
    <row r="93" spans="3:7">
      <c r="F93" s="133"/>
      <c r="G93" s="28"/>
    </row>
    <row r="94" spans="3:7">
      <c r="F94" s="133"/>
      <c r="G94" s="28"/>
    </row>
    <row r="95" spans="3:7">
      <c r="F95" s="133"/>
      <c r="G95" s="28"/>
    </row>
    <row r="96" spans="3:7">
      <c r="F96" s="133"/>
      <c r="G96" s="28"/>
    </row>
    <row r="97" spans="6:7">
      <c r="F97" s="133"/>
      <c r="G97" s="28"/>
    </row>
    <row r="98" spans="6:7">
      <c r="F98" s="133"/>
      <c r="G98" s="28"/>
    </row>
    <row r="99" spans="6:7">
      <c r="F99" s="133"/>
      <c r="G99" s="28"/>
    </row>
    <row r="100" spans="6:7">
      <c r="F100" s="133"/>
      <c r="G100" s="28"/>
    </row>
    <row r="101" spans="6:7">
      <c r="F101" s="133"/>
      <c r="G101" s="28"/>
    </row>
    <row r="102" spans="6:7">
      <c r="F102" s="133"/>
      <c r="G102" s="28"/>
    </row>
    <row r="103" spans="6:7">
      <c r="F103" s="133"/>
      <c r="G103" s="28"/>
    </row>
    <row r="104" spans="6:7">
      <c r="F104" s="133"/>
      <c r="G104" s="28"/>
    </row>
    <row r="105" spans="6:7">
      <c r="F105" s="133"/>
      <c r="G105" s="28"/>
    </row>
    <row r="106" spans="6:7">
      <c r="F106" s="133"/>
      <c r="G106" s="20"/>
    </row>
    <row r="107" spans="6:7">
      <c r="F107" s="133"/>
      <c r="G107" s="20"/>
    </row>
    <row r="108" spans="6:7">
      <c r="F108" s="133"/>
      <c r="G108" s="20"/>
    </row>
    <row r="109" spans="6:7">
      <c r="F109" s="133"/>
      <c r="G109" s="20"/>
    </row>
    <row r="110" spans="6:7">
      <c r="F110" s="133"/>
      <c r="G110" s="20"/>
    </row>
    <row r="111" spans="6:7">
      <c r="F111" s="133"/>
      <c r="G111" s="20"/>
    </row>
    <row r="112" spans="6:7">
      <c r="F112" s="133"/>
      <c r="G112" s="20"/>
    </row>
  </sheetData>
  <mergeCells count="30">
    <mergeCell ref="B8:G8"/>
    <mergeCell ref="B9:G9"/>
    <mergeCell ref="B10:G10"/>
    <mergeCell ref="H20:H21"/>
    <mergeCell ref="G20:G21"/>
    <mergeCell ref="E20:E21"/>
    <mergeCell ref="B20:C21"/>
    <mergeCell ref="F20:F21"/>
    <mergeCell ref="D20:D21"/>
    <mergeCell ref="B26:C26"/>
    <mergeCell ref="B31:C31"/>
    <mergeCell ref="B33:C33"/>
    <mergeCell ref="B37:C37"/>
    <mergeCell ref="I20:I21"/>
    <mergeCell ref="B67:C67"/>
    <mergeCell ref="B30:C30"/>
    <mergeCell ref="B60:C60"/>
    <mergeCell ref="B35:C35"/>
    <mergeCell ref="H1:I1"/>
    <mergeCell ref="H2:I2"/>
    <mergeCell ref="H3:I3"/>
    <mergeCell ref="H4:I4"/>
    <mergeCell ref="B42:C42"/>
    <mergeCell ref="B11:G11"/>
    <mergeCell ref="B65:C65"/>
    <mergeCell ref="B40:C40"/>
    <mergeCell ref="B25:C25"/>
    <mergeCell ref="B27:C27"/>
    <mergeCell ref="B7:G7"/>
    <mergeCell ref="B44:C44"/>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indexed="29"/>
    <pageSetUpPr fitToPage="1"/>
  </sheetPr>
  <dimension ref="B1:M117"/>
  <sheetViews>
    <sheetView view="pageBreakPreview" zoomScale="85" zoomScaleNormal="75" zoomScaleSheetLayoutView="85" workbookViewId="0">
      <selection activeCell="B8" sqref="B8:G8"/>
    </sheetView>
  </sheetViews>
  <sheetFormatPr defaultColWidth="9.28515625" defaultRowHeight="12" outlineLevelRow="1"/>
  <cols>
    <col min="1" max="1" width="2.7109375" style="13" customWidth="1"/>
    <col min="2" max="2" width="22.28515625" style="13" customWidth="1"/>
    <col min="3" max="3" width="35.28515625" style="13" customWidth="1"/>
    <col min="4" max="4" width="11.28515625" style="13" customWidth="1"/>
    <col min="5" max="5" width="10.7109375" style="13" hidden="1" customWidth="1"/>
    <col min="6" max="6" width="14.7109375" style="44" customWidth="1"/>
    <col min="7" max="9" width="14.7109375" style="13" customWidth="1"/>
    <col min="10" max="16384" width="9.28515625" style="13"/>
  </cols>
  <sheetData>
    <row r="1" spans="2:13">
      <c r="F1" s="13"/>
      <c r="H1" s="598" t="s">
        <v>364</v>
      </c>
      <c r="I1" s="598"/>
      <c r="K1" s="14"/>
      <c r="L1" s="14"/>
      <c r="M1" s="14"/>
    </row>
    <row r="2" spans="2:13">
      <c r="B2" s="36"/>
      <c r="C2" s="36"/>
      <c r="D2" s="36"/>
      <c r="E2" s="36"/>
      <c r="F2" s="36"/>
      <c r="G2" s="36"/>
      <c r="H2" s="605" t="s">
        <v>409</v>
      </c>
      <c r="I2" s="605"/>
      <c r="J2" s="35"/>
      <c r="K2" s="39"/>
      <c r="L2" s="14"/>
      <c r="M2" s="14"/>
    </row>
    <row r="3" spans="2:13">
      <c r="B3" s="36"/>
      <c r="C3" s="36"/>
      <c r="D3" s="36"/>
      <c r="E3" s="36"/>
      <c r="F3" s="36"/>
      <c r="G3" s="36"/>
      <c r="H3" s="605" t="s">
        <v>406</v>
      </c>
      <c r="I3" s="605"/>
      <c r="J3" s="35"/>
    </row>
    <row r="4" spans="2:13">
      <c r="B4" s="36"/>
      <c r="C4" s="36"/>
      <c r="D4" s="36"/>
      <c r="E4" s="36"/>
      <c r="F4" s="36"/>
      <c r="G4" s="36"/>
      <c r="H4" s="605" t="s">
        <v>3</v>
      </c>
      <c r="I4" s="605"/>
      <c r="J4" s="35"/>
    </row>
    <row r="5" spans="2:13">
      <c r="B5" s="36"/>
      <c r="C5" s="36"/>
      <c r="D5" s="36"/>
      <c r="E5" s="36"/>
      <c r="F5" s="35"/>
      <c r="G5" s="35"/>
    </row>
    <row r="6" spans="2:13">
      <c r="B6" s="36"/>
      <c r="C6" s="36"/>
      <c r="D6" s="36"/>
      <c r="E6" s="36"/>
      <c r="F6" s="35"/>
      <c r="G6" s="35"/>
    </row>
    <row r="7" spans="2:13">
      <c r="B7" s="598"/>
      <c r="C7" s="598"/>
      <c r="D7" s="598"/>
      <c r="E7" s="598"/>
      <c r="F7" s="598"/>
      <c r="G7" s="598"/>
    </row>
    <row r="8" spans="2:13">
      <c r="B8" s="598" t="s">
        <v>20</v>
      </c>
      <c r="C8" s="598"/>
      <c r="D8" s="598"/>
      <c r="E8" s="598"/>
      <c r="F8" s="598"/>
      <c r="G8" s="598"/>
    </row>
    <row r="9" spans="2:13">
      <c r="B9" s="622" t="s">
        <v>115</v>
      </c>
      <c r="C9" s="622"/>
      <c r="D9" s="622"/>
      <c r="E9" s="622"/>
      <c r="F9" s="622"/>
      <c r="G9" s="622"/>
    </row>
    <row r="10" spans="2:13">
      <c r="B10" s="622" t="s">
        <v>162</v>
      </c>
      <c r="C10" s="622"/>
      <c r="D10" s="622"/>
      <c r="E10" s="622"/>
      <c r="F10" s="622"/>
      <c r="G10" s="622"/>
    </row>
    <row r="11" spans="2:13">
      <c r="B11" s="603" t="s">
        <v>88</v>
      </c>
      <c r="C11" s="603"/>
      <c r="D11" s="603"/>
      <c r="E11" s="603"/>
      <c r="F11" s="603"/>
      <c r="G11" s="603"/>
    </row>
    <row r="12" spans="2:13">
      <c r="B12" s="15"/>
      <c r="C12" s="15"/>
      <c r="D12" s="15"/>
      <c r="E12" s="15"/>
      <c r="F12" s="15"/>
      <c r="G12" s="15"/>
    </row>
    <row r="13" spans="2:13">
      <c r="B13" s="1"/>
      <c r="C13" s="1"/>
      <c r="D13" s="1"/>
      <c r="E13" s="1"/>
      <c r="F13" s="1"/>
      <c r="G13" s="1"/>
      <c r="H13" s="1"/>
      <c r="I13" s="4" t="s">
        <v>281</v>
      </c>
    </row>
    <row r="14" spans="2:13">
      <c r="B14" s="48" t="s">
        <v>308</v>
      </c>
      <c r="C14" s="5" t="s">
        <v>158</v>
      </c>
      <c r="D14" s="6"/>
      <c r="E14" s="6"/>
      <c r="F14" s="6"/>
      <c r="G14" s="6"/>
      <c r="H14" s="6"/>
      <c r="I14" s="4">
        <v>125</v>
      </c>
    </row>
    <row r="15" spans="2:13">
      <c r="B15" s="49" t="s">
        <v>163</v>
      </c>
      <c r="C15" s="5" t="s">
        <v>159</v>
      </c>
      <c r="D15" s="6"/>
      <c r="E15" s="6"/>
      <c r="F15" s="6"/>
      <c r="G15" s="6"/>
      <c r="H15" s="6"/>
      <c r="I15" s="4">
        <v>11</v>
      </c>
    </row>
    <row r="16" spans="2:13">
      <c r="B16" s="48" t="s">
        <v>145</v>
      </c>
      <c r="C16" s="5" t="s">
        <v>316</v>
      </c>
      <c r="D16" s="6"/>
      <c r="E16" s="6"/>
      <c r="F16" s="6"/>
      <c r="G16" s="6"/>
      <c r="H16" s="6"/>
      <c r="I16" s="4">
        <v>1</v>
      </c>
    </row>
    <row r="17" spans="2:9">
      <c r="B17" s="48" t="s">
        <v>307</v>
      </c>
      <c r="C17" s="120" t="s">
        <v>317</v>
      </c>
      <c r="D17" s="6"/>
      <c r="E17" s="6"/>
      <c r="F17" s="6"/>
      <c r="G17" s="6"/>
      <c r="H17" s="6"/>
      <c r="I17" s="4">
        <v>159</v>
      </c>
    </row>
    <row r="18" spans="2:9">
      <c r="B18" s="27"/>
      <c r="C18" s="27"/>
      <c r="D18" s="15"/>
      <c r="E18" s="15"/>
      <c r="F18" s="15"/>
      <c r="G18" s="15"/>
    </row>
    <row r="19" spans="2:9">
      <c r="B19" s="15"/>
      <c r="C19" s="15"/>
      <c r="D19" s="15"/>
      <c r="E19" s="15"/>
      <c r="F19" s="15"/>
      <c r="G19" s="15"/>
    </row>
    <row r="20" spans="2:9" ht="12.75" customHeight="1">
      <c r="B20" s="36"/>
      <c r="C20" s="36"/>
      <c r="D20" s="36"/>
      <c r="E20" s="36"/>
      <c r="F20" s="39"/>
      <c r="G20" s="36"/>
      <c r="H20" s="2"/>
      <c r="I20" s="2" t="s">
        <v>280</v>
      </c>
    </row>
    <row r="21" spans="2:9" ht="12" customHeight="1">
      <c r="B21" s="604" t="s">
        <v>376</v>
      </c>
      <c r="C21" s="604"/>
      <c r="D21" s="601" t="s">
        <v>282</v>
      </c>
      <c r="E21" s="609" t="s">
        <v>339</v>
      </c>
      <c r="F21" s="599" t="s">
        <v>309</v>
      </c>
      <c r="G21" s="599" t="s">
        <v>283</v>
      </c>
      <c r="H21" s="606" t="s">
        <v>108</v>
      </c>
      <c r="I21" s="606" t="s">
        <v>471</v>
      </c>
    </row>
    <row r="22" spans="2:9" ht="27" customHeight="1">
      <c r="B22" s="604"/>
      <c r="C22" s="604"/>
      <c r="D22" s="602"/>
      <c r="E22" s="610"/>
      <c r="F22" s="600"/>
      <c r="G22" s="600"/>
      <c r="H22" s="606"/>
      <c r="I22" s="606"/>
    </row>
    <row r="23" spans="2:9" ht="9" hidden="1" customHeight="1" outlineLevel="1">
      <c r="B23" s="10"/>
      <c r="C23" s="10"/>
      <c r="D23" s="36"/>
      <c r="E23" s="36"/>
      <c r="F23" s="33"/>
      <c r="G23" s="17"/>
    </row>
    <row r="24" spans="2:9" ht="12.75" hidden="1" customHeight="1" outlineLevel="1">
      <c r="B24" s="166" t="s">
        <v>293</v>
      </c>
      <c r="C24" s="10"/>
      <c r="D24" s="36"/>
      <c r="E24" s="25" t="e">
        <f>#REF!+#REF!</f>
        <v>#REF!</v>
      </c>
      <c r="F24" s="78" t="e">
        <f>#REF!+#REF!</f>
        <v>#REF!</v>
      </c>
      <c r="G24" s="78" t="e">
        <f>#REF!+#REF!</f>
        <v>#REF!</v>
      </c>
    </row>
    <row r="25" spans="2:9" ht="12.75" hidden="1" customHeight="1" outlineLevel="1">
      <c r="B25" s="10" t="s">
        <v>284</v>
      </c>
      <c r="C25" s="10"/>
      <c r="D25" s="36"/>
      <c r="E25" s="25"/>
      <c r="F25" s="78"/>
      <c r="G25" s="78"/>
    </row>
    <row r="26" spans="2:9" ht="28.15" hidden="1" customHeight="1" outlineLevel="1">
      <c r="B26" s="617" t="s">
        <v>164</v>
      </c>
      <c r="C26" s="617"/>
      <c r="D26" s="14">
        <v>1</v>
      </c>
      <c r="E26" s="25">
        <v>3000</v>
      </c>
      <c r="F26" s="78">
        <v>3000</v>
      </c>
      <c r="G26" s="78">
        <v>1007.5</v>
      </c>
    </row>
    <row r="27" spans="2:9" ht="12.75" hidden="1" customHeight="1" outlineLevel="1">
      <c r="B27" s="34"/>
      <c r="C27" s="34"/>
      <c r="D27" s="36"/>
      <c r="E27" s="25"/>
      <c r="F27" s="78"/>
      <c r="G27" s="78"/>
    </row>
    <row r="28" spans="2:9" ht="12.75" hidden="1" customHeight="1" outlineLevel="1">
      <c r="B28" s="166" t="s">
        <v>294</v>
      </c>
      <c r="C28" s="10"/>
      <c r="D28" s="36"/>
      <c r="E28" s="25">
        <f>SUM(E32:E34)</f>
        <v>2848</v>
      </c>
      <c r="F28" s="78">
        <f>SUM(F32:F34)</f>
        <v>2872</v>
      </c>
      <c r="G28" s="78"/>
    </row>
    <row r="29" spans="2:9" hidden="1" outlineLevel="1">
      <c r="B29" s="10"/>
      <c r="C29" s="10"/>
      <c r="D29" s="36"/>
      <c r="E29" s="25"/>
      <c r="F29" s="78"/>
      <c r="G29" s="78"/>
    </row>
    <row r="30" spans="2:9" hidden="1" outlineLevel="1">
      <c r="B30" s="10"/>
      <c r="C30" s="10"/>
      <c r="D30" s="36"/>
      <c r="E30" s="25"/>
      <c r="F30" s="78"/>
      <c r="G30" s="78"/>
    </row>
    <row r="31" spans="2:9" hidden="1" outlineLevel="1">
      <c r="B31" s="613" t="s">
        <v>89</v>
      </c>
      <c r="C31" s="613"/>
      <c r="D31" s="14">
        <v>1</v>
      </c>
      <c r="E31" s="25"/>
      <c r="F31" s="78"/>
      <c r="G31" s="78"/>
    </row>
    <row r="32" spans="2:9" ht="35.25" hidden="1" customHeight="1" outlineLevel="1">
      <c r="B32" s="613" t="s">
        <v>165</v>
      </c>
      <c r="C32" s="613"/>
      <c r="D32" s="14">
        <v>2</v>
      </c>
      <c r="E32" s="25">
        <v>645</v>
      </c>
      <c r="F32" s="78">
        <v>669</v>
      </c>
      <c r="G32" s="78"/>
    </row>
    <row r="33" spans="2:7" ht="42" hidden="1" customHeight="1" outlineLevel="1">
      <c r="B33" s="613" t="s">
        <v>166</v>
      </c>
      <c r="C33" s="613"/>
      <c r="D33" s="14">
        <v>3</v>
      </c>
      <c r="E33" s="25">
        <v>958</v>
      </c>
      <c r="F33" s="78">
        <v>958</v>
      </c>
      <c r="G33" s="78"/>
    </row>
    <row r="34" spans="2:7" ht="52.5" hidden="1" customHeight="1" outlineLevel="1">
      <c r="B34" s="613" t="s">
        <v>7</v>
      </c>
      <c r="C34" s="613"/>
      <c r="D34" s="14">
        <v>4</v>
      </c>
      <c r="E34" s="25">
        <v>1245</v>
      </c>
      <c r="F34" s="78">
        <v>1245</v>
      </c>
      <c r="G34" s="78"/>
    </row>
    <row r="35" spans="2:7" ht="13.9" hidden="1" customHeight="1" outlineLevel="1">
      <c r="B35" s="10"/>
      <c r="C35" s="10"/>
      <c r="D35" s="36"/>
      <c r="E35" s="36"/>
      <c r="F35" s="78"/>
      <c r="G35" s="78"/>
    </row>
    <row r="36" spans="2:7" ht="13.9" hidden="1" customHeight="1" outlineLevel="1">
      <c r="B36" s="612" t="s">
        <v>441</v>
      </c>
      <c r="C36" s="612"/>
      <c r="D36" s="36"/>
      <c r="E36" s="36"/>
      <c r="F36" s="78"/>
      <c r="G36" s="78"/>
    </row>
    <row r="37" spans="2:7" ht="13.9" hidden="1" customHeight="1" outlineLevel="1">
      <c r="B37" s="211"/>
      <c r="C37" s="211"/>
      <c r="D37" s="36"/>
      <c r="E37" s="36"/>
      <c r="F37" s="78"/>
      <c r="G37" s="78"/>
    </row>
    <row r="38" spans="2:7" ht="13.9" hidden="1" customHeight="1" outlineLevel="1">
      <c r="B38" s="612" t="s">
        <v>438</v>
      </c>
      <c r="C38" s="612"/>
      <c r="D38" s="36"/>
      <c r="E38" s="36"/>
      <c r="F38" s="78"/>
      <c r="G38" s="78"/>
    </row>
    <row r="39" spans="2:7" hidden="1" outlineLevel="1">
      <c r="B39" s="212"/>
      <c r="C39" s="212"/>
      <c r="D39" s="36"/>
      <c r="E39" s="36"/>
      <c r="F39" s="78"/>
      <c r="G39" s="78"/>
    </row>
    <row r="40" spans="2:7" hidden="1" outlineLevel="1">
      <c r="B40" s="612" t="s">
        <v>442</v>
      </c>
      <c r="C40" s="612"/>
      <c r="D40" s="36"/>
      <c r="E40" s="36"/>
      <c r="F40" s="78"/>
      <c r="G40" s="78"/>
    </row>
    <row r="41" spans="2:7" hidden="1" outlineLevel="1">
      <c r="B41" s="55"/>
      <c r="C41" s="55"/>
      <c r="D41" s="36"/>
      <c r="E41" s="36"/>
      <c r="F41" s="78"/>
      <c r="G41" s="78"/>
    </row>
    <row r="42" spans="2:7" hidden="1" outlineLevel="1">
      <c r="B42" s="55"/>
      <c r="C42" s="55"/>
      <c r="D42" s="36"/>
      <c r="E42" s="36"/>
      <c r="F42" s="78"/>
      <c r="G42" s="78"/>
    </row>
    <row r="43" spans="2:7" hidden="1" outlineLevel="1">
      <c r="B43" s="55"/>
      <c r="C43" s="55"/>
      <c r="D43" s="36"/>
      <c r="E43" s="36"/>
      <c r="F43" s="78"/>
      <c r="G43" s="78"/>
    </row>
    <row r="44" spans="2:7" hidden="1" outlineLevel="1">
      <c r="B44" s="55"/>
      <c r="C44" s="55"/>
      <c r="D44" s="36"/>
      <c r="E44" s="36"/>
      <c r="F44" s="78"/>
      <c r="G44" s="78"/>
    </row>
    <row r="45" spans="2:7" hidden="1" outlineLevel="1">
      <c r="B45" s="55"/>
      <c r="C45" s="55"/>
      <c r="D45" s="36"/>
      <c r="E45" s="36"/>
      <c r="F45" s="78"/>
      <c r="G45" s="78"/>
    </row>
    <row r="46" spans="2:7" hidden="1" outlineLevel="1">
      <c r="B46" s="55"/>
      <c r="C46" s="55"/>
      <c r="D46" s="36"/>
      <c r="E46" s="36"/>
      <c r="F46" s="78"/>
      <c r="G46" s="78"/>
    </row>
    <row r="47" spans="2:7" hidden="1" outlineLevel="1">
      <c r="B47" s="55"/>
      <c r="C47" s="55"/>
      <c r="D47" s="36"/>
      <c r="E47" s="36"/>
      <c r="F47" s="78"/>
      <c r="G47" s="78"/>
    </row>
    <row r="48" spans="2:7" hidden="1" outlineLevel="1">
      <c r="B48" s="55"/>
      <c r="C48" s="55"/>
      <c r="D48" s="36"/>
      <c r="E48" s="36"/>
      <c r="F48" s="78"/>
      <c r="G48" s="78"/>
    </row>
    <row r="49" spans="2:7" hidden="1" outlineLevel="1">
      <c r="B49" s="55"/>
      <c r="C49" s="55"/>
      <c r="D49" s="36"/>
      <c r="E49" s="36"/>
      <c r="F49" s="78"/>
      <c r="G49" s="78"/>
    </row>
    <row r="50" spans="2:7" hidden="1" outlineLevel="1">
      <c r="B50" s="10"/>
      <c r="C50" s="10"/>
      <c r="D50" s="36"/>
      <c r="E50" s="36"/>
      <c r="F50" s="78"/>
      <c r="G50" s="78"/>
    </row>
    <row r="51" spans="2:7" hidden="1" outlineLevel="1">
      <c r="B51" s="10"/>
      <c r="C51" s="10"/>
      <c r="D51" s="36"/>
      <c r="E51" s="36"/>
      <c r="F51" s="78"/>
      <c r="G51" s="78"/>
    </row>
    <row r="52" spans="2:7" hidden="1" outlineLevel="1">
      <c r="B52" s="91"/>
      <c r="C52" s="91"/>
      <c r="F52" s="28"/>
      <c r="G52" s="28"/>
    </row>
    <row r="53" spans="2:7" hidden="1" outlineLevel="1">
      <c r="B53" s="90" t="s">
        <v>123</v>
      </c>
      <c r="C53" s="90"/>
      <c r="D53" s="18"/>
      <c r="E53" s="18"/>
      <c r="F53" s="28"/>
      <c r="G53" s="56" t="s">
        <v>297</v>
      </c>
    </row>
    <row r="54" spans="2:7" hidden="1" outlineLevel="1">
      <c r="B54" s="90"/>
      <c r="C54" s="90"/>
      <c r="D54" s="18"/>
      <c r="E54" s="18"/>
      <c r="F54" s="28"/>
      <c r="G54" s="56"/>
    </row>
    <row r="55" spans="2:7" hidden="1" outlineLevel="1">
      <c r="B55" s="90" t="s">
        <v>336</v>
      </c>
      <c r="C55" s="90"/>
      <c r="D55" s="18"/>
      <c r="E55" s="18"/>
      <c r="F55" s="28"/>
      <c r="G55" s="56" t="s">
        <v>296</v>
      </c>
    </row>
    <row r="56" spans="2:7" hidden="1" outlineLevel="1">
      <c r="B56" s="90"/>
      <c r="C56" s="90"/>
      <c r="D56" s="18"/>
      <c r="E56" s="18"/>
      <c r="F56" s="28"/>
      <c r="G56" s="56"/>
    </row>
    <row r="57" spans="2:7" hidden="1" outlineLevel="1">
      <c r="B57" s="91" t="s">
        <v>337</v>
      </c>
      <c r="C57" s="90"/>
      <c r="D57" s="18"/>
      <c r="E57" s="18"/>
      <c r="F57" s="28"/>
      <c r="G57" s="56" t="s">
        <v>126</v>
      </c>
    </row>
    <row r="58" spans="2:7" hidden="1" outlineLevel="1">
      <c r="B58" s="90"/>
      <c r="C58" s="90"/>
      <c r="D58" s="18"/>
      <c r="E58" s="18"/>
      <c r="F58" s="28"/>
      <c r="G58" s="56"/>
    </row>
    <row r="59" spans="2:7" hidden="1" outlineLevel="1">
      <c r="B59" s="91" t="s">
        <v>323</v>
      </c>
      <c r="C59" s="90"/>
      <c r="D59" s="18"/>
      <c r="E59" s="18"/>
      <c r="F59" s="28"/>
      <c r="G59" s="56" t="s">
        <v>342</v>
      </c>
    </row>
    <row r="60" spans="2:7" hidden="1" outlineLevel="1">
      <c r="B60" s="90"/>
      <c r="C60" s="90"/>
      <c r="D60" s="18"/>
      <c r="E60" s="18"/>
      <c r="F60" s="28"/>
      <c r="G60" s="56"/>
    </row>
    <row r="61" spans="2:7" hidden="1" outlineLevel="1">
      <c r="B61" s="92" t="s">
        <v>338</v>
      </c>
      <c r="C61" s="93"/>
      <c r="D61" s="54"/>
      <c r="E61" s="54"/>
      <c r="F61" s="79"/>
      <c r="G61" s="75" t="s">
        <v>321</v>
      </c>
    </row>
    <row r="62" spans="2:7" hidden="1" outlineLevel="1">
      <c r="B62" s="90"/>
      <c r="C62" s="90"/>
      <c r="D62" s="18"/>
      <c r="E62" s="51"/>
      <c r="F62" s="28"/>
      <c r="G62" s="56"/>
    </row>
    <row r="63" spans="2:7" ht="27" hidden="1" customHeight="1" outlineLevel="1">
      <c r="B63" s="607" t="s">
        <v>174</v>
      </c>
      <c r="C63" s="607"/>
      <c r="D63" s="41"/>
      <c r="E63" s="41"/>
      <c r="F63" s="80"/>
      <c r="G63" s="56" t="s">
        <v>343</v>
      </c>
    </row>
    <row r="64" spans="2:7" ht="15" hidden="1" customHeight="1" outlineLevel="1">
      <c r="B64" s="89"/>
      <c r="C64" s="89"/>
      <c r="D64" s="41"/>
      <c r="E64" s="41"/>
      <c r="F64" s="80"/>
      <c r="G64" s="56"/>
    </row>
    <row r="65" spans="2:7" hidden="1" outlineLevel="1">
      <c r="B65" s="91" t="s">
        <v>160</v>
      </c>
      <c r="F65" s="28"/>
      <c r="G65" s="56" t="s">
        <v>161</v>
      </c>
    </row>
    <row r="66" spans="2:7" collapsed="1">
      <c r="F66" s="28"/>
      <c r="G66" s="28"/>
    </row>
    <row r="67" spans="2:7" ht="12.75">
      <c r="B67" s="210" t="s">
        <v>385</v>
      </c>
      <c r="F67" s="28"/>
      <c r="G67" s="28"/>
    </row>
    <row r="68" spans="2:7" ht="12.75">
      <c r="B68" s="216"/>
      <c r="F68" s="28"/>
      <c r="G68" s="28"/>
    </row>
    <row r="69" spans="2:7" ht="12.75">
      <c r="B69" s="210" t="s">
        <v>374</v>
      </c>
      <c r="F69" s="28"/>
      <c r="G69" s="28"/>
    </row>
    <row r="70" spans="2:7" ht="12.75">
      <c r="B70" s="95"/>
      <c r="F70" s="28"/>
      <c r="G70" s="28"/>
    </row>
    <row r="71" spans="2:7" ht="12.75">
      <c r="B71" s="210" t="s">
        <v>440</v>
      </c>
      <c r="F71" s="28"/>
      <c r="G71" s="28"/>
    </row>
    <row r="72" spans="2:7" ht="12.75">
      <c r="B72" s="95"/>
      <c r="F72" s="28"/>
      <c r="G72" s="28"/>
    </row>
    <row r="73" spans="2:7" ht="12.75">
      <c r="B73" s="210" t="s">
        <v>438</v>
      </c>
      <c r="F73" s="28"/>
      <c r="G73" s="28"/>
    </row>
    <row r="74" spans="2:7" ht="12.75">
      <c r="B74" s="210"/>
      <c r="F74" s="28"/>
      <c r="G74" s="28"/>
    </row>
    <row r="75" spans="2:7" ht="12.75">
      <c r="B75" s="210" t="s">
        <v>442</v>
      </c>
      <c r="F75" s="28"/>
      <c r="G75" s="28"/>
    </row>
    <row r="76" spans="2:7">
      <c r="F76" s="28"/>
      <c r="G76" s="28"/>
    </row>
    <row r="77" spans="2:7">
      <c r="F77" s="28"/>
      <c r="G77" s="28"/>
    </row>
    <row r="78" spans="2:7">
      <c r="F78" s="28"/>
      <c r="G78" s="28"/>
    </row>
    <row r="79" spans="2:7">
      <c r="F79" s="28"/>
      <c r="G79" s="28"/>
    </row>
    <row r="80" spans="2:7">
      <c r="F80" s="28"/>
      <c r="G80" s="28"/>
    </row>
    <row r="81" spans="3:7">
      <c r="F81" s="28"/>
      <c r="G81" s="28"/>
    </row>
    <row r="82" spans="3:7">
      <c r="F82" s="28"/>
      <c r="G82" s="28"/>
    </row>
    <row r="83" spans="3:7">
      <c r="F83" s="28"/>
      <c r="G83" s="28"/>
    </row>
    <row r="84" spans="3:7">
      <c r="F84" s="28"/>
      <c r="G84" s="28"/>
    </row>
    <row r="85" spans="3:7">
      <c r="F85" s="28"/>
      <c r="G85" s="28"/>
    </row>
    <row r="86" spans="3:7">
      <c r="C86" s="76"/>
      <c r="F86" s="28"/>
      <c r="G86" s="28"/>
    </row>
    <row r="87" spans="3:7">
      <c r="F87" s="28"/>
      <c r="G87" s="28"/>
    </row>
    <row r="88" spans="3:7">
      <c r="F88" s="28"/>
      <c r="G88" s="28"/>
    </row>
    <row r="89" spans="3:7">
      <c r="F89" s="28"/>
      <c r="G89" s="28"/>
    </row>
    <row r="90" spans="3:7">
      <c r="F90" s="28"/>
      <c r="G90" s="28"/>
    </row>
    <row r="91" spans="3:7">
      <c r="F91" s="28"/>
      <c r="G91" s="28"/>
    </row>
    <row r="92" spans="3:7">
      <c r="F92" s="28"/>
      <c r="G92" s="28"/>
    </row>
    <row r="93" spans="3:7">
      <c r="F93" s="28"/>
      <c r="G93" s="28"/>
    </row>
    <row r="94" spans="3:7">
      <c r="F94" s="28"/>
      <c r="G94" s="28"/>
    </row>
    <row r="95" spans="3:7">
      <c r="F95" s="28"/>
      <c r="G95" s="28"/>
    </row>
    <row r="96" spans="3:7">
      <c r="F96" s="28"/>
      <c r="G96" s="28"/>
    </row>
    <row r="97" spans="6:7">
      <c r="F97" s="28"/>
      <c r="G97" s="28"/>
    </row>
    <row r="98" spans="6:7">
      <c r="F98" s="28"/>
      <c r="G98" s="28"/>
    </row>
    <row r="99" spans="6:7">
      <c r="F99" s="28"/>
      <c r="G99" s="28"/>
    </row>
    <row r="100" spans="6:7">
      <c r="F100" s="28"/>
      <c r="G100" s="28"/>
    </row>
    <row r="101" spans="6:7">
      <c r="F101" s="28"/>
      <c r="G101" s="28"/>
    </row>
    <row r="102" spans="6:7">
      <c r="F102" s="28"/>
      <c r="G102" s="28"/>
    </row>
    <row r="103" spans="6:7">
      <c r="F103" s="28"/>
      <c r="G103" s="28"/>
    </row>
    <row r="104" spans="6:7">
      <c r="F104" s="28"/>
      <c r="G104" s="28"/>
    </row>
    <row r="105" spans="6:7">
      <c r="F105" s="28"/>
      <c r="G105" s="28"/>
    </row>
    <row r="106" spans="6:7">
      <c r="F106" s="20"/>
      <c r="G106" s="20"/>
    </row>
    <row r="107" spans="6:7">
      <c r="F107" s="20"/>
      <c r="G107" s="20"/>
    </row>
    <row r="108" spans="6:7">
      <c r="F108" s="20"/>
      <c r="G108" s="20"/>
    </row>
    <row r="109" spans="6:7">
      <c r="F109" s="20"/>
      <c r="G109" s="20"/>
    </row>
    <row r="110" spans="6:7">
      <c r="F110" s="20"/>
      <c r="G110" s="20"/>
    </row>
    <row r="111" spans="6:7">
      <c r="F111" s="20"/>
      <c r="G111" s="20"/>
    </row>
    <row r="112" spans="6:7">
      <c r="F112" s="20"/>
      <c r="G112" s="20"/>
    </row>
    <row r="113" spans="6:7">
      <c r="F113" s="20"/>
      <c r="G113" s="20"/>
    </row>
    <row r="114" spans="6:7">
      <c r="F114" s="20"/>
      <c r="G114" s="20"/>
    </row>
    <row r="115" spans="6:7">
      <c r="F115" s="20"/>
      <c r="G115" s="20"/>
    </row>
    <row r="116" spans="6:7">
      <c r="F116" s="20"/>
      <c r="G116" s="20"/>
    </row>
    <row r="117" spans="6:7">
      <c r="F117" s="20"/>
      <c r="G117" s="20"/>
    </row>
  </sheetData>
  <mergeCells count="25">
    <mergeCell ref="B10:G10"/>
    <mergeCell ref="B63:C63"/>
    <mergeCell ref="B26:C26"/>
    <mergeCell ref="B32:C32"/>
    <mergeCell ref="B33:C33"/>
    <mergeCell ref="B34:C34"/>
    <mergeCell ref="B40:C40"/>
    <mergeCell ref="B31:C31"/>
    <mergeCell ref="B38:C38"/>
    <mergeCell ref="B7:G7"/>
    <mergeCell ref="B11:G11"/>
    <mergeCell ref="B36:C36"/>
    <mergeCell ref="H1:I1"/>
    <mergeCell ref="H2:I2"/>
    <mergeCell ref="H3:I3"/>
    <mergeCell ref="H4:I4"/>
    <mergeCell ref="H21:H22"/>
    <mergeCell ref="I21:I22"/>
    <mergeCell ref="D21:D22"/>
    <mergeCell ref="G21:G22"/>
    <mergeCell ref="B21:C22"/>
    <mergeCell ref="E21:E22"/>
    <mergeCell ref="F21:F22"/>
    <mergeCell ref="B8:G8"/>
    <mergeCell ref="B9:G9"/>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indexed="29"/>
    <pageSetUpPr fitToPage="1"/>
  </sheetPr>
  <dimension ref="B1:K66"/>
  <sheetViews>
    <sheetView view="pageBreakPreview" zoomScale="85" zoomScaleNormal="75" zoomScaleSheetLayoutView="85" workbookViewId="0">
      <selection activeCell="B8" sqref="B8:G8"/>
    </sheetView>
  </sheetViews>
  <sheetFormatPr defaultColWidth="9.28515625" defaultRowHeight="12" outlineLevelRow="1"/>
  <cols>
    <col min="1" max="1" width="2.7109375" style="60" customWidth="1"/>
    <col min="2" max="2" width="22.28515625" style="60" customWidth="1"/>
    <col min="3" max="3" width="35.28515625" style="60" customWidth="1"/>
    <col min="4" max="4" width="10.5703125" style="60" customWidth="1"/>
    <col min="5" max="5" width="10.7109375" style="60" hidden="1" customWidth="1"/>
    <col min="6" max="9" width="14.7109375" style="60" customWidth="1"/>
    <col min="10" max="16384" width="9.28515625" style="60"/>
  </cols>
  <sheetData>
    <row r="1" spans="2:11">
      <c r="H1" s="626" t="s">
        <v>365</v>
      </c>
      <c r="I1" s="626"/>
      <c r="J1" s="58"/>
      <c r="K1" s="58"/>
    </row>
    <row r="2" spans="2:11">
      <c r="H2" s="605" t="s">
        <v>409</v>
      </c>
      <c r="I2" s="605"/>
      <c r="J2" s="58"/>
      <c r="K2" s="58"/>
    </row>
    <row r="3" spans="2:11">
      <c r="H3" s="605" t="s">
        <v>406</v>
      </c>
      <c r="I3" s="605"/>
      <c r="J3" s="58"/>
      <c r="K3" s="61"/>
    </row>
    <row r="4" spans="2:11">
      <c r="H4" s="605" t="s">
        <v>3</v>
      </c>
      <c r="I4" s="605"/>
      <c r="J4" s="58"/>
      <c r="K4" s="61"/>
    </row>
    <row r="7" spans="2:11">
      <c r="B7" s="598"/>
      <c r="C7" s="598"/>
      <c r="D7" s="598"/>
      <c r="E7" s="598"/>
      <c r="F7" s="598"/>
      <c r="G7" s="598"/>
    </row>
    <row r="8" spans="2:11">
      <c r="B8" s="598" t="s">
        <v>20</v>
      </c>
      <c r="C8" s="598"/>
      <c r="D8" s="598"/>
      <c r="E8" s="598"/>
      <c r="F8" s="598"/>
      <c r="G8" s="598"/>
    </row>
    <row r="9" spans="2:11">
      <c r="B9" s="626" t="s">
        <v>356</v>
      </c>
      <c r="C9" s="626"/>
      <c r="D9" s="626"/>
      <c r="E9" s="626"/>
      <c r="F9" s="626"/>
      <c r="G9" s="626"/>
    </row>
    <row r="10" spans="2:11">
      <c r="B10" s="629" t="s">
        <v>167</v>
      </c>
      <c r="C10" s="629"/>
      <c r="D10" s="629"/>
      <c r="E10" s="629"/>
      <c r="F10" s="629"/>
      <c r="G10" s="629"/>
    </row>
    <row r="11" spans="2:11">
      <c r="B11" s="59"/>
      <c r="C11" s="59"/>
      <c r="D11" s="59"/>
      <c r="E11" s="59"/>
      <c r="F11" s="59"/>
      <c r="G11" s="59"/>
    </row>
    <row r="12" spans="2:11">
      <c r="B12" s="59"/>
      <c r="C12" s="59"/>
      <c r="D12" s="59"/>
      <c r="E12" s="59"/>
      <c r="F12" s="59"/>
      <c r="G12" s="59"/>
      <c r="H12" s="59"/>
      <c r="I12" s="59"/>
    </row>
    <row r="13" spans="2:11">
      <c r="B13" s="58"/>
      <c r="C13" s="58"/>
      <c r="D13" s="58"/>
      <c r="E13" s="58"/>
      <c r="F13" s="58"/>
      <c r="G13" s="58"/>
      <c r="H13" s="58"/>
      <c r="I13" s="64" t="s">
        <v>281</v>
      </c>
    </row>
    <row r="14" spans="2:11">
      <c r="B14" s="65" t="s">
        <v>308</v>
      </c>
      <c r="C14" s="65" t="s">
        <v>414</v>
      </c>
      <c r="D14" s="65"/>
      <c r="E14" s="65"/>
      <c r="F14" s="65"/>
      <c r="G14" s="65"/>
      <c r="H14" s="65"/>
      <c r="I14" s="64">
        <v>284</v>
      </c>
    </row>
    <row r="15" spans="2:11">
      <c r="B15" s="66" t="s">
        <v>144</v>
      </c>
      <c r="C15" s="65" t="s">
        <v>358</v>
      </c>
      <c r="D15" s="67"/>
      <c r="E15" s="67"/>
      <c r="F15" s="67"/>
      <c r="G15" s="67"/>
      <c r="H15" s="67"/>
      <c r="I15" s="64">
        <v>12</v>
      </c>
    </row>
    <row r="16" spans="2:11">
      <c r="B16" s="65" t="s">
        <v>145</v>
      </c>
      <c r="C16" s="65" t="s">
        <v>360</v>
      </c>
      <c r="D16" s="67"/>
      <c r="E16" s="67"/>
      <c r="F16" s="67"/>
      <c r="G16" s="67"/>
      <c r="H16" s="67"/>
      <c r="I16" s="64">
        <v>1</v>
      </c>
    </row>
    <row r="17" spans="2:9">
      <c r="B17" s="65" t="s">
        <v>307</v>
      </c>
      <c r="C17" s="122" t="s">
        <v>312</v>
      </c>
      <c r="D17" s="68"/>
      <c r="E17" s="67"/>
      <c r="F17" s="67"/>
      <c r="G17" s="67"/>
      <c r="H17" s="67"/>
      <c r="I17" s="64">
        <v>190</v>
      </c>
    </row>
    <row r="18" spans="2:9">
      <c r="B18" s="69"/>
      <c r="C18" s="69"/>
      <c r="D18" s="70"/>
      <c r="E18" s="70"/>
      <c r="F18" s="70"/>
      <c r="G18" s="70"/>
    </row>
    <row r="19" spans="2:9">
      <c r="B19" s="69"/>
      <c r="C19" s="69"/>
      <c r="D19" s="70"/>
      <c r="E19" s="70"/>
      <c r="F19" s="70"/>
      <c r="G19" s="70"/>
    </row>
    <row r="20" spans="2:9">
      <c r="B20" s="62"/>
      <c r="C20" s="62"/>
      <c r="D20" s="58"/>
      <c r="E20" s="58"/>
      <c r="F20" s="58"/>
      <c r="G20" s="58"/>
    </row>
    <row r="21" spans="2:9">
      <c r="B21" s="62"/>
      <c r="C21" s="62"/>
      <c r="D21" s="58"/>
      <c r="E21" s="58"/>
      <c r="F21" s="58"/>
      <c r="G21" s="58"/>
      <c r="H21" s="2"/>
      <c r="I21" s="2" t="s">
        <v>280</v>
      </c>
    </row>
    <row r="22" spans="2:9" ht="12" customHeight="1">
      <c r="B22" s="604" t="s">
        <v>376</v>
      </c>
      <c r="C22" s="604"/>
      <c r="D22" s="630" t="s">
        <v>282</v>
      </c>
      <c r="E22" s="630" t="s">
        <v>339</v>
      </c>
      <c r="F22" s="627" t="s">
        <v>309</v>
      </c>
      <c r="G22" s="627" t="s">
        <v>283</v>
      </c>
      <c r="H22" s="606" t="s">
        <v>108</v>
      </c>
      <c r="I22" s="606" t="s">
        <v>471</v>
      </c>
    </row>
    <row r="23" spans="2:9" ht="27" customHeight="1">
      <c r="B23" s="604"/>
      <c r="C23" s="604"/>
      <c r="D23" s="631"/>
      <c r="E23" s="632"/>
      <c r="F23" s="628"/>
      <c r="G23" s="628"/>
      <c r="H23" s="606"/>
      <c r="I23" s="606"/>
    </row>
    <row r="24" spans="2:9" hidden="1" outlineLevel="1">
      <c r="B24" s="50"/>
      <c r="C24" s="50"/>
      <c r="F24" s="84"/>
      <c r="G24" s="85"/>
    </row>
    <row r="25" spans="2:9" ht="12.75" hidden="1" customHeight="1" outlineLevel="1">
      <c r="B25" s="147" t="s">
        <v>293</v>
      </c>
      <c r="C25" s="50"/>
      <c r="D25" s="61"/>
      <c r="E25" s="72" t="e">
        <f>#REF!+#REF!</f>
        <v>#REF!</v>
      </c>
      <c r="F25" s="78" t="e">
        <f>#REF!+#REF!</f>
        <v>#REF!</v>
      </c>
      <c r="G25" s="78" t="e">
        <f>#REF!+#REF!</f>
        <v>#REF!</v>
      </c>
    </row>
    <row r="26" spans="2:9" ht="12.75" hidden="1" customHeight="1" outlineLevel="1">
      <c r="B26" s="50" t="s">
        <v>284</v>
      </c>
      <c r="C26" s="50"/>
      <c r="D26" s="61"/>
      <c r="E26" s="71"/>
      <c r="F26" s="78"/>
      <c r="G26" s="78"/>
    </row>
    <row r="27" spans="2:9" ht="21.75" hidden="1" customHeight="1" outlineLevel="1">
      <c r="B27" s="625" t="s">
        <v>361</v>
      </c>
      <c r="C27" s="625"/>
      <c r="D27" s="73">
        <v>1</v>
      </c>
      <c r="E27" s="72">
        <v>1150</v>
      </c>
      <c r="F27" s="78">
        <v>1150</v>
      </c>
      <c r="G27" s="78"/>
    </row>
    <row r="28" spans="2:9" ht="12" hidden="1" customHeight="1" outlineLevel="1">
      <c r="B28" s="623" t="s">
        <v>394</v>
      </c>
      <c r="C28" s="623"/>
      <c r="D28" s="73"/>
      <c r="E28" s="72"/>
      <c r="F28" s="78"/>
      <c r="G28" s="78"/>
    </row>
    <row r="29" spans="2:9" ht="21.75" hidden="1" customHeight="1" outlineLevel="1">
      <c r="B29" s="624" t="s">
        <v>430</v>
      </c>
      <c r="C29" s="624"/>
      <c r="D29" s="73"/>
      <c r="E29" s="72"/>
      <c r="F29" s="78"/>
      <c r="G29" s="78"/>
    </row>
    <row r="30" spans="2:9" ht="21.75" hidden="1" customHeight="1" outlineLevel="1">
      <c r="B30" s="624" t="s">
        <v>431</v>
      </c>
      <c r="C30" s="624"/>
      <c r="D30" s="73"/>
      <c r="E30" s="72"/>
      <c r="F30" s="78"/>
      <c r="G30" s="78"/>
    </row>
    <row r="31" spans="2:9" ht="41.25" hidden="1" customHeight="1" outlineLevel="1">
      <c r="B31" s="625" t="s">
        <v>8</v>
      </c>
      <c r="C31" s="625"/>
      <c r="D31" s="73">
        <v>2</v>
      </c>
      <c r="E31" s="72">
        <v>6700</v>
      </c>
      <c r="F31" s="78">
        <v>6700</v>
      </c>
      <c r="G31" s="78"/>
    </row>
    <row r="32" spans="2:9" ht="30.75" hidden="1" customHeight="1" outlineLevel="1">
      <c r="B32" s="625" t="s">
        <v>432</v>
      </c>
      <c r="C32" s="625"/>
      <c r="D32" s="73">
        <v>3</v>
      </c>
      <c r="E32" s="72"/>
      <c r="F32" s="78">
        <v>649.6</v>
      </c>
      <c r="G32" s="78"/>
    </row>
    <row r="33" spans="2:7" ht="18" hidden="1" customHeight="1" outlineLevel="1">
      <c r="B33" s="50"/>
      <c r="C33" s="50"/>
      <c r="D33" s="61"/>
      <c r="E33" s="71"/>
      <c r="F33" s="78"/>
      <c r="G33" s="78"/>
    </row>
    <row r="34" spans="2:7" ht="12.75" hidden="1" customHeight="1" outlineLevel="1">
      <c r="B34" s="147" t="s">
        <v>303</v>
      </c>
      <c r="C34" s="50"/>
      <c r="D34" s="61"/>
      <c r="E34" s="72">
        <f>SUM(E36:E48)</f>
        <v>2800</v>
      </c>
      <c r="F34" s="78" t="e">
        <f>SUM(F36:F48)-#REF!-#REF!</f>
        <v>#REF!</v>
      </c>
      <c r="G34" s="78" t="e">
        <f>SUM(G36:G48)-#REF!-#REF!</f>
        <v>#REF!</v>
      </c>
    </row>
    <row r="35" spans="2:7" ht="19.5" hidden="1" customHeight="1" outlineLevel="1">
      <c r="B35" s="50"/>
      <c r="C35" s="50"/>
      <c r="D35" s="61"/>
      <c r="E35" s="71"/>
      <c r="F35" s="78"/>
      <c r="G35" s="78"/>
    </row>
    <row r="36" spans="2:7" ht="132" hidden="1" customHeight="1" outlineLevel="1">
      <c r="B36" s="614" t="s">
        <v>9</v>
      </c>
      <c r="C36" s="614"/>
      <c r="D36" s="61">
        <v>1</v>
      </c>
      <c r="E36" s="71">
        <v>2350</v>
      </c>
      <c r="F36" s="78">
        <v>8432</v>
      </c>
      <c r="G36" s="78"/>
    </row>
    <row r="37" spans="2:7" ht="11.25" hidden="1" customHeight="1" outlineLevel="1">
      <c r="B37" s="50"/>
      <c r="C37" s="50"/>
      <c r="D37" s="61"/>
      <c r="E37" s="71"/>
      <c r="F37" s="78"/>
      <c r="G37" s="78"/>
    </row>
    <row r="38" spans="2:7" ht="28.15" hidden="1" customHeight="1" outlineLevel="1">
      <c r="B38" s="614" t="s">
        <v>10</v>
      </c>
      <c r="C38" s="614"/>
      <c r="D38" s="61">
        <v>2</v>
      </c>
      <c r="E38" s="71">
        <v>300</v>
      </c>
      <c r="F38" s="78">
        <v>1400</v>
      </c>
      <c r="G38" s="78"/>
    </row>
    <row r="39" spans="2:7" ht="15" hidden="1" customHeight="1" outlineLevel="1">
      <c r="B39" s="50"/>
      <c r="C39" s="50"/>
      <c r="D39" s="61"/>
      <c r="E39" s="71"/>
      <c r="F39" s="78"/>
      <c r="G39" s="78"/>
    </row>
    <row r="40" spans="2:7" ht="63" hidden="1" customHeight="1" outlineLevel="1">
      <c r="B40" s="614" t="s">
        <v>11</v>
      </c>
      <c r="C40" s="614"/>
      <c r="D40" s="61">
        <v>3</v>
      </c>
      <c r="E40" s="71">
        <v>150</v>
      </c>
      <c r="F40" s="78">
        <v>300</v>
      </c>
      <c r="G40" s="78"/>
    </row>
    <row r="41" spans="2:7" ht="13.9" hidden="1" customHeight="1" outlineLevel="1">
      <c r="B41" s="50"/>
      <c r="C41" s="50"/>
      <c r="D41" s="61"/>
      <c r="E41" s="71"/>
      <c r="F41" s="78"/>
      <c r="G41" s="78"/>
    </row>
    <row r="42" spans="2:7" ht="28.15" hidden="1" customHeight="1" outlineLevel="1">
      <c r="B42" s="614" t="s">
        <v>12</v>
      </c>
      <c r="C42" s="614"/>
      <c r="D42" s="61">
        <v>4</v>
      </c>
      <c r="E42" s="71"/>
      <c r="F42" s="78">
        <v>450</v>
      </c>
      <c r="G42" s="78"/>
    </row>
    <row r="43" spans="2:7" ht="13.9" hidden="1" customHeight="1" outlineLevel="1">
      <c r="B43" s="50"/>
      <c r="C43" s="50"/>
      <c r="D43" s="61"/>
      <c r="E43" s="71"/>
      <c r="F43" s="78"/>
      <c r="G43" s="78"/>
    </row>
    <row r="44" spans="2:7" ht="56.25" hidden="1" customHeight="1" outlineLevel="1">
      <c r="B44" s="614" t="s">
        <v>13</v>
      </c>
      <c r="C44" s="614"/>
      <c r="D44" s="61">
        <v>5</v>
      </c>
      <c r="E44" s="71"/>
      <c r="F44" s="78">
        <v>1200</v>
      </c>
      <c r="G44" s="78"/>
    </row>
    <row r="45" spans="2:7" ht="17.25" hidden="1" customHeight="1" outlineLevel="1">
      <c r="B45" s="50"/>
      <c r="C45" s="50"/>
      <c r="D45" s="61"/>
      <c r="E45" s="71"/>
      <c r="F45" s="78"/>
      <c r="G45" s="78"/>
    </row>
    <row r="46" spans="2:7" ht="100.15" hidden="1" customHeight="1" outlineLevel="1">
      <c r="B46" s="614" t="s">
        <v>14</v>
      </c>
      <c r="C46" s="614"/>
      <c r="D46" s="61">
        <v>6</v>
      </c>
      <c r="E46" s="71"/>
      <c r="F46" s="78">
        <v>900</v>
      </c>
      <c r="G46" s="78"/>
    </row>
    <row r="47" spans="2:7" ht="15.75" hidden="1" customHeight="1" outlineLevel="1">
      <c r="B47" s="50"/>
      <c r="C47" s="50"/>
      <c r="D47" s="61"/>
      <c r="E47" s="71"/>
      <c r="F47" s="78"/>
      <c r="G47" s="78"/>
    </row>
    <row r="48" spans="2:7" ht="25.5" hidden="1" customHeight="1" outlineLevel="1">
      <c r="B48" s="614" t="s">
        <v>15</v>
      </c>
      <c r="C48" s="614"/>
      <c r="D48" s="61">
        <v>7</v>
      </c>
      <c r="E48" s="71"/>
      <c r="F48" s="78">
        <v>200</v>
      </c>
      <c r="G48" s="78"/>
    </row>
    <row r="49" spans="2:7" ht="15.75" hidden="1" customHeight="1" outlineLevel="1">
      <c r="B49" s="50"/>
      <c r="C49" s="50"/>
      <c r="D49" s="61"/>
      <c r="E49" s="71"/>
      <c r="F49" s="78"/>
      <c r="G49" s="78"/>
    </row>
    <row r="50" spans="2:7" ht="40.9" hidden="1" customHeight="1" outlineLevel="1">
      <c r="B50" s="614" t="s">
        <v>16</v>
      </c>
      <c r="C50" s="614"/>
      <c r="D50" s="61">
        <v>8</v>
      </c>
      <c r="E50" s="71"/>
      <c r="F50" s="78">
        <v>200</v>
      </c>
      <c r="G50" s="78"/>
    </row>
    <row r="51" spans="2:7" ht="15.75" hidden="1" customHeight="1" outlineLevel="1">
      <c r="B51" s="50"/>
      <c r="C51" s="50"/>
      <c r="D51" s="61"/>
      <c r="E51" s="71"/>
      <c r="F51" s="78"/>
      <c r="G51" s="78"/>
    </row>
    <row r="52" spans="2:7" hidden="1" outlineLevel="1">
      <c r="B52" s="612" t="s">
        <v>441</v>
      </c>
      <c r="C52" s="612"/>
      <c r="D52" s="61"/>
      <c r="E52" s="71"/>
      <c r="F52" s="78"/>
      <c r="G52" s="78"/>
    </row>
    <row r="53" spans="2:7" ht="15.75" hidden="1" customHeight="1" outlineLevel="1">
      <c r="B53" s="211"/>
      <c r="C53" s="211"/>
      <c r="D53" s="61"/>
      <c r="E53" s="71"/>
      <c r="F53" s="78"/>
      <c r="G53" s="78"/>
    </row>
    <row r="54" spans="2:7" hidden="1" outlineLevel="1">
      <c r="B54" s="612" t="s">
        <v>438</v>
      </c>
      <c r="C54" s="612"/>
      <c r="D54" s="61"/>
      <c r="E54" s="71"/>
      <c r="F54" s="78"/>
      <c r="G54" s="78"/>
    </row>
    <row r="55" spans="2:7" ht="10.15" hidden="1" customHeight="1" outlineLevel="1">
      <c r="B55" s="212"/>
      <c r="C55" s="212"/>
      <c r="D55" s="61"/>
      <c r="E55" s="71"/>
      <c r="F55" s="78"/>
      <c r="G55" s="78"/>
    </row>
    <row r="56" spans="2:7" hidden="1" outlineLevel="1">
      <c r="B56" s="612" t="s">
        <v>442</v>
      </c>
      <c r="C56" s="612"/>
      <c r="E56" s="123"/>
      <c r="F56" s="78"/>
      <c r="G56" s="78"/>
    </row>
    <row r="57" spans="2:7" ht="12.75" customHeight="1" collapsed="1">
      <c r="B57" s="50"/>
      <c r="C57" s="50"/>
      <c r="E57" s="123"/>
      <c r="F57" s="78"/>
      <c r="G57" s="78"/>
    </row>
    <row r="58" spans="2:7" ht="12.75" customHeight="1">
      <c r="B58" s="210" t="s">
        <v>385</v>
      </c>
      <c r="C58" s="50"/>
      <c r="F58" s="78"/>
      <c r="G58" s="78"/>
    </row>
    <row r="59" spans="2:7" ht="12.75" customHeight="1">
      <c r="B59" s="216"/>
      <c r="C59" s="50"/>
      <c r="F59" s="78"/>
      <c r="G59" s="78"/>
    </row>
    <row r="60" spans="2:7" ht="12.75" customHeight="1">
      <c r="B60" s="210" t="s">
        <v>374</v>
      </c>
      <c r="C60" s="50"/>
      <c r="F60" s="78"/>
      <c r="G60" s="78"/>
    </row>
    <row r="61" spans="2:7" ht="12.75" customHeight="1">
      <c r="B61" s="95"/>
      <c r="C61" s="50"/>
      <c r="F61" s="78"/>
      <c r="G61" s="78"/>
    </row>
    <row r="62" spans="2:7" ht="12.75" customHeight="1">
      <c r="B62" s="210" t="s">
        <v>440</v>
      </c>
      <c r="C62" s="50"/>
      <c r="F62" s="78"/>
      <c r="G62" s="78"/>
    </row>
    <row r="63" spans="2:7" ht="12.75" customHeight="1">
      <c r="B63" s="95"/>
      <c r="C63" s="50"/>
      <c r="F63" s="78"/>
      <c r="G63" s="78"/>
    </row>
    <row r="64" spans="2:7" ht="12.75">
      <c r="B64" s="210" t="s">
        <v>438</v>
      </c>
    </row>
    <row r="65" spans="2:2" ht="12.75">
      <c r="B65" s="210"/>
    </row>
    <row r="66" spans="2:2" ht="12.75">
      <c r="B66" s="210" t="s">
        <v>442</v>
      </c>
    </row>
  </sheetData>
  <mergeCells count="32">
    <mergeCell ref="H22:H23"/>
    <mergeCell ref="I22:I23"/>
    <mergeCell ref="B10:G10"/>
    <mergeCell ref="D22:D23"/>
    <mergeCell ref="B22:C23"/>
    <mergeCell ref="E22:E23"/>
    <mergeCell ref="G22:G23"/>
    <mergeCell ref="B27:C27"/>
    <mergeCell ref="B8:G8"/>
    <mergeCell ref="B9:G9"/>
    <mergeCell ref="B46:C46"/>
    <mergeCell ref="B44:C44"/>
    <mergeCell ref="F22:F23"/>
    <mergeCell ref="H1:I1"/>
    <mergeCell ref="H2:I2"/>
    <mergeCell ref="H3:I3"/>
    <mergeCell ref="H4:I4"/>
    <mergeCell ref="B7:G7"/>
    <mergeCell ref="B56:C56"/>
    <mergeCell ref="B52:C52"/>
    <mergeCell ref="B54:C54"/>
    <mergeCell ref="B28:C28"/>
    <mergeCell ref="B29:C29"/>
    <mergeCell ref="B30:C30"/>
    <mergeCell ref="B38:C38"/>
    <mergeCell ref="B40:C40"/>
    <mergeCell ref="B31:C31"/>
    <mergeCell ref="B32:C32"/>
    <mergeCell ref="B36:C36"/>
    <mergeCell ref="B42:C42"/>
    <mergeCell ref="B50:C50"/>
    <mergeCell ref="B48:C48"/>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indexed="29"/>
    <pageSetUpPr fitToPage="1"/>
  </sheetPr>
  <dimension ref="B1:K226"/>
  <sheetViews>
    <sheetView view="pageBreakPreview" zoomScale="85" zoomScaleNormal="75" zoomScaleSheetLayoutView="85" workbookViewId="0">
      <selection activeCell="C9" sqref="C9:F9"/>
    </sheetView>
  </sheetViews>
  <sheetFormatPr defaultColWidth="9.28515625" defaultRowHeight="12" outlineLevelRow="1"/>
  <cols>
    <col min="1" max="1" width="2.7109375" style="13" customWidth="1"/>
    <col min="2" max="2" width="22.28515625" style="13" customWidth="1"/>
    <col min="3" max="3" width="32.28515625" style="13" customWidth="1"/>
    <col min="4" max="4" width="11.7109375" style="13" customWidth="1"/>
    <col min="5" max="5" width="10.7109375" style="13" hidden="1" customWidth="1"/>
    <col min="6" max="7" width="14.7109375" style="47" customWidth="1"/>
    <col min="8" max="9" width="14.7109375" style="13" customWidth="1"/>
    <col min="10" max="16384" width="9.28515625" style="13"/>
  </cols>
  <sheetData>
    <row r="1" spans="2:11">
      <c r="F1" s="13"/>
      <c r="G1" s="13"/>
      <c r="H1" s="634" t="s">
        <v>209</v>
      </c>
      <c r="I1" s="634"/>
      <c r="J1" s="21"/>
    </row>
    <row r="2" spans="2:11">
      <c r="F2" s="13"/>
      <c r="G2" s="13"/>
      <c r="H2" s="605" t="s">
        <v>409</v>
      </c>
      <c r="I2" s="605"/>
      <c r="J2" s="35"/>
      <c r="K2" s="1"/>
    </row>
    <row r="3" spans="2:11">
      <c r="F3" s="13"/>
      <c r="G3" s="13"/>
      <c r="H3" s="605" t="s">
        <v>406</v>
      </c>
      <c r="I3" s="605"/>
      <c r="J3" s="35"/>
      <c r="K3" s="29"/>
    </row>
    <row r="4" spans="2:11">
      <c r="F4" s="13"/>
      <c r="G4" s="13"/>
      <c r="H4" s="605" t="s">
        <v>3</v>
      </c>
      <c r="I4" s="605"/>
      <c r="J4" s="35"/>
      <c r="K4" s="29"/>
    </row>
    <row r="9" spans="2:11">
      <c r="C9" s="598" t="s">
        <v>20</v>
      </c>
      <c r="D9" s="598"/>
      <c r="E9" s="598"/>
      <c r="F9" s="598"/>
    </row>
    <row r="10" spans="2:11">
      <c r="B10" s="598" t="s">
        <v>363</v>
      </c>
      <c r="C10" s="598"/>
      <c r="D10" s="598"/>
      <c r="E10" s="598"/>
      <c r="F10" s="598"/>
      <c r="G10" s="598"/>
    </row>
    <row r="11" spans="2:11">
      <c r="B11" s="603" t="s">
        <v>169</v>
      </c>
      <c r="C11" s="603"/>
      <c r="D11" s="603"/>
      <c r="E11" s="603"/>
      <c r="F11" s="603"/>
      <c r="G11" s="603"/>
    </row>
    <row r="12" spans="2:11">
      <c r="B12" s="3"/>
      <c r="C12" s="3"/>
      <c r="D12" s="3"/>
      <c r="E12" s="3"/>
      <c r="F12" s="3"/>
      <c r="G12" s="3"/>
    </row>
    <row r="13" spans="2:11">
      <c r="B13" s="3"/>
      <c r="C13" s="3"/>
      <c r="D13" s="3"/>
      <c r="E13" s="3"/>
      <c r="F13" s="21"/>
      <c r="G13" s="21"/>
    </row>
    <row r="14" spans="2:11">
      <c r="B14" s="1"/>
      <c r="C14" s="1"/>
      <c r="D14" s="1"/>
      <c r="E14" s="1"/>
      <c r="F14" s="1"/>
      <c r="G14" s="1"/>
      <c r="H14" s="1"/>
      <c r="I14" s="22" t="s">
        <v>281</v>
      </c>
    </row>
    <row r="15" spans="2:11">
      <c r="B15" s="48" t="s">
        <v>308</v>
      </c>
      <c r="C15" s="65" t="s">
        <v>414</v>
      </c>
      <c r="D15" s="48"/>
      <c r="E15" s="48"/>
      <c r="F15" s="48"/>
      <c r="G15" s="48"/>
      <c r="H15" s="48"/>
      <c r="I15" s="24">
        <v>284</v>
      </c>
    </row>
    <row r="16" spans="2:11">
      <c r="B16" s="49" t="s">
        <v>144</v>
      </c>
      <c r="C16" s="5" t="s">
        <v>245</v>
      </c>
      <c r="D16" s="6"/>
      <c r="E16" s="6"/>
      <c r="F16" s="6"/>
      <c r="G16" s="6"/>
      <c r="H16" s="6"/>
      <c r="I16" s="24">
        <v>12</v>
      </c>
    </row>
    <row r="17" spans="2:9">
      <c r="B17" s="49" t="s">
        <v>133</v>
      </c>
      <c r="C17" s="5" t="s">
        <v>246</v>
      </c>
      <c r="D17" s="6"/>
      <c r="E17" s="6"/>
      <c r="F17" s="6"/>
      <c r="G17" s="6"/>
      <c r="H17" s="6"/>
      <c r="I17" s="24">
        <v>1</v>
      </c>
    </row>
    <row r="18" spans="2:9">
      <c r="B18" s="48" t="s">
        <v>307</v>
      </c>
      <c r="C18" s="26" t="s">
        <v>313</v>
      </c>
      <c r="D18" s="6"/>
      <c r="E18" s="6"/>
      <c r="F18" s="6"/>
      <c r="G18" s="6"/>
      <c r="H18" s="6"/>
      <c r="I18" s="24">
        <v>182</v>
      </c>
    </row>
    <row r="19" spans="2:9">
      <c r="B19" s="8"/>
      <c r="C19" s="8"/>
      <c r="D19" s="9"/>
      <c r="E19" s="9"/>
      <c r="F19" s="23"/>
      <c r="G19" s="23"/>
    </row>
    <row r="20" spans="2:9">
      <c r="B20" s="18"/>
      <c r="C20" s="18"/>
      <c r="D20" s="1"/>
      <c r="E20" s="1"/>
      <c r="F20" s="21"/>
      <c r="G20" s="21"/>
      <c r="H20" s="2"/>
      <c r="I20" s="2" t="s">
        <v>280</v>
      </c>
    </row>
    <row r="21" spans="2:9" ht="12" customHeight="1">
      <c r="B21" s="604" t="s">
        <v>376</v>
      </c>
      <c r="C21" s="604"/>
      <c r="D21" s="601" t="s">
        <v>282</v>
      </c>
      <c r="E21" s="609" t="s">
        <v>304</v>
      </c>
      <c r="F21" s="599" t="s">
        <v>309</v>
      </c>
      <c r="G21" s="599" t="s">
        <v>283</v>
      </c>
      <c r="H21" s="606" t="s">
        <v>108</v>
      </c>
      <c r="I21" s="606" t="s">
        <v>471</v>
      </c>
    </row>
    <row r="22" spans="2:9" ht="27" customHeight="1">
      <c r="B22" s="604"/>
      <c r="C22" s="604"/>
      <c r="D22" s="602"/>
      <c r="E22" s="610"/>
      <c r="F22" s="633"/>
      <c r="G22" s="600"/>
      <c r="H22" s="606"/>
      <c r="I22" s="606"/>
    </row>
    <row r="23" spans="2:9" ht="15.75" hidden="1" customHeight="1" outlineLevel="1">
      <c r="B23" s="11"/>
      <c r="C23" s="11"/>
      <c r="F23" s="28"/>
      <c r="G23" s="28"/>
    </row>
    <row r="24" spans="2:9" ht="12.75" hidden="1" customHeight="1" outlineLevel="1">
      <c r="B24" s="165" t="s">
        <v>293</v>
      </c>
      <c r="C24" s="11"/>
      <c r="E24" s="20" t="e">
        <f>#REF!+#REF!</f>
        <v>#REF!</v>
      </c>
      <c r="F24" s="28" t="e">
        <f>#REF!+#REF!</f>
        <v>#REF!</v>
      </c>
      <c r="G24" s="28" t="e">
        <f>#REF!+#REF!</f>
        <v>#REF!</v>
      </c>
    </row>
    <row r="25" spans="2:9" ht="6.75" hidden="1" customHeight="1" outlineLevel="1">
      <c r="B25" s="165"/>
      <c r="C25" s="11"/>
      <c r="E25" s="20"/>
      <c r="F25" s="28"/>
      <c r="G25" s="28"/>
    </row>
    <row r="26" spans="2:9" ht="30" hidden="1" customHeight="1" outlineLevel="1">
      <c r="B26" s="608" t="s">
        <v>433</v>
      </c>
      <c r="C26" s="608"/>
      <c r="D26" s="13">
        <v>1</v>
      </c>
      <c r="E26" s="20">
        <f>E30+E31+E32+E33</f>
        <v>3726.5</v>
      </c>
      <c r="F26" s="28">
        <f>F30+F31+F32+F33</f>
        <v>3701.5</v>
      </c>
      <c r="G26" s="28">
        <f>G30+G31+G32+G33</f>
        <v>0</v>
      </c>
    </row>
    <row r="27" spans="2:9" ht="8.25" hidden="1" customHeight="1" outlineLevel="1">
      <c r="B27" s="12"/>
      <c r="C27" s="12"/>
      <c r="E27" s="20"/>
      <c r="F27" s="28"/>
      <c r="G27" s="28"/>
    </row>
    <row r="28" spans="2:9" ht="15" hidden="1" customHeight="1" outlineLevel="1">
      <c r="B28" s="619" t="s">
        <v>290</v>
      </c>
      <c r="C28" s="619"/>
      <c r="E28" s="20"/>
      <c r="F28" s="28"/>
      <c r="G28" s="28"/>
    </row>
    <row r="29" spans="2:9" ht="6" hidden="1" customHeight="1" outlineLevel="1">
      <c r="B29" s="41"/>
      <c r="C29" s="41"/>
      <c r="E29" s="20"/>
      <c r="F29" s="28"/>
      <c r="G29" s="28"/>
    </row>
    <row r="30" spans="2:9" ht="15" hidden="1" customHeight="1" outlineLevel="1">
      <c r="B30" s="619" t="s">
        <v>285</v>
      </c>
      <c r="C30" s="619"/>
      <c r="D30" s="2"/>
      <c r="E30" s="20">
        <v>2000</v>
      </c>
      <c r="F30" s="28">
        <v>1890</v>
      </c>
      <c r="G30" s="28"/>
    </row>
    <row r="31" spans="2:9" ht="15" hidden="1" customHeight="1" outlineLevel="1">
      <c r="B31" s="619" t="s">
        <v>291</v>
      </c>
      <c r="C31" s="619"/>
      <c r="E31" s="20">
        <v>1651</v>
      </c>
      <c r="F31" s="28">
        <v>1721</v>
      </c>
      <c r="G31" s="28"/>
    </row>
    <row r="32" spans="2:9" ht="15" hidden="1" customHeight="1" outlineLevel="1">
      <c r="B32" s="619" t="s">
        <v>286</v>
      </c>
      <c r="C32" s="619"/>
      <c r="E32" s="20">
        <v>5.5</v>
      </c>
      <c r="F32" s="28">
        <v>10.5</v>
      </c>
      <c r="G32" s="28"/>
    </row>
    <row r="33" spans="2:7" ht="15" hidden="1" customHeight="1" outlineLevel="1">
      <c r="B33" s="619" t="s">
        <v>287</v>
      </c>
      <c r="C33" s="619"/>
      <c r="D33" s="2"/>
      <c r="E33" s="20">
        <v>70</v>
      </c>
      <c r="F33" s="28">
        <v>80</v>
      </c>
      <c r="G33" s="28"/>
    </row>
    <row r="34" spans="2:7" ht="9" hidden="1" customHeight="1" outlineLevel="1">
      <c r="B34" s="41"/>
      <c r="C34" s="41"/>
      <c r="D34" s="2"/>
      <c r="E34" s="20"/>
      <c r="F34" s="28"/>
      <c r="G34" s="28"/>
    </row>
    <row r="35" spans="2:7" ht="28.15" hidden="1" customHeight="1" outlineLevel="1">
      <c r="B35" s="608" t="s">
        <v>434</v>
      </c>
      <c r="C35" s="608"/>
      <c r="D35" s="2">
        <v>2</v>
      </c>
      <c r="E35" s="20">
        <v>270</v>
      </c>
      <c r="F35" s="28">
        <v>285</v>
      </c>
      <c r="G35" s="28"/>
    </row>
    <row r="36" spans="2:7" ht="15" hidden="1" customHeight="1" outlineLevel="1">
      <c r="B36" s="43"/>
      <c r="C36" s="43"/>
      <c r="E36" s="20"/>
      <c r="F36" s="28"/>
      <c r="G36" s="28"/>
    </row>
    <row r="37" spans="2:7" ht="12.75" hidden="1" customHeight="1" outlineLevel="1">
      <c r="B37" s="166" t="s">
        <v>303</v>
      </c>
      <c r="C37" s="10"/>
      <c r="E37" s="20">
        <f>SUM(E39:E58)</f>
        <v>4136</v>
      </c>
      <c r="F37" s="28" t="e">
        <f>SUM(F39:F57)-#REF!</f>
        <v>#REF!</v>
      </c>
      <c r="G37" s="28" t="e">
        <f>SUM(G39:G58)-#REF!</f>
        <v>#REF!</v>
      </c>
    </row>
    <row r="38" spans="2:7" ht="15.75" hidden="1" customHeight="1" outlineLevel="1">
      <c r="B38" s="38"/>
      <c r="C38" s="38"/>
      <c r="E38" s="20"/>
      <c r="F38" s="28"/>
      <c r="G38" s="28"/>
    </row>
    <row r="39" spans="2:7" ht="12" hidden="1" customHeight="1" outlineLevel="1">
      <c r="B39" s="611" t="s">
        <v>17</v>
      </c>
      <c r="C39" s="611"/>
      <c r="D39" s="29">
        <v>1</v>
      </c>
      <c r="E39" s="20">
        <v>1200</v>
      </c>
      <c r="F39" s="28">
        <v>1200</v>
      </c>
      <c r="G39" s="28"/>
    </row>
    <row r="40" spans="2:7" s="38" customFormat="1" ht="10.15" hidden="1" customHeight="1" outlineLevel="1">
      <c r="B40" s="611"/>
      <c r="C40" s="611"/>
      <c r="F40" s="83"/>
      <c r="G40" s="83"/>
    </row>
    <row r="41" spans="2:7" ht="27" hidden="1" customHeight="1" outlineLevel="1">
      <c r="B41" s="611" t="s">
        <v>18</v>
      </c>
      <c r="C41" s="611"/>
      <c r="D41" s="29">
        <v>2</v>
      </c>
      <c r="E41" s="20">
        <v>1300</v>
      </c>
      <c r="F41" s="28">
        <v>1539</v>
      </c>
      <c r="G41" s="28"/>
    </row>
    <row r="42" spans="2:7" ht="10.15" hidden="1" customHeight="1" outlineLevel="1">
      <c r="B42" s="611"/>
      <c r="C42" s="611"/>
      <c r="D42" s="29"/>
      <c r="E42" s="20"/>
      <c r="F42" s="28"/>
      <c r="G42" s="28"/>
    </row>
    <row r="43" spans="2:7" ht="24.75" hidden="1" customHeight="1" outlineLevel="1">
      <c r="B43" s="611" t="s">
        <v>19</v>
      </c>
      <c r="C43" s="611"/>
      <c r="D43" s="29">
        <v>3</v>
      </c>
      <c r="E43" s="20">
        <v>157</v>
      </c>
      <c r="F43" s="28">
        <v>800</v>
      </c>
      <c r="G43" s="28"/>
    </row>
    <row r="44" spans="2:7" ht="10.15" hidden="1" customHeight="1" outlineLevel="1">
      <c r="B44" s="38"/>
      <c r="C44" s="38"/>
      <c r="D44" s="29"/>
      <c r="E44" s="20"/>
      <c r="F44" s="28"/>
      <c r="G44" s="28"/>
    </row>
    <row r="45" spans="2:7" ht="26.25" hidden="1" customHeight="1" outlineLevel="1">
      <c r="B45" s="611" t="s">
        <v>21</v>
      </c>
      <c r="C45" s="611"/>
      <c r="D45" s="29">
        <v>4</v>
      </c>
      <c r="E45" s="20">
        <v>28</v>
      </c>
      <c r="F45" s="28">
        <v>106</v>
      </c>
      <c r="G45" s="28"/>
    </row>
    <row r="46" spans="2:7" ht="10.15" hidden="1" customHeight="1" outlineLevel="1">
      <c r="B46" s="38"/>
      <c r="C46" s="38"/>
      <c r="D46" s="29"/>
      <c r="E46" s="20"/>
      <c r="F46" s="28"/>
      <c r="G46" s="28"/>
    </row>
    <row r="47" spans="2:7" ht="28.5" hidden="1" customHeight="1" outlineLevel="1">
      <c r="B47" s="611" t="s">
        <v>22</v>
      </c>
      <c r="C47" s="611"/>
      <c r="D47" s="29">
        <v>5</v>
      </c>
      <c r="E47" s="20">
        <v>191</v>
      </c>
      <c r="F47" s="28">
        <v>114</v>
      </c>
      <c r="G47" s="28"/>
    </row>
    <row r="48" spans="2:7" ht="10.15" hidden="1" customHeight="1" outlineLevel="1">
      <c r="B48" s="38"/>
      <c r="C48" s="38"/>
      <c r="D48" s="29"/>
      <c r="E48" s="20"/>
      <c r="F48" s="28"/>
      <c r="G48" s="28"/>
    </row>
    <row r="49" spans="2:7" ht="15.75" hidden="1" customHeight="1" outlineLevel="1">
      <c r="B49" s="611" t="s">
        <v>347</v>
      </c>
      <c r="C49" s="611"/>
      <c r="D49" s="29">
        <v>6</v>
      </c>
      <c r="E49" s="20">
        <v>700</v>
      </c>
      <c r="F49" s="28">
        <v>95</v>
      </c>
      <c r="G49" s="28"/>
    </row>
    <row r="50" spans="2:7" ht="10.15" hidden="1" customHeight="1" outlineLevel="1">
      <c r="B50" s="38"/>
      <c r="C50" s="38"/>
      <c r="D50" s="29"/>
      <c r="E50" s="20"/>
      <c r="F50" s="28"/>
      <c r="G50" s="28"/>
    </row>
    <row r="51" spans="2:7" ht="12" hidden="1" customHeight="1" outlineLevel="1">
      <c r="B51" s="611" t="s">
        <v>23</v>
      </c>
      <c r="C51" s="611"/>
      <c r="D51" s="29">
        <v>7</v>
      </c>
      <c r="E51" s="20">
        <v>140</v>
      </c>
      <c r="F51" s="28">
        <v>615</v>
      </c>
      <c r="G51" s="28"/>
    </row>
    <row r="52" spans="2:7" ht="10.15" hidden="1" customHeight="1" outlineLevel="1">
      <c r="B52" s="38"/>
      <c r="C52" s="38"/>
      <c r="D52" s="29"/>
      <c r="E52" s="20"/>
      <c r="F52" s="28"/>
      <c r="G52" s="28"/>
    </row>
    <row r="53" spans="2:7" ht="42" hidden="1" customHeight="1" outlineLevel="1">
      <c r="B53" s="611" t="s">
        <v>24</v>
      </c>
      <c r="C53" s="611"/>
      <c r="D53" s="29">
        <v>8</v>
      </c>
      <c r="E53" s="20">
        <v>140</v>
      </c>
      <c r="F53" s="28">
        <v>210</v>
      </c>
      <c r="G53" s="28"/>
    </row>
    <row r="54" spans="2:7" ht="10.15" hidden="1" customHeight="1" outlineLevel="1">
      <c r="B54" s="38"/>
      <c r="C54" s="38"/>
      <c r="D54" s="29"/>
      <c r="E54" s="20"/>
      <c r="F54" s="28"/>
      <c r="G54" s="28"/>
    </row>
    <row r="55" spans="2:7" ht="39.75" hidden="1" customHeight="1" outlineLevel="1">
      <c r="B55" s="611" t="s">
        <v>25</v>
      </c>
      <c r="C55" s="611"/>
      <c r="D55" s="29">
        <v>9</v>
      </c>
      <c r="E55" s="20">
        <v>140</v>
      </c>
      <c r="F55" s="28">
        <v>250</v>
      </c>
      <c r="G55" s="28"/>
    </row>
    <row r="56" spans="2:7" ht="10.15" hidden="1" customHeight="1" outlineLevel="1">
      <c r="B56" s="38"/>
      <c r="C56" s="38"/>
      <c r="D56" s="29"/>
      <c r="E56" s="20"/>
      <c r="F56" s="28"/>
      <c r="G56" s="28"/>
    </row>
    <row r="57" spans="2:7" ht="27" hidden="1" customHeight="1" outlineLevel="1">
      <c r="B57" s="611" t="s">
        <v>26</v>
      </c>
      <c r="C57" s="611"/>
      <c r="D57" s="29">
        <v>10</v>
      </c>
      <c r="E57" s="20">
        <v>140</v>
      </c>
      <c r="F57" s="28">
        <v>170</v>
      </c>
      <c r="G57" s="28"/>
    </row>
    <row r="58" spans="2:7" ht="10.15" hidden="1" customHeight="1" outlineLevel="1">
      <c r="B58" s="38"/>
      <c r="C58" s="38"/>
      <c r="D58" s="29"/>
      <c r="E58" s="20"/>
      <c r="F58" s="28"/>
      <c r="G58" s="28"/>
    </row>
    <row r="59" spans="2:7" hidden="1" outlineLevel="1">
      <c r="B59" s="612" t="s">
        <v>441</v>
      </c>
      <c r="C59" s="612"/>
      <c r="D59" s="29"/>
      <c r="E59" s="20"/>
      <c r="F59" s="28"/>
      <c r="G59" s="28"/>
    </row>
    <row r="60" spans="2:7" ht="10.15" hidden="1" customHeight="1" outlineLevel="1">
      <c r="B60" s="211"/>
      <c r="C60" s="211"/>
      <c r="D60" s="29"/>
      <c r="E60" s="20"/>
      <c r="F60" s="28"/>
      <c r="G60" s="28"/>
    </row>
    <row r="61" spans="2:7" hidden="1" outlineLevel="1">
      <c r="B61" s="612" t="s">
        <v>438</v>
      </c>
      <c r="C61" s="612"/>
      <c r="D61" s="29"/>
      <c r="E61" s="20"/>
      <c r="F61" s="28"/>
      <c r="G61" s="28"/>
    </row>
    <row r="62" spans="2:7" ht="12.75" hidden="1" customHeight="1" outlineLevel="1">
      <c r="B62" s="212"/>
      <c r="C62" s="212"/>
      <c r="E62" s="2"/>
      <c r="F62" s="28"/>
      <c r="G62" s="28" t="e">
        <f>G24-G37</f>
        <v>#REF!</v>
      </c>
    </row>
    <row r="63" spans="2:7" hidden="1" outlineLevel="1">
      <c r="B63" s="612" t="s">
        <v>442</v>
      </c>
      <c r="C63" s="612"/>
      <c r="F63" s="28"/>
      <c r="G63" s="28"/>
    </row>
    <row r="64" spans="2:7" ht="12.75" customHeight="1" collapsed="1">
      <c r="B64" s="10"/>
      <c r="C64" s="10"/>
      <c r="F64" s="28"/>
      <c r="G64" s="28"/>
    </row>
    <row r="65" spans="2:7" ht="12.75" customHeight="1">
      <c r="B65" s="210" t="s">
        <v>385</v>
      </c>
      <c r="C65" s="91"/>
      <c r="F65" s="28"/>
      <c r="G65" s="28"/>
    </row>
    <row r="66" spans="2:7" ht="12.75" customHeight="1">
      <c r="B66" s="216"/>
      <c r="C66" s="89"/>
      <c r="F66" s="28"/>
      <c r="G66" s="28"/>
    </row>
    <row r="67" spans="2:7" ht="12.75" customHeight="1">
      <c r="B67" s="210" t="s">
        <v>374</v>
      </c>
      <c r="C67" s="91"/>
      <c r="F67" s="28"/>
      <c r="G67" s="28"/>
    </row>
    <row r="68" spans="2:7" ht="12.75" customHeight="1">
      <c r="B68" s="95"/>
      <c r="C68" s="91"/>
      <c r="F68" s="28"/>
      <c r="G68" s="28"/>
    </row>
    <row r="69" spans="2:7" ht="12.75" customHeight="1">
      <c r="B69" s="210" t="s">
        <v>440</v>
      </c>
      <c r="C69" s="91"/>
      <c r="F69" s="28"/>
      <c r="G69" s="28"/>
    </row>
    <row r="70" spans="2:7" ht="12.75" customHeight="1">
      <c r="B70" s="95"/>
      <c r="C70" s="91"/>
      <c r="F70" s="20"/>
      <c r="G70" s="20"/>
    </row>
    <row r="71" spans="2:7" ht="12.75" customHeight="1">
      <c r="B71" s="210" t="s">
        <v>438</v>
      </c>
      <c r="C71" s="91"/>
      <c r="F71" s="20"/>
      <c r="G71" s="20"/>
    </row>
    <row r="72" spans="2:7" ht="12.75" customHeight="1">
      <c r="B72" s="210"/>
      <c r="C72" s="91"/>
      <c r="F72" s="20"/>
      <c r="G72" s="20"/>
    </row>
    <row r="73" spans="2:7" ht="12.75" customHeight="1">
      <c r="B73" s="210" t="s">
        <v>442</v>
      </c>
      <c r="C73" s="91"/>
      <c r="F73" s="20"/>
      <c r="G73" s="20"/>
    </row>
    <row r="74" spans="2:7" ht="12.75" customHeight="1">
      <c r="B74" s="91"/>
      <c r="C74" s="91"/>
      <c r="F74" s="20"/>
      <c r="G74" s="20"/>
    </row>
    <row r="75" spans="2:7">
      <c r="B75" s="91"/>
      <c r="C75" s="91"/>
      <c r="F75" s="20"/>
      <c r="G75" s="20"/>
    </row>
    <row r="76" spans="2:7">
      <c r="B76" s="91"/>
      <c r="C76" s="91"/>
      <c r="F76" s="20"/>
      <c r="G76" s="20"/>
    </row>
    <row r="77" spans="2:7">
      <c r="B77" s="91"/>
      <c r="C77" s="91"/>
      <c r="F77" s="20"/>
      <c r="G77" s="20"/>
    </row>
    <row r="78" spans="2:7">
      <c r="B78" s="91"/>
      <c r="C78" s="91"/>
      <c r="F78" s="20"/>
      <c r="G78" s="20"/>
    </row>
    <row r="79" spans="2:7">
      <c r="B79" s="91"/>
      <c r="C79" s="91"/>
      <c r="F79" s="20"/>
      <c r="G79" s="20"/>
    </row>
    <row r="80" spans="2:7">
      <c r="B80" s="91"/>
      <c r="C80" s="91"/>
      <c r="F80" s="20"/>
      <c r="G80" s="20"/>
    </row>
    <row r="81" spans="2:7">
      <c r="B81" s="91"/>
      <c r="C81" s="91"/>
      <c r="F81" s="20"/>
      <c r="G81" s="20"/>
    </row>
    <row r="82" spans="2:7">
      <c r="B82" s="91"/>
      <c r="C82" s="91"/>
      <c r="F82" s="20"/>
      <c r="G82" s="20"/>
    </row>
    <row r="83" spans="2:7">
      <c r="B83" s="91"/>
      <c r="C83" s="91"/>
      <c r="F83" s="20"/>
      <c r="G83" s="20"/>
    </row>
    <row r="84" spans="2:7">
      <c r="B84" s="91"/>
      <c r="C84" s="91"/>
      <c r="F84" s="20"/>
      <c r="G84" s="20"/>
    </row>
    <row r="85" spans="2:7">
      <c r="B85" s="91"/>
      <c r="C85" s="91"/>
      <c r="F85" s="20"/>
      <c r="G85" s="20"/>
    </row>
    <row r="86" spans="2:7">
      <c r="B86" s="91"/>
      <c r="C86" s="91"/>
      <c r="F86" s="20"/>
      <c r="G86" s="20"/>
    </row>
    <row r="87" spans="2:7">
      <c r="B87" s="91"/>
      <c r="C87" s="91"/>
      <c r="F87" s="20"/>
      <c r="G87" s="20"/>
    </row>
    <row r="88" spans="2:7">
      <c r="B88" s="91"/>
      <c r="C88" s="91"/>
      <c r="F88" s="20"/>
      <c r="G88" s="20"/>
    </row>
    <row r="89" spans="2:7">
      <c r="B89" s="91"/>
      <c r="C89" s="91"/>
      <c r="F89" s="20"/>
      <c r="G89" s="20"/>
    </row>
    <row r="90" spans="2:7">
      <c r="B90" s="91"/>
      <c r="C90" s="91"/>
      <c r="F90" s="20"/>
      <c r="G90" s="20"/>
    </row>
    <row r="91" spans="2:7">
      <c r="B91" s="91"/>
      <c r="C91" s="91"/>
      <c r="F91" s="20"/>
      <c r="G91" s="20"/>
    </row>
    <row r="92" spans="2:7">
      <c r="B92" s="91"/>
      <c r="C92" s="91"/>
      <c r="F92" s="20"/>
      <c r="G92" s="20"/>
    </row>
    <row r="93" spans="2:7">
      <c r="B93" s="91"/>
      <c r="C93" s="91"/>
      <c r="F93" s="20"/>
      <c r="G93" s="20"/>
    </row>
    <row r="94" spans="2:7">
      <c r="B94" s="91"/>
      <c r="C94" s="91"/>
    </row>
    <row r="95" spans="2:7">
      <c r="B95" s="91"/>
      <c r="C95" s="91"/>
    </row>
    <row r="96" spans="2:7">
      <c r="B96" s="91"/>
      <c r="C96" s="91"/>
    </row>
    <row r="97" spans="2:3">
      <c r="B97" s="91"/>
      <c r="C97" s="91"/>
    </row>
    <row r="98" spans="2:3">
      <c r="B98" s="91"/>
      <c r="C98" s="91"/>
    </row>
    <row r="99" spans="2:3">
      <c r="B99" s="91"/>
      <c r="C99" s="91"/>
    </row>
    <row r="100" spans="2:3">
      <c r="B100" s="91"/>
      <c r="C100" s="91"/>
    </row>
    <row r="101" spans="2:3">
      <c r="B101" s="91"/>
      <c r="C101" s="91"/>
    </row>
    <row r="102" spans="2:3">
      <c r="B102" s="91"/>
      <c r="C102" s="91"/>
    </row>
    <row r="103" spans="2:3">
      <c r="B103" s="91"/>
      <c r="C103" s="91"/>
    </row>
    <row r="104" spans="2:3">
      <c r="B104" s="91"/>
      <c r="C104" s="91"/>
    </row>
    <row r="105" spans="2:3">
      <c r="B105" s="91"/>
      <c r="C105" s="91"/>
    </row>
    <row r="106" spans="2:3">
      <c r="B106" s="91"/>
      <c r="C106" s="91"/>
    </row>
    <row r="107" spans="2:3">
      <c r="B107" s="91"/>
      <c r="C107" s="91"/>
    </row>
    <row r="108" spans="2:3">
      <c r="B108" s="91"/>
      <c r="C108" s="91"/>
    </row>
    <row r="109" spans="2:3">
      <c r="B109" s="91"/>
      <c r="C109" s="91"/>
    </row>
    <row r="110" spans="2:3">
      <c r="B110" s="91"/>
      <c r="C110" s="91"/>
    </row>
    <row r="111" spans="2:3">
      <c r="B111" s="91"/>
      <c r="C111" s="91"/>
    </row>
    <row r="112" spans="2:3">
      <c r="B112" s="91"/>
      <c r="C112" s="91"/>
    </row>
    <row r="113" spans="2:3">
      <c r="B113" s="91"/>
      <c r="C113" s="91"/>
    </row>
    <row r="114" spans="2:3">
      <c r="B114" s="91"/>
      <c r="C114" s="91"/>
    </row>
    <row r="115" spans="2:3">
      <c r="B115" s="91"/>
      <c r="C115" s="91"/>
    </row>
    <row r="116" spans="2:3">
      <c r="B116" s="91"/>
      <c r="C116" s="91"/>
    </row>
    <row r="117" spans="2:3">
      <c r="B117" s="91"/>
      <c r="C117" s="91"/>
    </row>
    <row r="118" spans="2:3">
      <c r="B118" s="91"/>
      <c r="C118" s="91"/>
    </row>
    <row r="119" spans="2:3">
      <c r="B119" s="91"/>
      <c r="C119" s="91"/>
    </row>
    <row r="120" spans="2:3">
      <c r="B120" s="91"/>
      <c r="C120" s="91"/>
    </row>
    <row r="121" spans="2:3">
      <c r="B121" s="91"/>
      <c r="C121" s="91"/>
    </row>
    <row r="122" spans="2:3">
      <c r="B122" s="91"/>
      <c r="C122" s="91"/>
    </row>
    <row r="123" spans="2:3">
      <c r="B123" s="91"/>
      <c r="C123" s="91"/>
    </row>
    <row r="124" spans="2:3">
      <c r="B124" s="91"/>
      <c r="C124" s="91"/>
    </row>
    <row r="125" spans="2:3">
      <c r="B125" s="91"/>
      <c r="C125" s="91"/>
    </row>
    <row r="126" spans="2:3">
      <c r="B126" s="91"/>
      <c r="C126" s="91"/>
    </row>
    <row r="127" spans="2:3">
      <c r="B127" s="91"/>
      <c r="C127" s="91"/>
    </row>
    <row r="128" spans="2:3">
      <c r="B128" s="91"/>
      <c r="C128" s="91"/>
    </row>
    <row r="129" spans="2:3">
      <c r="B129" s="91"/>
      <c r="C129" s="91"/>
    </row>
    <row r="130" spans="2:3">
      <c r="B130" s="91"/>
      <c r="C130" s="91"/>
    </row>
    <row r="131" spans="2:3">
      <c r="B131" s="91"/>
      <c r="C131" s="91"/>
    </row>
    <row r="132" spans="2:3">
      <c r="B132" s="91"/>
      <c r="C132" s="91"/>
    </row>
    <row r="133" spans="2:3">
      <c r="B133" s="91"/>
      <c r="C133" s="91"/>
    </row>
    <row r="134" spans="2:3">
      <c r="B134" s="91"/>
      <c r="C134" s="91"/>
    </row>
    <row r="135" spans="2:3">
      <c r="B135" s="91"/>
      <c r="C135" s="91"/>
    </row>
    <row r="136" spans="2:3">
      <c r="B136" s="91"/>
      <c r="C136" s="91"/>
    </row>
    <row r="137" spans="2:3">
      <c r="B137" s="91"/>
      <c r="C137" s="91"/>
    </row>
    <row r="138" spans="2:3">
      <c r="B138" s="91"/>
      <c r="C138" s="91"/>
    </row>
    <row r="139" spans="2:3">
      <c r="B139" s="91"/>
      <c r="C139" s="91"/>
    </row>
    <row r="140" spans="2:3">
      <c r="B140" s="91"/>
      <c r="C140" s="91"/>
    </row>
    <row r="141" spans="2:3">
      <c r="B141" s="91"/>
      <c r="C141" s="91"/>
    </row>
    <row r="142" spans="2:3">
      <c r="B142" s="91"/>
      <c r="C142" s="91"/>
    </row>
    <row r="143" spans="2:3">
      <c r="B143" s="91"/>
      <c r="C143" s="91"/>
    </row>
    <row r="144" spans="2:3">
      <c r="B144" s="91"/>
      <c r="C144" s="91"/>
    </row>
    <row r="145" spans="2:3">
      <c r="B145" s="91"/>
      <c r="C145" s="91"/>
    </row>
    <row r="146" spans="2:3">
      <c r="B146" s="91"/>
      <c r="C146" s="91"/>
    </row>
    <row r="147" spans="2:3">
      <c r="B147" s="91"/>
      <c r="C147" s="91"/>
    </row>
    <row r="148" spans="2:3">
      <c r="B148" s="91"/>
      <c r="C148" s="91"/>
    </row>
    <row r="149" spans="2:3">
      <c r="B149" s="91"/>
      <c r="C149" s="91"/>
    </row>
    <row r="150" spans="2:3">
      <c r="B150" s="91"/>
      <c r="C150" s="91"/>
    </row>
    <row r="151" spans="2:3">
      <c r="B151" s="91"/>
      <c r="C151" s="91"/>
    </row>
    <row r="152" spans="2:3">
      <c r="B152" s="91"/>
      <c r="C152" s="91"/>
    </row>
    <row r="153" spans="2:3">
      <c r="B153" s="91"/>
      <c r="C153" s="91"/>
    </row>
    <row r="154" spans="2:3">
      <c r="B154" s="91"/>
      <c r="C154" s="91"/>
    </row>
    <row r="155" spans="2:3">
      <c r="B155" s="91"/>
      <c r="C155" s="91"/>
    </row>
    <row r="156" spans="2:3">
      <c r="B156" s="91"/>
      <c r="C156" s="91"/>
    </row>
    <row r="157" spans="2:3">
      <c r="B157" s="91"/>
      <c r="C157" s="91"/>
    </row>
    <row r="158" spans="2:3">
      <c r="B158" s="91"/>
      <c r="C158" s="91"/>
    </row>
    <row r="159" spans="2:3">
      <c r="B159" s="91"/>
      <c r="C159" s="91"/>
    </row>
    <row r="160" spans="2:3">
      <c r="B160" s="91"/>
      <c r="C160" s="91"/>
    </row>
    <row r="161" spans="2:3">
      <c r="B161" s="91"/>
      <c r="C161" s="91"/>
    </row>
    <row r="162" spans="2:3">
      <c r="B162" s="91"/>
      <c r="C162" s="91"/>
    </row>
    <row r="163" spans="2:3">
      <c r="B163" s="91"/>
      <c r="C163" s="91"/>
    </row>
    <row r="164" spans="2:3">
      <c r="B164" s="91"/>
      <c r="C164" s="91"/>
    </row>
    <row r="165" spans="2:3">
      <c r="B165" s="91"/>
      <c r="C165" s="91"/>
    </row>
    <row r="166" spans="2:3">
      <c r="B166" s="91"/>
      <c r="C166" s="91"/>
    </row>
    <row r="167" spans="2:3">
      <c r="B167" s="91"/>
      <c r="C167" s="91"/>
    </row>
    <row r="168" spans="2:3">
      <c r="B168" s="91"/>
      <c r="C168" s="91"/>
    </row>
    <row r="169" spans="2:3">
      <c r="B169" s="91"/>
      <c r="C169" s="91"/>
    </row>
    <row r="170" spans="2:3">
      <c r="B170" s="91"/>
      <c r="C170" s="91"/>
    </row>
    <row r="171" spans="2:3">
      <c r="B171" s="91"/>
      <c r="C171" s="91"/>
    </row>
    <row r="172" spans="2:3">
      <c r="B172" s="91"/>
      <c r="C172" s="91"/>
    </row>
    <row r="173" spans="2:3">
      <c r="B173" s="91"/>
      <c r="C173" s="91"/>
    </row>
    <row r="174" spans="2:3">
      <c r="B174" s="91"/>
      <c r="C174" s="91"/>
    </row>
    <row r="175" spans="2:3">
      <c r="B175" s="91"/>
      <c r="C175" s="91"/>
    </row>
    <row r="176" spans="2:3">
      <c r="B176" s="91"/>
      <c r="C176" s="91"/>
    </row>
    <row r="177" spans="2:3">
      <c r="B177" s="91"/>
      <c r="C177" s="91"/>
    </row>
    <row r="178" spans="2:3">
      <c r="B178" s="91"/>
      <c r="C178" s="91"/>
    </row>
    <row r="179" spans="2:3">
      <c r="B179" s="91"/>
      <c r="C179" s="91"/>
    </row>
    <row r="180" spans="2:3">
      <c r="B180" s="91"/>
      <c r="C180" s="91"/>
    </row>
    <row r="181" spans="2:3">
      <c r="B181" s="91"/>
      <c r="C181" s="91"/>
    </row>
    <row r="182" spans="2:3">
      <c r="B182" s="91"/>
      <c r="C182" s="91"/>
    </row>
    <row r="183" spans="2:3">
      <c r="B183" s="91"/>
      <c r="C183" s="91"/>
    </row>
    <row r="184" spans="2:3">
      <c r="B184" s="91"/>
      <c r="C184" s="91"/>
    </row>
    <row r="185" spans="2:3">
      <c r="B185" s="91"/>
      <c r="C185" s="91"/>
    </row>
    <row r="186" spans="2:3">
      <c r="B186" s="91"/>
      <c r="C186" s="91"/>
    </row>
    <row r="187" spans="2:3">
      <c r="B187" s="91"/>
      <c r="C187" s="91"/>
    </row>
    <row r="188" spans="2:3">
      <c r="B188" s="91"/>
      <c r="C188" s="91"/>
    </row>
    <row r="189" spans="2:3">
      <c r="B189" s="91"/>
      <c r="C189" s="91"/>
    </row>
    <row r="190" spans="2:3">
      <c r="B190" s="91"/>
      <c r="C190" s="91"/>
    </row>
    <row r="191" spans="2:3">
      <c r="B191" s="91"/>
      <c r="C191" s="91"/>
    </row>
    <row r="192" spans="2:3">
      <c r="B192" s="91"/>
      <c r="C192" s="91"/>
    </row>
    <row r="193" spans="2:3">
      <c r="B193" s="91"/>
      <c r="C193" s="91"/>
    </row>
    <row r="194" spans="2:3">
      <c r="B194" s="91"/>
      <c r="C194" s="91"/>
    </row>
    <row r="195" spans="2:3">
      <c r="B195" s="91"/>
      <c r="C195" s="91"/>
    </row>
    <row r="196" spans="2:3">
      <c r="B196" s="91"/>
      <c r="C196" s="91"/>
    </row>
    <row r="197" spans="2:3">
      <c r="B197" s="91"/>
      <c r="C197" s="91"/>
    </row>
    <row r="198" spans="2:3">
      <c r="B198" s="91"/>
      <c r="C198" s="91"/>
    </row>
    <row r="199" spans="2:3">
      <c r="B199" s="91"/>
      <c r="C199" s="91"/>
    </row>
    <row r="200" spans="2:3">
      <c r="B200" s="91"/>
      <c r="C200" s="91"/>
    </row>
    <row r="201" spans="2:3">
      <c r="B201" s="91"/>
      <c r="C201" s="91"/>
    </row>
    <row r="202" spans="2:3">
      <c r="B202" s="91"/>
      <c r="C202" s="91"/>
    </row>
    <row r="203" spans="2:3">
      <c r="B203" s="91"/>
      <c r="C203" s="91"/>
    </row>
    <row r="204" spans="2:3">
      <c r="B204" s="91"/>
      <c r="C204" s="91"/>
    </row>
    <row r="205" spans="2:3">
      <c r="B205" s="91"/>
      <c r="C205" s="91"/>
    </row>
    <row r="206" spans="2:3">
      <c r="B206" s="91"/>
      <c r="C206" s="91"/>
    </row>
    <row r="207" spans="2:3">
      <c r="B207" s="91"/>
      <c r="C207" s="91"/>
    </row>
    <row r="208" spans="2:3">
      <c r="B208" s="91"/>
      <c r="C208" s="91"/>
    </row>
    <row r="209" spans="2:3">
      <c r="B209" s="91"/>
      <c r="C209" s="91"/>
    </row>
    <row r="210" spans="2:3">
      <c r="B210" s="91"/>
      <c r="C210" s="91"/>
    </row>
    <row r="211" spans="2:3">
      <c r="B211" s="91"/>
      <c r="C211" s="91"/>
    </row>
    <row r="212" spans="2:3">
      <c r="B212" s="91"/>
      <c r="C212" s="91"/>
    </row>
    <row r="213" spans="2:3">
      <c r="B213" s="91"/>
      <c r="C213" s="91"/>
    </row>
    <row r="214" spans="2:3">
      <c r="B214" s="91"/>
      <c r="C214" s="91"/>
    </row>
    <row r="215" spans="2:3">
      <c r="B215" s="91"/>
      <c r="C215" s="91"/>
    </row>
    <row r="216" spans="2:3">
      <c r="B216" s="91"/>
      <c r="C216" s="91"/>
    </row>
    <row r="217" spans="2:3">
      <c r="B217" s="91"/>
      <c r="C217" s="91"/>
    </row>
    <row r="218" spans="2:3">
      <c r="B218" s="91"/>
      <c r="C218" s="91"/>
    </row>
    <row r="219" spans="2:3">
      <c r="B219" s="91"/>
      <c r="C219" s="91"/>
    </row>
    <row r="220" spans="2:3">
      <c r="B220" s="91"/>
      <c r="C220" s="91"/>
    </row>
    <row r="221" spans="2:3">
      <c r="B221" s="91"/>
      <c r="C221" s="91"/>
    </row>
    <row r="222" spans="2:3">
      <c r="B222" s="91"/>
      <c r="C222" s="91"/>
    </row>
    <row r="223" spans="2:3">
      <c r="B223" s="91"/>
      <c r="C223" s="91"/>
    </row>
    <row r="224" spans="2:3">
      <c r="B224" s="91"/>
      <c r="C224" s="91"/>
    </row>
    <row r="225" spans="2:3">
      <c r="B225" s="91"/>
      <c r="C225" s="91"/>
    </row>
    <row r="226" spans="2:3">
      <c r="B226" s="91"/>
      <c r="C226" s="91"/>
    </row>
  </sheetData>
  <mergeCells count="36">
    <mergeCell ref="B61:C61"/>
    <mergeCell ref="B63:C63"/>
    <mergeCell ref="B55:C55"/>
    <mergeCell ref="B57:C57"/>
    <mergeCell ref="B59:C59"/>
    <mergeCell ref="B33:C33"/>
    <mergeCell ref="B32:C32"/>
    <mergeCell ref="H21:H22"/>
    <mergeCell ref="G21:G22"/>
    <mergeCell ref="B28:C28"/>
    <mergeCell ref="B40:C40"/>
    <mergeCell ref="B43:C43"/>
    <mergeCell ref="B35:C35"/>
    <mergeCell ref="B42:C42"/>
    <mergeCell ref="B39:C39"/>
    <mergeCell ref="B41:C41"/>
    <mergeCell ref="B53:C53"/>
    <mergeCell ref="B51:C51"/>
    <mergeCell ref="B49:C49"/>
    <mergeCell ref="B47:C47"/>
    <mergeCell ref="B45:C45"/>
    <mergeCell ref="B31:C31"/>
    <mergeCell ref="B21:C22"/>
    <mergeCell ref="E21:E22"/>
    <mergeCell ref="B26:C26"/>
    <mergeCell ref="B30:C30"/>
    <mergeCell ref="B10:G10"/>
    <mergeCell ref="F21:F22"/>
    <mergeCell ref="B11:G11"/>
    <mergeCell ref="D21:D22"/>
    <mergeCell ref="H1:I1"/>
    <mergeCell ref="H2:I2"/>
    <mergeCell ref="H3:I3"/>
    <mergeCell ref="H4:I4"/>
    <mergeCell ref="C9:F9"/>
    <mergeCell ref="I21:I22"/>
  </mergeCells>
  <phoneticPr fontId="0" type="noConversion"/>
  <pageMargins left="1.1811023622047245" right="0.15748031496062992" top="0.59055118110236227" bottom="0.98425196850393704" header="0.51181102362204722" footer="0.51181102362204722"/>
  <pageSetup paperSize="9" scale="69" orientation="portrait" horizontalDpi="1200" verticalDpi="1200" r:id="rId1"/>
  <headerFooter alignWithMargins="0">
    <oddFooter>&amp;L&amp;5&amp;P&amp;N&amp;A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indexed="29"/>
    <pageSetUpPr fitToPage="1"/>
  </sheetPr>
  <dimension ref="B1:K121"/>
  <sheetViews>
    <sheetView view="pageBreakPreview" zoomScale="85" zoomScaleNormal="75" zoomScaleSheetLayoutView="85" workbookViewId="0">
      <selection activeCell="B7" sqref="B7:G7"/>
    </sheetView>
  </sheetViews>
  <sheetFormatPr defaultColWidth="9.28515625" defaultRowHeight="12" outlineLevelRow="1"/>
  <cols>
    <col min="1" max="1" width="2.7109375" style="13" customWidth="1"/>
    <col min="2" max="2" width="22.28515625" style="13" customWidth="1"/>
    <col min="3" max="3" width="35.28515625" style="13" customWidth="1"/>
    <col min="4" max="4" width="11" style="13" customWidth="1"/>
    <col min="5" max="5" width="10.7109375" style="13" hidden="1" customWidth="1"/>
    <col min="6" max="9" width="14.7109375" style="13" customWidth="1"/>
    <col min="10" max="16384" width="9.28515625" style="13"/>
  </cols>
  <sheetData>
    <row r="1" spans="2:11">
      <c r="H1" s="598" t="s">
        <v>227</v>
      </c>
      <c r="I1" s="598"/>
      <c r="J1" s="1"/>
      <c r="K1" s="1"/>
    </row>
    <row r="2" spans="2:11">
      <c r="H2" s="605" t="s">
        <v>409</v>
      </c>
      <c r="I2" s="605"/>
      <c r="J2" s="35"/>
      <c r="K2" s="1"/>
    </row>
    <row r="3" spans="2:11">
      <c r="H3" s="605" t="s">
        <v>406</v>
      </c>
      <c r="I3" s="605"/>
      <c r="J3" s="35"/>
      <c r="K3" s="29"/>
    </row>
    <row r="4" spans="2:11">
      <c r="H4" s="605" t="s">
        <v>3</v>
      </c>
      <c r="I4" s="605"/>
      <c r="J4" s="35"/>
      <c r="K4" s="29"/>
    </row>
    <row r="7" spans="2:11">
      <c r="B7" s="598" t="s">
        <v>20</v>
      </c>
      <c r="C7" s="598"/>
      <c r="D7" s="598"/>
      <c r="E7" s="598"/>
      <c r="F7" s="598"/>
      <c r="G7" s="598"/>
    </row>
    <row r="8" spans="2:11">
      <c r="B8" s="603" t="s">
        <v>91</v>
      </c>
      <c r="C8" s="603"/>
      <c r="D8" s="603"/>
      <c r="E8" s="603"/>
      <c r="F8" s="603"/>
      <c r="G8" s="603"/>
    </row>
    <row r="9" spans="2:11">
      <c r="B9" s="603" t="s">
        <v>355</v>
      </c>
      <c r="C9" s="603"/>
      <c r="D9" s="603"/>
      <c r="E9" s="603"/>
      <c r="F9" s="603"/>
      <c r="G9" s="603"/>
    </row>
    <row r="10" spans="2:11">
      <c r="B10" s="603" t="s">
        <v>354</v>
      </c>
      <c r="C10" s="603"/>
      <c r="D10" s="603"/>
      <c r="E10" s="603"/>
      <c r="F10" s="603"/>
      <c r="G10" s="603"/>
    </row>
    <row r="11" spans="2:11">
      <c r="B11" s="603" t="s">
        <v>447</v>
      </c>
      <c r="C11" s="603"/>
      <c r="D11" s="603"/>
      <c r="E11" s="603"/>
      <c r="F11" s="603"/>
      <c r="G11" s="603"/>
    </row>
    <row r="12" spans="2:11">
      <c r="B12" s="3"/>
      <c r="C12" s="3"/>
      <c r="D12" s="3"/>
      <c r="E12" s="3"/>
      <c r="F12" s="3"/>
      <c r="G12" s="3"/>
    </row>
    <row r="13" spans="2:11">
      <c r="B13" s="3"/>
      <c r="C13" s="3"/>
      <c r="D13" s="3"/>
      <c r="E13" s="3"/>
      <c r="F13" s="3"/>
      <c r="G13" s="3"/>
      <c r="H13" s="3"/>
      <c r="I13" s="3"/>
    </row>
    <row r="14" spans="2:11">
      <c r="B14" s="1"/>
      <c r="C14" s="1"/>
      <c r="D14" s="1"/>
      <c r="E14" s="1"/>
      <c r="F14" s="1"/>
      <c r="G14" s="1"/>
      <c r="H14" s="1"/>
      <c r="I14" s="4" t="s">
        <v>281</v>
      </c>
    </row>
    <row r="15" spans="2:11">
      <c r="B15" s="5" t="s">
        <v>308</v>
      </c>
      <c r="C15" s="5" t="str">
        <f>UPPER("Agenţia pentru Dezvoltare Regională")</f>
        <v>AGENŢIA PENTRU DEZVOLTARE REGIONALĂ</v>
      </c>
      <c r="D15" s="124"/>
      <c r="E15" s="124"/>
      <c r="F15" s="124"/>
      <c r="G15" s="124"/>
      <c r="H15" s="124"/>
      <c r="I15" s="4">
        <v>140</v>
      </c>
    </row>
    <row r="16" spans="2:11">
      <c r="B16" s="31" t="s">
        <v>305</v>
      </c>
      <c r="C16" s="5" t="s">
        <v>310</v>
      </c>
      <c r="D16" s="6"/>
      <c r="E16" s="6"/>
      <c r="F16" s="6"/>
      <c r="G16" s="6"/>
      <c r="H16" s="6"/>
      <c r="I16" s="4">
        <v>13</v>
      </c>
    </row>
    <row r="17" spans="2:9">
      <c r="B17" s="5" t="s">
        <v>306</v>
      </c>
      <c r="C17" s="26" t="s">
        <v>346</v>
      </c>
      <c r="D17" s="32"/>
      <c r="E17" s="32"/>
      <c r="F17" s="32"/>
      <c r="G17" s="32"/>
      <c r="H17" s="32"/>
      <c r="I17" s="4">
        <v>5</v>
      </c>
    </row>
    <row r="18" spans="2:9">
      <c r="B18" s="5" t="s">
        <v>307</v>
      </c>
      <c r="C18" s="5" t="s">
        <v>311</v>
      </c>
      <c r="D18" s="6"/>
      <c r="E18" s="6"/>
      <c r="F18" s="6"/>
      <c r="G18" s="6"/>
      <c r="H18" s="6"/>
      <c r="I18" s="4">
        <v>165</v>
      </c>
    </row>
    <row r="19" spans="2:9">
      <c r="B19" s="18"/>
      <c r="C19" s="18"/>
      <c r="D19" s="1"/>
      <c r="E19" s="1"/>
      <c r="F19" s="1"/>
      <c r="G19" s="1"/>
    </row>
    <row r="20" spans="2:9">
      <c r="B20" s="18"/>
      <c r="C20" s="18"/>
      <c r="D20" s="1"/>
      <c r="E20" s="1"/>
      <c r="F20" s="1"/>
      <c r="G20" s="1"/>
      <c r="H20" s="2"/>
      <c r="I20" s="2" t="s">
        <v>280</v>
      </c>
    </row>
    <row r="21" spans="2:9" ht="12" customHeight="1">
      <c r="B21" s="604" t="s">
        <v>376</v>
      </c>
      <c r="C21" s="604"/>
      <c r="D21" s="601" t="s">
        <v>282</v>
      </c>
      <c r="E21" s="609" t="s">
        <v>304</v>
      </c>
      <c r="F21" s="599" t="s">
        <v>309</v>
      </c>
      <c r="G21" s="599" t="s">
        <v>283</v>
      </c>
      <c r="H21" s="606" t="s">
        <v>108</v>
      </c>
      <c r="I21" s="606" t="s">
        <v>471</v>
      </c>
    </row>
    <row r="22" spans="2:9" ht="27" customHeight="1">
      <c r="B22" s="604"/>
      <c r="C22" s="604"/>
      <c r="D22" s="602"/>
      <c r="E22" s="610"/>
      <c r="F22" s="600"/>
      <c r="G22" s="600"/>
      <c r="H22" s="606"/>
      <c r="I22" s="606"/>
    </row>
    <row r="23" spans="2:9" hidden="1" outlineLevel="1">
      <c r="B23" s="11"/>
      <c r="C23" s="11"/>
      <c r="F23" s="28"/>
      <c r="G23" s="28"/>
    </row>
    <row r="24" spans="2:9" ht="12.75" hidden="1" customHeight="1" outlineLevel="1">
      <c r="B24" s="165" t="s">
        <v>293</v>
      </c>
      <c r="C24" s="11"/>
      <c r="E24" s="20">
        <v>3500</v>
      </c>
      <c r="F24" s="28" t="e">
        <f>#REF!+#REF!</f>
        <v>#REF!</v>
      </c>
      <c r="G24" s="28" t="e">
        <f>#REF!+#REF!</f>
        <v>#REF!</v>
      </c>
    </row>
    <row r="25" spans="2:9" ht="12.75" hidden="1" customHeight="1" outlineLevel="1">
      <c r="B25" s="11"/>
      <c r="C25" s="11"/>
      <c r="E25" s="20"/>
      <c r="F25" s="28"/>
      <c r="G25" s="28"/>
    </row>
    <row r="26" spans="2:9" ht="12.75" hidden="1" customHeight="1" outlineLevel="1">
      <c r="B26" s="11" t="s">
        <v>284</v>
      </c>
      <c r="C26" s="11"/>
      <c r="E26" s="20"/>
      <c r="F26" s="28"/>
      <c r="G26" s="28"/>
    </row>
    <row r="27" spans="2:9" ht="24.75" hidden="1" customHeight="1" outlineLevel="1">
      <c r="B27" s="608" t="s">
        <v>427</v>
      </c>
      <c r="C27" s="608"/>
      <c r="D27" s="2">
        <v>1</v>
      </c>
      <c r="E27" s="20">
        <v>100</v>
      </c>
      <c r="F27" s="28">
        <v>100</v>
      </c>
      <c r="G27" s="28"/>
    </row>
    <row r="28" spans="2:9" ht="27" hidden="1" customHeight="1" outlineLevel="1">
      <c r="B28" s="608" t="s">
        <v>428</v>
      </c>
      <c r="C28" s="608"/>
      <c r="D28" s="2">
        <v>2</v>
      </c>
      <c r="E28" s="20">
        <v>3400</v>
      </c>
      <c r="F28" s="28">
        <v>3400</v>
      </c>
      <c r="G28" s="28"/>
    </row>
    <row r="29" spans="2:9" hidden="1" outlineLevel="1">
      <c r="B29" s="608"/>
      <c r="C29" s="608"/>
      <c r="D29" s="2"/>
      <c r="E29" s="20"/>
      <c r="F29" s="28"/>
      <c r="G29" s="28"/>
    </row>
    <row r="30" spans="2:9" ht="12.75" hidden="1" customHeight="1" outlineLevel="1">
      <c r="B30" s="166" t="s">
        <v>303</v>
      </c>
      <c r="C30" s="10"/>
      <c r="E30" s="20">
        <f>E32</f>
        <v>3500</v>
      </c>
      <c r="F30" s="28">
        <f>F32</f>
        <v>3500</v>
      </c>
      <c r="G30" s="28">
        <f>G32</f>
        <v>0</v>
      </c>
    </row>
    <row r="31" spans="2:9" hidden="1" outlineLevel="1">
      <c r="B31" s="38"/>
      <c r="C31" s="38"/>
      <c r="E31" s="20"/>
      <c r="F31" s="28"/>
      <c r="G31" s="28"/>
    </row>
    <row r="32" spans="2:9" hidden="1" outlineLevel="1">
      <c r="B32" s="616" t="s">
        <v>429</v>
      </c>
      <c r="C32" s="616"/>
      <c r="D32" s="13">
        <v>1</v>
      </c>
      <c r="E32" s="20">
        <v>3500</v>
      </c>
      <c r="F32" s="28">
        <v>3500</v>
      </c>
      <c r="G32" s="63"/>
    </row>
    <row r="33" spans="2:7" hidden="1" outlineLevel="1">
      <c r="B33" s="19"/>
      <c r="C33" s="19"/>
      <c r="E33" s="20"/>
      <c r="F33" s="28"/>
      <c r="G33" s="28"/>
    </row>
    <row r="34" spans="2:7" hidden="1" outlineLevel="1">
      <c r="B34" s="19"/>
      <c r="C34" s="19"/>
      <c r="E34" s="20"/>
      <c r="F34" s="28"/>
      <c r="G34" s="28"/>
    </row>
    <row r="35" spans="2:7" hidden="1" outlineLevel="1">
      <c r="B35" s="612" t="s">
        <v>441</v>
      </c>
      <c r="C35" s="612"/>
      <c r="E35" s="20"/>
      <c r="F35" s="28"/>
      <c r="G35" s="28"/>
    </row>
    <row r="36" spans="2:7" hidden="1" outlineLevel="1">
      <c r="B36" s="211"/>
      <c r="C36" s="211"/>
      <c r="E36" s="20"/>
      <c r="F36" s="28"/>
      <c r="G36" s="28"/>
    </row>
    <row r="37" spans="2:7" hidden="1" outlineLevel="1">
      <c r="B37" s="612" t="s">
        <v>438</v>
      </c>
      <c r="C37" s="612"/>
      <c r="E37" s="20"/>
      <c r="F37" s="28"/>
      <c r="G37" s="28"/>
    </row>
    <row r="38" spans="2:7" ht="12.75" hidden="1" customHeight="1" outlineLevel="1">
      <c r="B38" s="212"/>
      <c r="C38" s="212"/>
      <c r="E38" s="20"/>
      <c r="F38" s="28"/>
      <c r="G38" s="28" t="e">
        <f>G24-G30</f>
        <v>#REF!</v>
      </c>
    </row>
    <row r="39" spans="2:7" ht="12.75" hidden="1" customHeight="1" outlineLevel="1">
      <c r="B39" s="612" t="s">
        <v>442</v>
      </c>
      <c r="C39" s="612"/>
      <c r="F39" s="28"/>
      <c r="G39" s="28"/>
    </row>
    <row r="40" spans="2:7" ht="12.75" hidden="1" customHeight="1" outlineLevel="1">
      <c r="B40" s="10"/>
      <c r="C40" s="10"/>
      <c r="F40" s="28"/>
      <c r="G40" s="28"/>
    </row>
    <row r="41" spans="2:7" ht="12.75" hidden="1" customHeight="1" outlineLevel="1">
      <c r="B41" s="10"/>
      <c r="C41" s="10"/>
      <c r="F41" s="28"/>
      <c r="G41" s="28"/>
    </row>
    <row r="42" spans="2:7" ht="12.75" hidden="1" customHeight="1" outlineLevel="1">
      <c r="B42" s="10"/>
      <c r="C42" s="10"/>
      <c r="F42" s="28"/>
      <c r="G42" s="28"/>
    </row>
    <row r="43" spans="2:7" ht="12.75" hidden="1" customHeight="1" outlineLevel="1">
      <c r="B43" s="10"/>
      <c r="C43" s="10"/>
      <c r="F43" s="28"/>
      <c r="G43" s="28"/>
    </row>
    <row r="44" spans="2:7" ht="12.75" hidden="1" customHeight="1" outlineLevel="1">
      <c r="B44" s="10"/>
      <c r="C44" s="10"/>
      <c r="F44" s="28"/>
      <c r="G44" s="28"/>
    </row>
    <row r="45" spans="2:7" ht="12.75" hidden="1" customHeight="1" outlineLevel="1">
      <c r="B45" s="10"/>
      <c r="C45" s="10"/>
      <c r="F45" s="28"/>
      <c r="G45" s="28"/>
    </row>
    <row r="46" spans="2:7" ht="12.75" hidden="1" customHeight="1" outlineLevel="1">
      <c r="B46" s="10"/>
      <c r="C46" s="10"/>
      <c r="F46" s="28"/>
      <c r="G46" s="28"/>
    </row>
    <row r="47" spans="2:7" ht="12.75" hidden="1" customHeight="1" outlineLevel="1">
      <c r="B47" s="10"/>
      <c r="C47" s="10"/>
      <c r="F47" s="28"/>
      <c r="G47" s="28"/>
    </row>
    <row r="48" spans="2:7" ht="12.75" hidden="1" customHeight="1" outlineLevel="1">
      <c r="B48" s="10"/>
      <c r="C48" s="10"/>
      <c r="F48" s="28"/>
      <c r="G48" s="28"/>
    </row>
    <row r="49" spans="2:7" ht="12.75" hidden="1" customHeight="1" outlineLevel="1">
      <c r="B49" s="10"/>
      <c r="C49" s="10"/>
      <c r="F49" s="28"/>
      <c r="G49" s="28"/>
    </row>
    <row r="50" spans="2:7" ht="12.75" hidden="1" customHeight="1" outlineLevel="1">
      <c r="B50" s="10"/>
      <c r="C50" s="10"/>
      <c r="F50" s="28"/>
      <c r="G50" s="28"/>
    </row>
    <row r="51" spans="2:7" ht="12.75" hidden="1" customHeight="1" outlineLevel="1">
      <c r="B51" s="10"/>
      <c r="C51" s="10"/>
      <c r="F51" s="28"/>
      <c r="G51" s="28"/>
    </row>
    <row r="52" spans="2:7" ht="12.75" hidden="1" customHeight="1" outlineLevel="1">
      <c r="B52" s="10"/>
      <c r="C52" s="10"/>
      <c r="F52" s="28"/>
      <c r="G52" s="28"/>
    </row>
    <row r="53" spans="2:7" ht="12.75" hidden="1" customHeight="1" outlineLevel="1">
      <c r="B53" s="10"/>
      <c r="C53" s="10"/>
      <c r="F53" s="28"/>
      <c r="G53" s="28"/>
    </row>
    <row r="54" spans="2:7" ht="12.75" hidden="1" customHeight="1" outlineLevel="1">
      <c r="B54" s="10"/>
      <c r="C54" s="10"/>
      <c r="F54" s="28"/>
      <c r="G54" s="28"/>
    </row>
    <row r="55" spans="2:7" ht="12.75" hidden="1" customHeight="1" outlineLevel="1">
      <c r="B55" s="10"/>
      <c r="C55" s="10"/>
      <c r="F55" s="28"/>
      <c r="G55" s="28"/>
    </row>
    <row r="56" spans="2:7" ht="12.75" hidden="1" customHeight="1" outlineLevel="1">
      <c r="B56" s="10"/>
      <c r="C56" s="10"/>
      <c r="F56" s="28"/>
      <c r="G56" s="28"/>
    </row>
    <row r="57" spans="2:7" ht="12.75" hidden="1" customHeight="1" outlineLevel="1">
      <c r="B57" s="10"/>
      <c r="C57" s="10"/>
      <c r="F57" s="28"/>
      <c r="G57" s="28"/>
    </row>
    <row r="58" spans="2:7" ht="12.75" hidden="1" customHeight="1" outlineLevel="1">
      <c r="B58" s="125"/>
      <c r="C58" s="125"/>
      <c r="F58" s="28"/>
      <c r="G58" s="28"/>
    </row>
    <row r="59" spans="2:7" hidden="1" outlineLevel="1">
      <c r="B59" s="90" t="s">
        <v>328</v>
      </c>
      <c r="C59" s="90"/>
      <c r="D59" s="18"/>
      <c r="E59" s="18"/>
      <c r="F59" s="28"/>
      <c r="G59" s="56" t="s">
        <v>297</v>
      </c>
    </row>
    <row r="60" spans="2:7" hidden="1" outlineLevel="1">
      <c r="B60" s="90"/>
      <c r="C60" s="90"/>
      <c r="D60" s="18"/>
      <c r="E60" s="18"/>
      <c r="F60" s="28"/>
      <c r="G60" s="56"/>
    </row>
    <row r="61" spans="2:7" hidden="1" outlineLevel="1">
      <c r="B61" s="90" t="s">
        <v>334</v>
      </c>
      <c r="C61" s="90"/>
      <c r="D61" s="18"/>
      <c r="E61" s="18"/>
      <c r="F61" s="28"/>
      <c r="G61" s="56" t="s">
        <v>296</v>
      </c>
    </row>
    <row r="62" spans="2:7" hidden="1" outlineLevel="1">
      <c r="B62" s="90"/>
      <c r="C62" s="90"/>
      <c r="D62" s="18"/>
      <c r="E62" s="18"/>
      <c r="F62" s="28"/>
      <c r="G62" s="56"/>
    </row>
    <row r="63" spans="2:7" hidden="1" outlineLevel="1">
      <c r="B63" s="91" t="s">
        <v>322</v>
      </c>
      <c r="C63" s="90"/>
      <c r="D63" s="18"/>
      <c r="E63" s="18"/>
      <c r="F63" s="28"/>
      <c r="G63" s="56" t="s">
        <v>341</v>
      </c>
    </row>
    <row r="64" spans="2:7" ht="12.75" hidden="1" customHeight="1" outlineLevel="1">
      <c r="B64" s="90"/>
      <c r="C64" s="90"/>
      <c r="D64" s="18"/>
      <c r="E64" s="18"/>
      <c r="F64" s="28"/>
      <c r="G64" s="56"/>
    </row>
    <row r="65" spans="2:7" ht="12.75" hidden="1" customHeight="1" outlineLevel="1">
      <c r="B65" s="91" t="s">
        <v>323</v>
      </c>
      <c r="C65" s="90"/>
      <c r="D65" s="18"/>
      <c r="E65" s="18"/>
      <c r="F65" s="28"/>
      <c r="G65" s="56" t="s">
        <v>342</v>
      </c>
    </row>
    <row r="66" spans="2:7" ht="12.75" hidden="1" customHeight="1" outlineLevel="1">
      <c r="B66" s="90"/>
      <c r="C66" s="90"/>
      <c r="D66" s="18"/>
      <c r="E66" s="18"/>
      <c r="F66" s="28"/>
      <c r="G66" s="56"/>
    </row>
    <row r="67" spans="2:7" hidden="1" outlineLevel="1">
      <c r="B67" s="92" t="s">
        <v>338</v>
      </c>
      <c r="C67" s="93"/>
      <c r="D67" s="54"/>
      <c r="E67" s="54"/>
      <c r="F67" s="79"/>
      <c r="G67" s="75" t="s">
        <v>321</v>
      </c>
    </row>
    <row r="68" spans="2:7" ht="12.75" hidden="1" customHeight="1" outlineLevel="1">
      <c r="B68" s="90"/>
      <c r="C68" s="90"/>
      <c r="D68" s="18"/>
      <c r="E68" s="18"/>
      <c r="F68" s="28"/>
      <c r="G68" s="56"/>
    </row>
    <row r="69" spans="2:7" ht="33" hidden="1" customHeight="1" outlineLevel="1">
      <c r="B69" s="607" t="s">
        <v>173</v>
      </c>
      <c r="C69" s="607"/>
      <c r="D69" s="41"/>
      <c r="E69" s="41"/>
      <c r="F69" s="80"/>
      <c r="G69" s="56" t="s">
        <v>343</v>
      </c>
    </row>
    <row r="70" spans="2:7" ht="12.75" hidden="1" customHeight="1" outlineLevel="1">
      <c r="B70" s="91"/>
      <c r="C70" s="91"/>
      <c r="F70" s="28"/>
      <c r="G70" s="56"/>
    </row>
    <row r="71" spans="2:7" ht="12" hidden="1" customHeight="1" outlineLevel="1">
      <c r="B71" s="89" t="s">
        <v>302</v>
      </c>
      <c r="C71" s="89"/>
      <c r="D71" s="41"/>
      <c r="E71" s="41"/>
      <c r="F71" s="80"/>
      <c r="G71" s="56" t="s">
        <v>298</v>
      </c>
    </row>
    <row r="72" spans="2:7" ht="12.75" customHeight="1" collapsed="1">
      <c r="B72" s="91"/>
      <c r="C72" s="91"/>
      <c r="F72" s="28"/>
      <c r="G72" s="28"/>
    </row>
    <row r="73" spans="2:7" ht="12.75" customHeight="1">
      <c r="B73" s="210" t="s">
        <v>385</v>
      </c>
      <c r="F73" s="28"/>
      <c r="G73" s="28"/>
    </row>
    <row r="74" spans="2:7" ht="12.75">
      <c r="B74" s="216"/>
      <c r="F74" s="28"/>
      <c r="G74" s="28"/>
    </row>
    <row r="75" spans="2:7" ht="12.75">
      <c r="B75" s="210" t="s">
        <v>374</v>
      </c>
      <c r="F75" s="28"/>
      <c r="G75" s="28"/>
    </row>
    <row r="76" spans="2:7" ht="12.75">
      <c r="B76" s="95"/>
      <c r="F76" s="28"/>
      <c r="G76" s="28"/>
    </row>
    <row r="77" spans="2:7" ht="12.75">
      <c r="B77" s="210" t="s">
        <v>440</v>
      </c>
      <c r="F77" s="28"/>
      <c r="G77" s="28"/>
    </row>
    <row r="78" spans="2:7" ht="12.75">
      <c r="B78" s="95"/>
      <c r="F78" s="28"/>
      <c r="G78" s="28"/>
    </row>
    <row r="79" spans="2:7" ht="12.75">
      <c r="B79" s="210" t="s">
        <v>438</v>
      </c>
      <c r="F79" s="28"/>
      <c r="G79" s="28"/>
    </row>
    <row r="80" spans="2:7" ht="12.75">
      <c r="B80" s="210"/>
      <c r="F80" s="28"/>
      <c r="G80" s="28"/>
    </row>
    <row r="81" spans="2:7" ht="12.75">
      <c r="B81" s="210" t="s">
        <v>442</v>
      </c>
      <c r="F81" s="28"/>
      <c r="G81" s="28"/>
    </row>
    <row r="82" spans="2:7">
      <c r="F82" s="28"/>
      <c r="G82" s="28"/>
    </row>
    <row r="83" spans="2:7">
      <c r="F83" s="28"/>
      <c r="G83" s="28"/>
    </row>
    <row r="84" spans="2:7">
      <c r="F84" s="28"/>
      <c r="G84" s="28"/>
    </row>
    <row r="85" spans="2:7">
      <c r="F85" s="28"/>
      <c r="G85" s="28"/>
    </row>
    <row r="86" spans="2:7">
      <c r="C86" s="76"/>
      <c r="F86" s="28"/>
      <c r="G86" s="28"/>
    </row>
    <row r="87" spans="2:7">
      <c r="F87" s="28"/>
      <c r="G87" s="28"/>
    </row>
    <row r="88" spans="2:7">
      <c r="F88" s="28"/>
      <c r="G88" s="28"/>
    </row>
    <row r="89" spans="2:7">
      <c r="F89" s="28"/>
      <c r="G89" s="28"/>
    </row>
    <row r="90" spans="2:7">
      <c r="F90" s="28"/>
      <c r="G90" s="28"/>
    </row>
    <row r="91" spans="2:7">
      <c r="F91" s="28"/>
      <c r="G91" s="28"/>
    </row>
    <row r="92" spans="2:7">
      <c r="F92" s="28"/>
      <c r="G92" s="28"/>
    </row>
    <row r="93" spans="2:7">
      <c r="F93" s="28"/>
      <c r="G93" s="28"/>
    </row>
    <row r="94" spans="2:7">
      <c r="F94" s="28"/>
      <c r="G94" s="28"/>
    </row>
    <row r="95" spans="2:7">
      <c r="F95" s="28"/>
      <c r="G95" s="28"/>
    </row>
    <row r="96" spans="2:7">
      <c r="F96" s="28"/>
      <c r="G96" s="28"/>
    </row>
    <row r="97" spans="6:7">
      <c r="F97" s="28"/>
      <c r="G97" s="28"/>
    </row>
    <row r="98" spans="6:7">
      <c r="F98" s="28"/>
      <c r="G98" s="28"/>
    </row>
    <row r="99" spans="6:7">
      <c r="F99" s="28"/>
      <c r="G99" s="28"/>
    </row>
    <row r="100" spans="6:7">
      <c r="F100" s="28"/>
      <c r="G100" s="28"/>
    </row>
    <row r="101" spans="6:7">
      <c r="F101" s="28"/>
      <c r="G101" s="28"/>
    </row>
    <row r="102" spans="6:7">
      <c r="F102" s="28"/>
      <c r="G102" s="28"/>
    </row>
    <row r="103" spans="6:7">
      <c r="F103" s="28"/>
      <c r="G103" s="28"/>
    </row>
    <row r="104" spans="6:7">
      <c r="F104" s="28"/>
      <c r="G104" s="28"/>
    </row>
    <row r="105" spans="6:7">
      <c r="F105" s="28"/>
      <c r="G105" s="28"/>
    </row>
    <row r="106" spans="6:7">
      <c r="F106" s="28"/>
      <c r="G106" s="28"/>
    </row>
    <row r="107" spans="6:7">
      <c r="F107" s="20"/>
      <c r="G107" s="20"/>
    </row>
    <row r="108" spans="6:7">
      <c r="F108" s="20"/>
      <c r="G108" s="20"/>
    </row>
    <row r="109" spans="6:7">
      <c r="F109" s="20"/>
      <c r="G109" s="20"/>
    </row>
    <row r="110" spans="6:7">
      <c r="F110" s="20"/>
      <c r="G110" s="20"/>
    </row>
    <row r="111" spans="6:7">
      <c r="F111" s="20"/>
      <c r="G111" s="20"/>
    </row>
    <row r="112" spans="6:7">
      <c r="F112" s="20"/>
      <c r="G112" s="20"/>
    </row>
    <row r="113" spans="6:7">
      <c r="F113" s="20"/>
      <c r="G113" s="20"/>
    </row>
    <row r="114" spans="6:7">
      <c r="F114" s="20"/>
      <c r="G114" s="20"/>
    </row>
    <row r="115" spans="6:7">
      <c r="F115" s="20"/>
      <c r="G115" s="20"/>
    </row>
    <row r="116" spans="6:7">
      <c r="F116" s="20"/>
      <c r="G116" s="20"/>
    </row>
    <row r="117" spans="6:7">
      <c r="F117" s="20"/>
      <c r="G117" s="20"/>
    </row>
    <row r="118" spans="6:7">
      <c r="F118" s="20"/>
      <c r="G118" s="20"/>
    </row>
    <row r="119" spans="6:7">
      <c r="F119" s="20"/>
      <c r="G119" s="20"/>
    </row>
    <row r="120" spans="6:7">
      <c r="F120" s="20"/>
      <c r="G120" s="20"/>
    </row>
    <row r="121" spans="6:7">
      <c r="F121" s="20"/>
      <c r="G121" s="20"/>
    </row>
  </sheetData>
  <mergeCells count="24">
    <mergeCell ref="B27:C27"/>
    <mergeCell ref="B69:C69"/>
    <mergeCell ref="B28:C28"/>
    <mergeCell ref="B29:C29"/>
    <mergeCell ref="B32:C32"/>
    <mergeCell ref="B35:C35"/>
    <mergeCell ref="B37:C37"/>
    <mergeCell ref="B39:C39"/>
    <mergeCell ref="H21:H22"/>
    <mergeCell ref="I21:I22"/>
    <mergeCell ref="B7:G7"/>
    <mergeCell ref="H1:I1"/>
    <mergeCell ref="H2:I2"/>
    <mergeCell ref="H3:I3"/>
    <mergeCell ref="H4:I4"/>
    <mergeCell ref="B10:G10"/>
    <mergeCell ref="F21:F22"/>
    <mergeCell ref="B11:G11"/>
    <mergeCell ref="D21:D22"/>
    <mergeCell ref="B21:C22"/>
    <mergeCell ref="B8:G8"/>
    <mergeCell ref="B9:G9"/>
    <mergeCell ref="E21:E22"/>
    <mergeCell ref="G21:G22"/>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indexed="29"/>
    <pageSetUpPr fitToPage="1"/>
  </sheetPr>
  <dimension ref="B1:M392"/>
  <sheetViews>
    <sheetView view="pageBreakPreview" topLeftCell="A7" zoomScale="85" zoomScaleNormal="75" zoomScaleSheetLayoutView="85" workbookViewId="0">
      <selection activeCell="B8" sqref="B8:G8"/>
    </sheetView>
  </sheetViews>
  <sheetFormatPr defaultColWidth="9.28515625" defaultRowHeight="12" outlineLevelRow="1"/>
  <cols>
    <col min="1" max="1" width="2.7109375" style="13" customWidth="1"/>
    <col min="2" max="2" width="22.28515625" style="13" customWidth="1"/>
    <col min="3" max="3" width="35.28515625" style="13" customWidth="1"/>
    <col min="4" max="4" width="11.28515625" style="13" customWidth="1"/>
    <col min="5" max="5" width="10.7109375" style="13" hidden="1" customWidth="1"/>
    <col min="6" max="9" width="14.7109375" style="13" customWidth="1"/>
    <col min="10" max="16384" width="9.28515625" style="13"/>
  </cols>
  <sheetData>
    <row r="1" spans="2:13">
      <c r="H1" s="598" t="s">
        <v>228</v>
      </c>
      <c r="I1" s="598"/>
      <c r="J1" s="1"/>
      <c r="K1" s="2"/>
      <c r="L1" s="2"/>
    </row>
    <row r="2" spans="2:13">
      <c r="H2" s="605" t="s">
        <v>409</v>
      </c>
      <c r="I2" s="605"/>
      <c r="J2" s="35"/>
      <c r="L2" s="2"/>
      <c r="M2" s="2"/>
    </row>
    <row r="3" spans="2:13">
      <c r="H3" s="605" t="s">
        <v>406</v>
      </c>
      <c r="I3" s="605"/>
      <c r="J3" s="35"/>
      <c r="K3" s="18"/>
      <c r="L3" s="29"/>
      <c r="M3" s="2"/>
    </row>
    <row r="4" spans="2:13">
      <c r="H4" s="605" t="s">
        <v>3</v>
      </c>
      <c r="I4" s="605"/>
      <c r="J4" s="35"/>
      <c r="K4" s="18"/>
      <c r="L4" s="29"/>
      <c r="M4" s="2"/>
    </row>
    <row r="5" spans="2:13">
      <c r="H5" s="2"/>
    </row>
    <row r="6" spans="2:13">
      <c r="H6" s="2"/>
    </row>
    <row r="7" spans="2:13">
      <c r="B7" s="598"/>
      <c r="C7" s="598"/>
      <c r="D7" s="598"/>
      <c r="E7" s="598"/>
      <c r="F7" s="598"/>
      <c r="G7" s="598"/>
      <c r="H7" s="2"/>
    </row>
    <row r="8" spans="2:13">
      <c r="B8" s="598" t="s">
        <v>20</v>
      </c>
      <c r="C8" s="598"/>
      <c r="D8" s="598"/>
      <c r="E8" s="598"/>
      <c r="F8" s="598"/>
      <c r="G8" s="598"/>
    </row>
    <row r="9" spans="2:13">
      <c r="B9" s="598" t="s">
        <v>248</v>
      </c>
      <c r="C9" s="598"/>
      <c r="D9" s="598"/>
      <c r="E9" s="598"/>
      <c r="F9" s="598"/>
      <c r="G9" s="598"/>
    </row>
    <row r="10" spans="2:13">
      <c r="B10" s="598" t="s">
        <v>119</v>
      </c>
      <c r="C10" s="598"/>
      <c r="D10" s="598"/>
      <c r="E10" s="598"/>
      <c r="F10" s="598"/>
      <c r="G10" s="598"/>
    </row>
    <row r="11" spans="2:13">
      <c r="B11" s="603" t="s">
        <v>93</v>
      </c>
      <c r="C11" s="603"/>
      <c r="D11" s="603"/>
      <c r="E11" s="603"/>
      <c r="F11" s="603"/>
      <c r="G11" s="603"/>
    </row>
    <row r="12" spans="2:13">
      <c r="B12" s="3"/>
      <c r="C12" s="3"/>
      <c r="D12" s="3"/>
      <c r="E12" s="3"/>
      <c r="F12" s="3"/>
      <c r="G12" s="3"/>
    </row>
    <row r="13" spans="2:13">
      <c r="B13" s="1"/>
      <c r="C13" s="1"/>
      <c r="D13" s="1"/>
      <c r="E13" s="1"/>
      <c r="F13" s="1"/>
      <c r="G13" s="1"/>
      <c r="H13" s="1"/>
      <c r="I13" s="4" t="s">
        <v>281</v>
      </c>
    </row>
    <row r="14" spans="2:13">
      <c r="B14" s="48" t="s">
        <v>308</v>
      </c>
      <c r="C14" s="5" t="str">
        <f>UPPER("Ministerul  Industriei şi Infrastructurii")</f>
        <v>MINISTERUL  INDUSTRIEI ŞI INFRASTRUCTURII</v>
      </c>
      <c r="D14" s="6"/>
      <c r="E14" s="6"/>
      <c r="F14" s="6"/>
      <c r="G14" s="6"/>
      <c r="H14" s="6"/>
      <c r="I14" s="4">
        <v>299</v>
      </c>
    </row>
    <row r="15" spans="2:13">
      <c r="B15" s="49" t="s">
        <v>335</v>
      </c>
      <c r="C15" s="5" t="s">
        <v>320</v>
      </c>
      <c r="D15" s="6"/>
      <c r="E15" s="6"/>
      <c r="F15" s="6"/>
      <c r="G15" s="6"/>
      <c r="H15" s="6"/>
      <c r="I15" s="4">
        <v>16</v>
      </c>
    </row>
    <row r="16" spans="2:13">
      <c r="B16" s="48" t="s">
        <v>359</v>
      </c>
      <c r="C16" s="5" t="s">
        <v>249</v>
      </c>
      <c r="D16" s="6"/>
      <c r="E16" s="6"/>
      <c r="F16" s="6"/>
      <c r="G16" s="6"/>
      <c r="H16" s="6"/>
      <c r="I16" s="4">
        <v>4</v>
      </c>
    </row>
    <row r="17" spans="2:9">
      <c r="B17" s="48" t="s">
        <v>307</v>
      </c>
      <c r="C17" s="26" t="s">
        <v>250</v>
      </c>
      <c r="D17" s="6"/>
      <c r="E17" s="6"/>
      <c r="F17" s="6"/>
      <c r="G17" s="6"/>
      <c r="H17" s="6"/>
      <c r="I17" s="4">
        <v>404</v>
      </c>
    </row>
    <row r="18" spans="2:9">
      <c r="B18" s="8"/>
      <c r="C18" s="8"/>
      <c r="D18" s="9"/>
      <c r="E18" s="9"/>
      <c r="F18" s="9"/>
      <c r="G18" s="9"/>
    </row>
    <row r="19" spans="2:9">
      <c r="H19" s="2"/>
      <c r="I19" s="2" t="s">
        <v>280</v>
      </c>
    </row>
    <row r="20" spans="2:9" ht="12" customHeight="1">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hidden="1" outlineLevel="1">
      <c r="B22" s="11"/>
      <c r="C22" s="11"/>
      <c r="F22" s="87"/>
      <c r="G22" s="88"/>
    </row>
    <row r="23" spans="2:9" ht="12.75" hidden="1" customHeight="1" outlineLevel="1">
      <c r="B23" s="165" t="s">
        <v>293</v>
      </c>
      <c r="C23" s="11"/>
      <c r="E23" s="42" t="e">
        <f>#REF!+#REF!</f>
        <v>#REF!</v>
      </c>
      <c r="F23" s="87" t="e">
        <f>#REF!+#REF!</f>
        <v>#REF!</v>
      </c>
      <c r="G23" s="87" t="e">
        <f>#REF!+#REF!</f>
        <v>#REF!</v>
      </c>
    </row>
    <row r="24" spans="2:9" ht="12.75" hidden="1" customHeight="1" outlineLevel="1">
      <c r="B24" s="11"/>
      <c r="C24" s="11"/>
      <c r="E24" s="20"/>
      <c r="F24" s="28"/>
      <c r="G24" s="28"/>
    </row>
    <row r="25" spans="2:9" ht="12.75" hidden="1" customHeight="1" outlineLevel="1">
      <c r="B25" s="11" t="s">
        <v>284</v>
      </c>
      <c r="C25" s="11"/>
      <c r="E25" s="20"/>
      <c r="F25" s="28"/>
      <c r="G25" s="28"/>
    </row>
    <row r="26" spans="2:9" ht="24" hidden="1" customHeight="1" outlineLevel="1">
      <c r="B26" s="619" t="s">
        <v>340</v>
      </c>
      <c r="C26" s="619"/>
      <c r="D26" s="2">
        <v>1</v>
      </c>
      <c r="E26" s="20">
        <v>100</v>
      </c>
      <c r="F26" s="28">
        <v>280</v>
      </c>
      <c r="G26" s="28"/>
    </row>
    <row r="27" spans="2:9" ht="36" hidden="1" customHeight="1" outlineLevel="1">
      <c r="B27" s="619" t="s">
        <v>437</v>
      </c>
      <c r="C27" s="619"/>
      <c r="D27" s="2">
        <v>2</v>
      </c>
      <c r="E27" s="20">
        <v>10</v>
      </c>
      <c r="F27" s="28">
        <v>50</v>
      </c>
      <c r="G27" s="28"/>
    </row>
    <row r="28" spans="2:9" ht="30" hidden="1" customHeight="1" outlineLevel="1">
      <c r="B28" s="619" t="s">
        <v>251</v>
      </c>
      <c r="C28" s="619"/>
      <c r="D28" s="2">
        <v>3</v>
      </c>
      <c r="E28" s="20">
        <v>50</v>
      </c>
      <c r="F28" s="28">
        <v>20</v>
      </c>
      <c r="G28" s="28"/>
    </row>
    <row r="29" spans="2:9" ht="26.25" hidden="1" customHeight="1" outlineLevel="1">
      <c r="B29" s="43"/>
      <c r="C29" s="43"/>
      <c r="E29" s="20"/>
      <c r="F29" s="28"/>
      <c r="G29" s="28"/>
    </row>
    <row r="30" spans="2:9" ht="12.75" hidden="1" customHeight="1" outlineLevel="1">
      <c r="B30" s="166" t="s">
        <v>294</v>
      </c>
      <c r="C30" s="10"/>
      <c r="E30" s="20">
        <f>E32</f>
        <v>170</v>
      </c>
      <c r="F30" s="28">
        <f>F32</f>
        <v>350</v>
      </c>
      <c r="G30" s="28">
        <f>G32</f>
        <v>0</v>
      </c>
    </row>
    <row r="31" spans="2:9" ht="12.75" hidden="1" customHeight="1" outlineLevel="1">
      <c r="B31" s="11"/>
      <c r="C31" s="11"/>
      <c r="E31" s="20"/>
      <c r="F31" s="28"/>
      <c r="G31" s="28"/>
    </row>
    <row r="32" spans="2:9" ht="25.5" hidden="1" customHeight="1" outlineLevel="1">
      <c r="B32" s="619" t="s">
        <v>443</v>
      </c>
      <c r="C32" s="619"/>
      <c r="D32" s="13">
        <v>1</v>
      </c>
      <c r="E32" s="20">
        <v>170</v>
      </c>
      <c r="F32" s="28">
        <v>350</v>
      </c>
      <c r="G32" s="28"/>
    </row>
    <row r="33" spans="2:7" ht="25.5" hidden="1" customHeight="1" outlineLevel="1">
      <c r="B33" s="41"/>
      <c r="C33" s="41"/>
      <c r="E33" s="20"/>
      <c r="F33" s="28"/>
      <c r="G33" s="28"/>
    </row>
    <row r="34" spans="2:7" hidden="1" outlineLevel="1">
      <c r="B34" s="11"/>
      <c r="C34" s="11"/>
      <c r="F34" s="28"/>
      <c r="G34" s="28"/>
    </row>
    <row r="35" spans="2:7" hidden="1" outlineLevel="1">
      <c r="B35" s="612" t="s">
        <v>441</v>
      </c>
      <c r="C35" s="612"/>
      <c r="F35" s="28"/>
      <c r="G35" s="28"/>
    </row>
    <row r="36" spans="2:7" hidden="1" outlineLevel="1">
      <c r="B36" s="211"/>
      <c r="C36" s="211"/>
      <c r="F36" s="28"/>
      <c r="G36" s="28"/>
    </row>
    <row r="37" spans="2:7" hidden="1" outlineLevel="1">
      <c r="B37" s="612" t="s">
        <v>438</v>
      </c>
      <c r="C37" s="612"/>
      <c r="F37" s="28"/>
      <c r="G37" s="28"/>
    </row>
    <row r="38" spans="2:7" hidden="1" outlineLevel="1">
      <c r="B38" s="212"/>
      <c r="C38" s="212"/>
      <c r="F38" s="28"/>
      <c r="G38" s="28"/>
    </row>
    <row r="39" spans="2:7" hidden="1" outlineLevel="1">
      <c r="B39" s="612" t="s">
        <v>442</v>
      </c>
      <c r="C39" s="612"/>
      <c r="F39" s="28"/>
      <c r="G39" s="28"/>
    </row>
    <row r="40" spans="2:7" hidden="1" outlineLevel="1">
      <c r="F40" s="28"/>
      <c r="G40" s="28"/>
    </row>
    <row r="41" spans="2:7" hidden="1" outlineLevel="1">
      <c r="F41" s="28"/>
      <c r="G41" s="28"/>
    </row>
    <row r="42" spans="2:7" hidden="1" outlineLevel="1">
      <c r="F42" s="28"/>
      <c r="G42" s="28"/>
    </row>
    <row r="43" spans="2:7" hidden="1" outlineLevel="1">
      <c r="F43" s="28"/>
      <c r="G43" s="28"/>
    </row>
    <row r="44" spans="2:7" hidden="1" outlineLevel="1">
      <c r="F44" s="28"/>
      <c r="G44" s="28"/>
    </row>
    <row r="45" spans="2:7" hidden="1" outlineLevel="1">
      <c r="F45" s="28"/>
      <c r="G45" s="28"/>
    </row>
    <row r="46" spans="2:7" hidden="1" outlineLevel="1">
      <c r="F46" s="28"/>
      <c r="G46" s="28"/>
    </row>
    <row r="47" spans="2:7" hidden="1" outlineLevel="1">
      <c r="F47" s="28"/>
      <c r="G47" s="28"/>
    </row>
    <row r="48" spans="2:7" hidden="1" outlineLevel="1">
      <c r="F48" s="28"/>
      <c r="G48" s="28"/>
    </row>
    <row r="49" spans="2:7" hidden="1" outlineLevel="1">
      <c r="F49" s="28"/>
      <c r="G49" s="28"/>
    </row>
    <row r="50" spans="2:7" hidden="1" outlineLevel="1">
      <c r="F50" s="28"/>
      <c r="G50" s="28"/>
    </row>
    <row r="51" spans="2:7" hidden="1" outlineLevel="1">
      <c r="B51" s="11"/>
      <c r="C51" s="11"/>
      <c r="F51" s="28"/>
      <c r="G51" s="28"/>
    </row>
    <row r="52" spans="2:7" hidden="1" outlineLevel="1">
      <c r="B52" s="11"/>
      <c r="C52" s="11"/>
      <c r="F52" s="28"/>
      <c r="G52" s="28"/>
    </row>
    <row r="53" spans="2:7" hidden="1" outlineLevel="1">
      <c r="B53" s="11"/>
      <c r="C53" s="11"/>
      <c r="F53" s="28"/>
      <c r="G53" s="28"/>
    </row>
    <row r="54" spans="2:7" ht="12" hidden="1" customHeight="1" outlineLevel="1">
      <c r="B54" s="607" t="s">
        <v>160</v>
      </c>
      <c r="C54" s="607"/>
      <c r="F54" s="28"/>
      <c r="G54" s="81" t="s">
        <v>161</v>
      </c>
    </row>
    <row r="55" spans="2:7" collapsed="1">
      <c r="B55" s="91"/>
      <c r="C55" s="91"/>
      <c r="F55" s="28"/>
      <c r="G55" s="28"/>
    </row>
    <row r="56" spans="2:7" ht="12.75">
      <c r="B56" s="210" t="s">
        <v>385</v>
      </c>
      <c r="F56" s="28"/>
      <c r="G56" s="28"/>
    </row>
    <row r="57" spans="2:7" ht="12.75">
      <c r="B57" s="216"/>
      <c r="F57" s="28"/>
      <c r="G57" s="28"/>
    </row>
    <row r="58" spans="2:7" ht="12.75">
      <c r="B58" s="210" t="s">
        <v>374</v>
      </c>
      <c r="F58" s="28"/>
      <c r="G58" s="28"/>
    </row>
    <row r="59" spans="2:7" ht="12.75">
      <c r="B59" s="95"/>
      <c r="F59" s="28"/>
      <c r="G59" s="28"/>
    </row>
    <row r="60" spans="2:7" ht="12.75">
      <c r="B60" s="210" t="s">
        <v>440</v>
      </c>
      <c r="F60" s="28"/>
      <c r="G60" s="28"/>
    </row>
    <row r="61" spans="2:7" ht="12.75">
      <c r="B61" s="95"/>
      <c r="F61" s="28"/>
      <c r="G61" s="28"/>
    </row>
    <row r="62" spans="2:7" ht="12.75">
      <c r="B62" s="210" t="s">
        <v>438</v>
      </c>
      <c r="F62" s="28"/>
      <c r="G62" s="28"/>
    </row>
    <row r="63" spans="2:7" ht="12.75">
      <c r="B63" s="210"/>
      <c r="F63" s="28"/>
      <c r="G63" s="28"/>
    </row>
    <row r="64" spans="2:7" ht="12.75">
      <c r="B64" s="210" t="s">
        <v>442</v>
      </c>
      <c r="F64" s="28"/>
      <c r="G64" s="28"/>
    </row>
    <row r="65" spans="3:7">
      <c r="F65" s="28"/>
      <c r="G65" s="28"/>
    </row>
    <row r="66" spans="3:7">
      <c r="F66" s="28"/>
      <c r="G66" s="28"/>
    </row>
    <row r="67" spans="3:7">
      <c r="F67" s="28"/>
      <c r="G67" s="28"/>
    </row>
    <row r="68" spans="3:7">
      <c r="F68" s="28"/>
      <c r="G68" s="28"/>
    </row>
    <row r="69" spans="3:7">
      <c r="F69" s="28"/>
      <c r="G69" s="28"/>
    </row>
    <row r="70" spans="3:7">
      <c r="F70" s="28"/>
      <c r="G70" s="28"/>
    </row>
    <row r="71" spans="3:7">
      <c r="F71" s="28"/>
      <c r="G71" s="28"/>
    </row>
    <row r="72" spans="3:7">
      <c r="C72" s="76"/>
      <c r="F72" s="28"/>
      <c r="G72" s="28"/>
    </row>
    <row r="73" spans="3:7">
      <c r="F73" s="28"/>
      <c r="G73" s="28"/>
    </row>
    <row r="74" spans="3:7">
      <c r="F74" s="28"/>
      <c r="G74" s="28"/>
    </row>
    <row r="75" spans="3:7">
      <c r="F75" s="28"/>
      <c r="G75" s="28"/>
    </row>
    <row r="76" spans="3:7">
      <c r="F76" s="28"/>
      <c r="G76" s="28"/>
    </row>
    <row r="77" spans="3:7">
      <c r="F77" s="28"/>
      <c r="G77" s="28"/>
    </row>
    <row r="78" spans="3:7">
      <c r="F78" s="28"/>
      <c r="G78" s="28"/>
    </row>
    <row r="79" spans="3:7">
      <c r="F79" s="28"/>
      <c r="G79" s="28"/>
    </row>
    <row r="80" spans="3:7">
      <c r="F80" s="28"/>
      <c r="G80" s="28"/>
    </row>
    <row r="81" spans="6:7">
      <c r="F81" s="28"/>
      <c r="G81" s="28"/>
    </row>
    <row r="82" spans="6:7">
      <c r="F82" s="28"/>
      <c r="G82" s="28"/>
    </row>
    <row r="83" spans="6:7">
      <c r="F83" s="28"/>
      <c r="G83" s="28"/>
    </row>
    <row r="84" spans="6:7">
      <c r="F84" s="28"/>
      <c r="G84" s="28"/>
    </row>
    <row r="85" spans="6:7">
      <c r="F85" s="28"/>
      <c r="G85" s="28"/>
    </row>
    <row r="86" spans="6:7">
      <c r="F86" s="28"/>
      <c r="G86" s="28"/>
    </row>
    <row r="87" spans="6:7">
      <c r="F87" s="28"/>
      <c r="G87" s="28"/>
    </row>
    <row r="88" spans="6:7">
      <c r="F88" s="28"/>
      <c r="G88" s="28"/>
    </row>
    <row r="89" spans="6:7">
      <c r="F89" s="28"/>
      <c r="G89" s="28"/>
    </row>
    <row r="90" spans="6:7">
      <c r="F90" s="28"/>
      <c r="G90" s="28"/>
    </row>
    <row r="91" spans="6:7">
      <c r="F91" s="28"/>
      <c r="G91" s="28"/>
    </row>
    <row r="92" spans="6:7">
      <c r="F92" s="28"/>
      <c r="G92" s="28"/>
    </row>
    <row r="93" spans="6:7">
      <c r="F93" s="20"/>
      <c r="G93" s="20"/>
    </row>
    <row r="94" spans="6:7">
      <c r="F94" s="20"/>
      <c r="G94" s="20"/>
    </row>
    <row r="95" spans="6:7">
      <c r="F95" s="20"/>
      <c r="G95" s="20"/>
    </row>
    <row r="96" spans="6:7">
      <c r="F96" s="20"/>
      <c r="G96" s="20"/>
    </row>
    <row r="97" spans="6:7">
      <c r="F97" s="20"/>
      <c r="G97" s="20"/>
    </row>
    <row r="98" spans="6:7">
      <c r="F98" s="20"/>
      <c r="G98" s="20"/>
    </row>
    <row r="99" spans="6:7">
      <c r="F99" s="20"/>
      <c r="G99" s="20"/>
    </row>
    <row r="100" spans="6:7">
      <c r="F100" s="20"/>
      <c r="G100" s="20"/>
    </row>
    <row r="101" spans="6:7">
      <c r="F101" s="20"/>
      <c r="G101" s="20"/>
    </row>
    <row r="102" spans="6:7">
      <c r="F102" s="20"/>
      <c r="G102" s="20"/>
    </row>
    <row r="103" spans="6:7">
      <c r="F103" s="20"/>
      <c r="G103" s="20"/>
    </row>
    <row r="104" spans="6:7">
      <c r="G104" s="1"/>
    </row>
    <row r="105" spans="6:7">
      <c r="G105" s="1"/>
    </row>
    <row r="106" spans="6:7">
      <c r="G106" s="1"/>
    </row>
    <row r="107" spans="6:7">
      <c r="G107" s="1"/>
    </row>
    <row r="108" spans="6:7">
      <c r="G108" s="1"/>
    </row>
    <row r="109" spans="6:7">
      <c r="G109" s="1"/>
    </row>
    <row r="110" spans="6:7">
      <c r="G110" s="1"/>
    </row>
    <row r="111" spans="6:7">
      <c r="G111" s="1"/>
    </row>
    <row r="112" spans="6:7">
      <c r="G112" s="1"/>
    </row>
    <row r="113" spans="7:7">
      <c r="G113" s="1"/>
    </row>
    <row r="114" spans="7:7">
      <c r="G114" s="1"/>
    </row>
    <row r="115" spans="7:7">
      <c r="G115" s="1"/>
    </row>
    <row r="116" spans="7:7">
      <c r="G116" s="1"/>
    </row>
    <row r="117" spans="7:7">
      <c r="G117" s="1"/>
    </row>
    <row r="118" spans="7:7">
      <c r="G118" s="1"/>
    </row>
    <row r="119" spans="7:7">
      <c r="G119" s="1"/>
    </row>
    <row r="120" spans="7:7">
      <c r="G120" s="1"/>
    </row>
    <row r="121" spans="7:7">
      <c r="G121" s="1"/>
    </row>
    <row r="122" spans="7:7">
      <c r="G122" s="1"/>
    </row>
    <row r="123" spans="7:7">
      <c r="G123" s="1"/>
    </row>
    <row r="124" spans="7:7">
      <c r="G124" s="1"/>
    </row>
    <row r="125" spans="7:7">
      <c r="G125" s="1"/>
    </row>
    <row r="126" spans="7:7">
      <c r="G126" s="1"/>
    </row>
    <row r="127" spans="7:7">
      <c r="G127" s="1"/>
    </row>
    <row r="128" spans="7:7">
      <c r="G128" s="1"/>
    </row>
    <row r="129" spans="7:7">
      <c r="G129" s="1"/>
    </row>
    <row r="130" spans="7:7">
      <c r="G130" s="1"/>
    </row>
    <row r="131" spans="7:7">
      <c r="G131" s="1"/>
    </row>
    <row r="132" spans="7:7">
      <c r="G132" s="1"/>
    </row>
    <row r="133" spans="7:7">
      <c r="G133" s="1"/>
    </row>
    <row r="134" spans="7:7">
      <c r="G134" s="1"/>
    </row>
    <row r="135" spans="7:7">
      <c r="G135" s="1"/>
    </row>
    <row r="136" spans="7:7">
      <c r="G136" s="1"/>
    </row>
    <row r="137" spans="7:7">
      <c r="G137" s="1"/>
    </row>
    <row r="138" spans="7:7">
      <c r="G138" s="1"/>
    </row>
    <row r="139" spans="7:7">
      <c r="G139" s="1"/>
    </row>
    <row r="140" spans="7:7">
      <c r="G140" s="1"/>
    </row>
    <row r="141" spans="7:7">
      <c r="G141" s="1"/>
    </row>
    <row r="142" spans="7:7">
      <c r="G142" s="1"/>
    </row>
    <row r="143" spans="7:7">
      <c r="G143" s="1"/>
    </row>
    <row r="144" spans="7:7">
      <c r="G144" s="1"/>
    </row>
    <row r="145" spans="7:7">
      <c r="G145" s="1"/>
    </row>
    <row r="146" spans="7:7">
      <c r="G146" s="1"/>
    </row>
    <row r="147" spans="7:7">
      <c r="G147" s="1"/>
    </row>
    <row r="148" spans="7:7">
      <c r="G148" s="1"/>
    </row>
    <row r="149" spans="7:7">
      <c r="G149" s="1"/>
    </row>
    <row r="150" spans="7:7">
      <c r="G150" s="1"/>
    </row>
    <row r="151" spans="7:7">
      <c r="G151" s="1"/>
    </row>
    <row r="152" spans="7:7">
      <c r="G152" s="1"/>
    </row>
    <row r="153" spans="7:7">
      <c r="G153" s="1"/>
    </row>
    <row r="154" spans="7:7">
      <c r="G154" s="1"/>
    </row>
    <row r="155" spans="7:7">
      <c r="G155" s="1"/>
    </row>
    <row r="156" spans="7:7">
      <c r="G156" s="1"/>
    </row>
    <row r="157" spans="7:7">
      <c r="G157" s="1"/>
    </row>
    <row r="158" spans="7:7">
      <c r="G158" s="1"/>
    </row>
    <row r="159" spans="7:7">
      <c r="G159" s="1"/>
    </row>
    <row r="160" spans="7:7">
      <c r="G160" s="1"/>
    </row>
    <row r="161" spans="7:7">
      <c r="G161" s="1"/>
    </row>
    <row r="162" spans="7:7">
      <c r="G162" s="1"/>
    </row>
    <row r="163" spans="7:7">
      <c r="G163" s="1"/>
    </row>
    <row r="164" spans="7:7">
      <c r="G164" s="1"/>
    </row>
    <row r="165" spans="7:7">
      <c r="G165" s="1"/>
    </row>
    <row r="166" spans="7:7">
      <c r="G166" s="1"/>
    </row>
    <row r="167" spans="7:7">
      <c r="G167" s="1"/>
    </row>
    <row r="168" spans="7:7">
      <c r="G168" s="1"/>
    </row>
    <row r="169" spans="7:7">
      <c r="G169" s="1"/>
    </row>
    <row r="170" spans="7:7">
      <c r="G170" s="1"/>
    </row>
    <row r="171" spans="7:7">
      <c r="G171" s="1"/>
    </row>
    <row r="172" spans="7:7">
      <c r="G172" s="1"/>
    </row>
    <row r="173" spans="7:7">
      <c r="G173" s="1"/>
    </row>
    <row r="174" spans="7:7">
      <c r="G174" s="1"/>
    </row>
    <row r="175" spans="7:7">
      <c r="G175" s="1"/>
    </row>
    <row r="176" spans="7:7">
      <c r="G176" s="1"/>
    </row>
    <row r="177" spans="7:7">
      <c r="G177" s="1"/>
    </row>
    <row r="178" spans="7:7">
      <c r="G178" s="1"/>
    </row>
    <row r="179" spans="7:7">
      <c r="G179" s="1"/>
    </row>
    <row r="180" spans="7:7">
      <c r="G180" s="1"/>
    </row>
    <row r="181" spans="7:7">
      <c r="G181" s="1"/>
    </row>
    <row r="182" spans="7:7">
      <c r="G182" s="1"/>
    </row>
    <row r="183" spans="7:7">
      <c r="G183" s="1"/>
    </row>
    <row r="184" spans="7:7">
      <c r="G184" s="1"/>
    </row>
    <row r="185" spans="7:7">
      <c r="G185" s="1"/>
    </row>
    <row r="186" spans="7:7">
      <c r="G186" s="1"/>
    </row>
    <row r="187" spans="7:7">
      <c r="G187" s="1"/>
    </row>
    <row r="188" spans="7:7">
      <c r="G188" s="1"/>
    </row>
    <row r="189" spans="7:7">
      <c r="G189" s="1"/>
    </row>
    <row r="190" spans="7:7">
      <c r="G190" s="1"/>
    </row>
    <row r="191" spans="7:7">
      <c r="G191" s="1"/>
    </row>
    <row r="192" spans="7:7">
      <c r="G192" s="1"/>
    </row>
    <row r="193" spans="7:7">
      <c r="G193" s="1"/>
    </row>
    <row r="194" spans="7:7">
      <c r="G194" s="1"/>
    </row>
    <row r="195" spans="7:7">
      <c r="G195" s="1"/>
    </row>
    <row r="196" spans="7:7">
      <c r="G196" s="1"/>
    </row>
    <row r="197" spans="7:7">
      <c r="G197" s="1"/>
    </row>
    <row r="198" spans="7:7">
      <c r="G198" s="1"/>
    </row>
    <row r="199" spans="7:7">
      <c r="G199" s="1"/>
    </row>
    <row r="200" spans="7:7">
      <c r="G200" s="1"/>
    </row>
    <row r="201" spans="7:7">
      <c r="G201" s="1"/>
    </row>
    <row r="202" spans="7:7">
      <c r="G202" s="1"/>
    </row>
    <row r="203" spans="7:7">
      <c r="G203" s="1"/>
    </row>
    <row r="204" spans="7:7">
      <c r="G204" s="1"/>
    </row>
    <row r="205" spans="7:7">
      <c r="G205" s="1"/>
    </row>
    <row r="206" spans="7:7">
      <c r="G206" s="1"/>
    </row>
    <row r="207" spans="7:7">
      <c r="G207" s="1"/>
    </row>
    <row r="208" spans="7:7">
      <c r="G208" s="1"/>
    </row>
    <row r="209" spans="7:7">
      <c r="G209" s="1"/>
    </row>
    <row r="210" spans="7:7">
      <c r="G210" s="1"/>
    </row>
    <row r="211" spans="7:7">
      <c r="G211" s="1"/>
    </row>
    <row r="212" spans="7:7">
      <c r="G212" s="1"/>
    </row>
    <row r="213" spans="7:7">
      <c r="G213" s="1"/>
    </row>
    <row r="214" spans="7:7">
      <c r="G214" s="1"/>
    </row>
    <row r="215" spans="7:7">
      <c r="G215" s="1"/>
    </row>
    <row r="216" spans="7:7">
      <c r="G216" s="1"/>
    </row>
    <row r="217" spans="7:7">
      <c r="G217" s="1"/>
    </row>
    <row r="218" spans="7:7">
      <c r="G218" s="1"/>
    </row>
    <row r="219" spans="7:7">
      <c r="G219" s="1"/>
    </row>
    <row r="220" spans="7:7">
      <c r="G220" s="1"/>
    </row>
    <row r="221" spans="7:7">
      <c r="G221" s="1"/>
    </row>
    <row r="222" spans="7:7">
      <c r="G222" s="1"/>
    </row>
    <row r="223" spans="7:7">
      <c r="G223" s="1"/>
    </row>
    <row r="224" spans="7:7">
      <c r="G224" s="1"/>
    </row>
    <row r="225" spans="7:7">
      <c r="G225" s="1"/>
    </row>
    <row r="226" spans="7:7">
      <c r="G226" s="1"/>
    </row>
    <row r="227" spans="7:7">
      <c r="G227" s="1"/>
    </row>
    <row r="228" spans="7:7">
      <c r="G228" s="1"/>
    </row>
    <row r="229" spans="7:7">
      <c r="G229" s="1"/>
    </row>
    <row r="230" spans="7:7">
      <c r="G230" s="1"/>
    </row>
    <row r="231" spans="7:7">
      <c r="G231" s="1"/>
    </row>
    <row r="232" spans="7:7">
      <c r="G232" s="1"/>
    </row>
    <row r="233" spans="7:7">
      <c r="G233" s="1"/>
    </row>
    <row r="234" spans="7:7">
      <c r="G234" s="1"/>
    </row>
    <row r="235" spans="7:7">
      <c r="G235" s="1"/>
    </row>
    <row r="236" spans="7:7">
      <c r="G236" s="1"/>
    </row>
    <row r="237" spans="7:7">
      <c r="G237" s="1"/>
    </row>
    <row r="238" spans="7:7">
      <c r="G238" s="1"/>
    </row>
    <row r="239" spans="7:7">
      <c r="G239" s="1"/>
    </row>
    <row r="240" spans="7:7">
      <c r="G240" s="1"/>
    </row>
    <row r="241" spans="7:7">
      <c r="G241" s="1"/>
    </row>
    <row r="242" spans="7:7">
      <c r="G242" s="1"/>
    </row>
    <row r="243" spans="7:7">
      <c r="G243" s="1"/>
    </row>
    <row r="244" spans="7:7">
      <c r="G244" s="1"/>
    </row>
    <row r="245" spans="7:7">
      <c r="G245" s="1"/>
    </row>
    <row r="246" spans="7:7">
      <c r="G246" s="1"/>
    </row>
    <row r="247" spans="7:7">
      <c r="G247" s="1"/>
    </row>
    <row r="248" spans="7:7">
      <c r="G248" s="1"/>
    </row>
    <row r="249" spans="7:7">
      <c r="G249" s="1"/>
    </row>
    <row r="250" spans="7:7">
      <c r="G250" s="1"/>
    </row>
    <row r="251" spans="7:7">
      <c r="G251" s="1"/>
    </row>
    <row r="252" spans="7:7">
      <c r="G252" s="1"/>
    </row>
    <row r="253" spans="7:7">
      <c r="G253" s="1"/>
    </row>
    <row r="254" spans="7:7">
      <c r="G254" s="1"/>
    </row>
    <row r="255" spans="7:7">
      <c r="G255" s="1"/>
    </row>
    <row r="256" spans="7:7">
      <c r="G256" s="1"/>
    </row>
    <row r="257" spans="7:7">
      <c r="G257" s="1"/>
    </row>
    <row r="258" spans="7:7">
      <c r="G258" s="1"/>
    </row>
    <row r="259" spans="7:7">
      <c r="G259" s="1"/>
    </row>
    <row r="260" spans="7:7">
      <c r="G260" s="1"/>
    </row>
    <row r="261" spans="7:7">
      <c r="G261" s="1"/>
    </row>
    <row r="262" spans="7:7">
      <c r="G262" s="1"/>
    </row>
    <row r="263" spans="7:7">
      <c r="G263" s="1"/>
    </row>
    <row r="264" spans="7:7">
      <c r="G264" s="1"/>
    </row>
    <row r="265" spans="7:7">
      <c r="G265" s="1"/>
    </row>
    <row r="266" spans="7:7">
      <c r="G266" s="1"/>
    </row>
    <row r="267" spans="7:7">
      <c r="G267" s="1"/>
    </row>
    <row r="268" spans="7:7">
      <c r="G268" s="1"/>
    </row>
    <row r="269" spans="7:7">
      <c r="G269" s="1"/>
    </row>
    <row r="270" spans="7:7">
      <c r="G270" s="1"/>
    </row>
    <row r="271" spans="7:7">
      <c r="G271" s="1"/>
    </row>
    <row r="272" spans="7:7">
      <c r="G272" s="1"/>
    </row>
    <row r="273" spans="7:7">
      <c r="G273" s="1"/>
    </row>
    <row r="274" spans="7:7">
      <c r="G274" s="1"/>
    </row>
    <row r="275" spans="7:7">
      <c r="G275" s="1"/>
    </row>
    <row r="276" spans="7:7">
      <c r="G276" s="1"/>
    </row>
    <row r="277" spans="7:7">
      <c r="G277" s="1"/>
    </row>
    <row r="278" spans="7:7">
      <c r="G278" s="1"/>
    </row>
    <row r="279" spans="7:7">
      <c r="G279" s="1"/>
    </row>
    <row r="280" spans="7:7">
      <c r="G280" s="1"/>
    </row>
    <row r="281" spans="7:7">
      <c r="G281" s="1"/>
    </row>
    <row r="282" spans="7:7">
      <c r="G282" s="1"/>
    </row>
    <row r="283" spans="7:7">
      <c r="G283" s="1"/>
    </row>
    <row r="284" spans="7:7">
      <c r="G284" s="1"/>
    </row>
    <row r="285" spans="7:7">
      <c r="G285" s="1"/>
    </row>
    <row r="286" spans="7:7">
      <c r="G286" s="1"/>
    </row>
    <row r="287" spans="7:7">
      <c r="G287" s="1"/>
    </row>
    <row r="288" spans="7:7">
      <c r="G288" s="1"/>
    </row>
    <row r="289" spans="7:7">
      <c r="G289" s="1"/>
    </row>
    <row r="290" spans="7:7">
      <c r="G290" s="1"/>
    </row>
    <row r="291" spans="7:7">
      <c r="G291" s="1"/>
    </row>
    <row r="292" spans="7:7">
      <c r="G292" s="1"/>
    </row>
    <row r="293" spans="7:7">
      <c r="G293" s="1"/>
    </row>
    <row r="294" spans="7:7">
      <c r="G294" s="1"/>
    </row>
    <row r="295" spans="7:7">
      <c r="G295" s="1"/>
    </row>
    <row r="296" spans="7:7">
      <c r="G296" s="1"/>
    </row>
    <row r="297" spans="7:7">
      <c r="G297" s="1"/>
    </row>
    <row r="298" spans="7:7">
      <c r="G298" s="1"/>
    </row>
    <row r="299" spans="7:7">
      <c r="G299" s="1"/>
    </row>
    <row r="300" spans="7:7">
      <c r="G300" s="1"/>
    </row>
    <row r="301" spans="7:7">
      <c r="G301" s="1"/>
    </row>
    <row r="302" spans="7:7">
      <c r="G302" s="1"/>
    </row>
    <row r="303" spans="7:7">
      <c r="G303" s="1"/>
    </row>
    <row r="304" spans="7:7">
      <c r="G304" s="1"/>
    </row>
    <row r="305" spans="7:7">
      <c r="G305" s="1"/>
    </row>
    <row r="306" spans="7:7">
      <c r="G306" s="1"/>
    </row>
    <row r="307" spans="7:7">
      <c r="G307" s="1"/>
    </row>
    <row r="308" spans="7:7">
      <c r="G308" s="1"/>
    </row>
    <row r="309" spans="7:7">
      <c r="G309" s="1"/>
    </row>
    <row r="310" spans="7:7">
      <c r="G310" s="1"/>
    </row>
    <row r="311" spans="7:7">
      <c r="G311" s="1"/>
    </row>
    <row r="312" spans="7:7">
      <c r="G312" s="1"/>
    </row>
    <row r="313" spans="7:7">
      <c r="G313" s="1"/>
    </row>
    <row r="314" spans="7:7">
      <c r="G314" s="1"/>
    </row>
    <row r="315" spans="7:7">
      <c r="G315" s="1"/>
    </row>
    <row r="316" spans="7:7">
      <c r="G316" s="1"/>
    </row>
    <row r="317" spans="7:7">
      <c r="G317" s="1"/>
    </row>
    <row r="318" spans="7:7">
      <c r="G318" s="1"/>
    </row>
    <row r="319" spans="7:7">
      <c r="G319" s="1"/>
    </row>
    <row r="320" spans="7:7">
      <c r="G320" s="1"/>
    </row>
    <row r="321" spans="7:7">
      <c r="G321" s="1"/>
    </row>
    <row r="322" spans="7:7">
      <c r="G322" s="1"/>
    </row>
    <row r="323" spans="7:7">
      <c r="G323" s="1"/>
    </row>
    <row r="324" spans="7:7">
      <c r="G324" s="1"/>
    </row>
    <row r="325" spans="7:7">
      <c r="G325" s="1"/>
    </row>
    <row r="326" spans="7:7">
      <c r="G326" s="1"/>
    </row>
    <row r="327" spans="7:7">
      <c r="G327" s="1"/>
    </row>
    <row r="328" spans="7:7">
      <c r="G328" s="1"/>
    </row>
    <row r="329" spans="7:7">
      <c r="G329" s="1"/>
    </row>
    <row r="330" spans="7:7">
      <c r="G330" s="1"/>
    </row>
    <row r="331" spans="7:7">
      <c r="G331" s="1"/>
    </row>
    <row r="332" spans="7:7">
      <c r="G332" s="1"/>
    </row>
    <row r="333" spans="7:7">
      <c r="G333" s="1"/>
    </row>
    <row r="334" spans="7:7">
      <c r="G334" s="1"/>
    </row>
    <row r="335" spans="7:7">
      <c r="G335" s="1"/>
    </row>
    <row r="336" spans="7:7">
      <c r="G336" s="1"/>
    </row>
    <row r="337" spans="7:7">
      <c r="G337" s="1"/>
    </row>
    <row r="338" spans="7:7">
      <c r="G338" s="1"/>
    </row>
    <row r="339" spans="7:7">
      <c r="G339" s="1"/>
    </row>
    <row r="340" spans="7:7">
      <c r="G340" s="1"/>
    </row>
    <row r="341" spans="7:7">
      <c r="G341" s="1"/>
    </row>
    <row r="342" spans="7:7">
      <c r="G342" s="1"/>
    </row>
    <row r="343" spans="7:7">
      <c r="G343" s="1"/>
    </row>
    <row r="344" spans="7:7">
      <c r="G344" s="1"/>
    </row>
    <row r="345" spans="7:7">
      <c r="G345" s="1"/>
    </row>
    <row r="346" spans="7:7">
      <c r="G346" s="1"/>
    </row>
    <row r="347" spans="7:7">
      <c r="G347" s="1"/>
    </row>
    <row r="348" spans="7:7">
      <c r="G348" s="1"/>
    </row>
    <row r="349" spans="7:7">
      <c r="G349" s="1"/>
    </row>
    <row r="350" spans="7:7">
      <c r="G350" s="1"/>
    </row>
    <row r="351" spans="7:7">
      <c r="G351" s="1"/>
    </row>
    <row r="352" spans="7:7">
      <c r="G352" s="1"/>
    </row>
    <row r="353" spans="7:7">
      <c r="G353" s="1"/>
    </row>
    <row r="354" spans="7:7">
      <c r="G354" s="1"/>
    </row>
    <row r="355" spans="7:7">
      <c r="G355" s="1"/>
    </row>
    <row r="356" spans="7:7">
      <c r="G356" s="1"/>
    </row>
    <row r="357" spans="7:7">
      <c r="G357" s="1"/>
    </row>
    <row r="358" spans="7:7">
      <c r="G358" s="1"/>
    </row>
    <row r="359" spans="7:7">
      <c r="G359" s="1"/>
    </row>
    <row r="360" spans="7:7">
      <c r="G360" s="1"/>
    </row>
    <row r="361" spans="7:7">
      <c r="G361" s="1"/>
    </row>
    <row r="362" spans="7:7">
      <c r="G362" s="1"/>
    </row>
    <row r="363" spans="7:7">
      <c r="G363" s="1"/>
    </row>
    <row r="364" spans="7:7">
      <c r="G364" s="1"/>
    </row>
    <row r="365" spans="7:7">
      <c r="G365" s="1"/>
    </row>
    <row r="366" spans="7:7">
      <c r="G366" s="1"/>
    </row>
    <row r="367" spans="7:7">
      <c r="G367" s="1"/>
    </row>
    <row r="368" spans="7:7">
      <c r="G368" s="1"/>
    </row>
    <row r="369" spans="7:7">
      <c r="G369" s="1"/>
    </row>
    <row r="370" spans="7:7">
      <c r="G370" s="1"/>
    </row>
    <row r="371" spans="7:7">
      <c r="G371" s="1"/>
    </row>
    <row r="372" spans="7:7">
      <c r="G372" s="1"/>
    </row>
    <row r="373" spans="7:7">
      <c r="G373" s="1"/>
    </row>
    <row r="374" spans="7:7">
      <c r="G374" s="1"/>
    </row>
    <row r="375" spans="7:7">
      <c r="G375" s="1"/>
    </row>
    <row r="376" spans="7:7">
      <c r="G376" s="1"/>
    </row>
    <row r="377" spans="7:7">
      <c r="G377" s="1"/>
    </row>
    <row r="378" spans="7:7">
      <c r="G378" s="1"/>
    </row>
    <row r="379" spans="7:7">
      <c r="G379" s="1"/>
    </row>
    <row r="380" spans="7:7">
      <c r="G380" s="1"/>
    </row>
    <row r="381" spans="7:7">
      <c r="G381" s="1"/>
    </row>
    <row r="382" spans="7:7">
      <c r="G382" s="1"/>
    </row>
    <row r="383" spans="7:7">
      <c r="G383" s="1"/>
    </row>
    <row r="384" spans="7:7">
      <c r="G384" s="1"/>
    </row>
    <row r="385" spans="7:7">
      <c r="G385" s="1"/>
    </row>
    <row r="386" spans="7:7">
      <c r="G386" s="1"/>
    </row>
    <row r="387" spans="7:7">
      <c r="G387" s="1"/>
    </row>
    <row r="388" spans="7:7">
      <c r="G388" s="1"/>
    </row>
    <row r="389" spans="7:7">
      <c r="G389" s="1"/>
    </row>
    <row r="390" spans="7:7">
      <c r="G390" s="1"/>
    </row>
    <row r="391" spans="7:7">
      <c r="G391" s="1"/>
    </row>
    <row r="392" spans="7:7">
      <c r="G392" s="1"/>
    </row>
  </sheetData>
  <mergeCells count="24">
    <mergeCell ref="B10:G10"/>
    <mergeCell ref="B11:G11"/>
    <mergeCell ref="B9:G9"/>
    <mergeCell ref="I20:I21"/>
    <mergeCell ref="B54:C54"/>
    <mergeCell ref="B32:C32"/>
    <mergeCell ref="B27:C27"/>
    <mergeCell ref="B28:C28"/>
    <mergeCell ref="B35:C35"/>
    <mergeCell ref="H20:H21"/>
    <mergeCell ref="B20:C21"/>
    <mergeCell ref="E20:E21"/>
    <mergeCell ref="B37:C37"/>
    <mergeCell ref="B39:C39"/>
    <mergeCell ref="B26:C26"/>
    <mergeCell ref="F20:F21"/>
    <mergeCell ref="G20:G21"/>
    <mergeCell ref="D20:D21"/>
    <mergeCell ref="H1:I1"/>
    <mergeCell ref="H2:I2"/>
    <mergeCell ref="H3:I3"/>
    <mergeCell ref="H4:I4"/>
    <mergeCell ref="B8:G8"/>
    <mergeCell ref="B7:G7"/>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indexed="29"/>
    <pageSetUpPr fitToPage="1"/>
  </sheetPr>
  <dimension ref="B1:K117"/>
  <sheetViews>
    <sheetView view="pageBreakPreview" zoomScale="85" zoomScaleNormal="75" zoomScaleSheetLayoutView="85" workbookViewId="0">
      <selection activeCell="B8" sqref="B8:G8"/>
    </sheetView>
  </sheetViews>
  <sheetFormatPr defaultColWidth="9.28515625" defaultRowHeight="12" outlineLevelRow="1"/>
  <cols>
    <col min="1" max="1" width="2.5703125" style="13" customWidth="1"/>
    <col min="2" max="2" width="22.28515625" style="13" customWidth="1"/>
    <col min="3" max="3" width="35.28515625" style="13" customWidth="1"/>
    <col min="4" max="4" width="11" style="13" customWidth="1"/>
    <col min="5" max="5" width="10.7109375" style="13" hidden="1" customWidth="1"/>
    <col min="6" max="6" width="14.7109375" style="44" customWidth="1"/>
    <col min="7" max="9" width="14.7109375" style="13" customWidth="1"/>
    <col min="10" max="16384" width="9.28515625" style="13"/>
  </cols>
  <sheetData>
    <row r="1" spans="2:11">
      <c r="B1" s="36"/>
      <c r="C1" s="36"/>
      <c r="D1" s="36"/>
      <c r="E1" s="36"/>
      <c r="F1" s="36"/>
      <c r="G1" s="36"/>
      <c r="H1" s="598" t="s">
        <v>366</v>
      </c>
      <c r="I1" s="598"/>
      <c r="J1" s="1"/>
      <c r="K1" s="14"/>
    </row>
    <row r="2" spans="2:11">
      <c r="B2" s="36"/>
      <c r="C2" s="36"/>
      <c r="D2" s="36"/>
      <c r="E2" s="36"/>
      <c r="F2" s="36"/>
      <c r="G2" s="36"/>
      <c r="H2" s="605" t="s">
        <v>409</v>
      </c>
      <c r="I2" s="605"/>
      <c r="J2" s="35"/>
      <c r="K2" s="14"/>
    </row>
    <row r="3" spans="2:11">
      <c r="B3" s="36"/>
      <c r="C3" s="36"/>
      <c r="D3" s="36"/>
      <c r="E3" s="36"/>
      <c r="F3" s="36"/>
      <c r="G3" s="36"/>
      <c r="H3" s="605" t="s">
        <v>406</v>
      </c>
      <c r="I3" s="605"/>
      <c r="J3" s="35"/>
      <c r="K3" s="1"/>
    </row>
    <row r="4" spans="2:11">
      <c r="B4" s="36"/>
      <c r="C4" s="36"/>
      <c r="D4" s="36"/>
      <c r="E4" s="36"/>
      <c r="F4" s="36"/>
      <c r="G4" s="36"/>
      <c r="H4" s="605" t="s">
        <v>3</v>
      </c>
      <c r="I4" s="605"/>
      <c r="J4" s="35"/>
      <c r="K4" s="1"/>
    </row>
    <row r="5" spans="2:11">
      <c r="B5" s="36"/>
      <c r="C5" s="36"/>
      <c r="D5" s="36"/>
      <c r="E5" s="36"/>
      <c r="F5" s="35"/>
      <c r="G5" s="35"/>
    </row>
    <row r="6" spans="2:11">
      <c r="B6" s="36"/>
      <c r="C6" s="36"/>
      <c r="D6" s="36"/>
      <c r="E6" s="36"/>
      <c r="F6" s="36"/>
      <c r="G6" s="40"/>
      <c r="H6" s="2"/>
    </row>
    <row r="7" spans="2:11">
      <c r="B7" s="598"/>
      <c r="C7" s="598"/>
      <c r="D7" s="598"/>
      <c r="E7" s="598"/>
      <c r="F7" s="598"/>
      <c r="G7" s="598"/>
      <c r="H7" s="2"/>
    </row>
    <row r="8" spans="2:11">
      <c r="B8" s="598" t="s">
        <v>20</v>
      </c>
      <c r="C8" s="598"/>
      <c r="D8" s="598"/>
      <c r="E8" s="598"/>
      <c r="F8" s="598"/>
      <c r="G8" s="598"/>
    </row>
    <row r="9" spans="2:11">
      <c r="B9" s="622" t="s">
        <v>91</v>
      </c>
      <c r="C9" s="622"/>
      <c r="D9" s="622"/>
      <c r="E9" s="622"/>
      <c r="F9" s="622"/>
      <c r="G9" s="622"/>
    </row>
    <row r="10" spans="2:11">
      <c r="B10" s="622" t="s">
        <v>120</v>
      </c>
      <c r="C10" s="622"/>
      <c r="D10" s="622"/>
      <c r="E10" s="622"/>
      <c r="F10" s="622"/>
      <c r="G10" s="622"/>
    </row>
    <row r="11" spans="2:11">
      <c r="B11" s="622" t="s">
        <v>253</v>
      </c>
      <c r="C11" s="622"/>
      <c r="D11" s="622"/>
      <c r="E11" s="622"/>
      <c r="F11" s="622"/>
      <c r="G11" s="622"/>
    </row>
    <row r="12" spans="2:11">
      <c r="B12" s="635" t="s">
        <v>95</v>
      </c>
      <c r="C12" s="635"/>
      <c r="D12" s="635"/>
      <c r="E12" s="635"/>
      <c r="F12" s="635"/>
      <c r="G12" s="635"/>
    </row>
    <row r="13" spans="2:11">
      <c r="B13" s="635"/>
      <c r="C13" s="635"/>
      <c r="D13" s="635"/>
      <c r="E13" s="635"/>
      <c r="F13" s="635"/>
      <c r="G13" s="635"/>
    </row>
    <row r="14" spans="2:11">
      <c r="B14" s="1"/>
      <c r="C14" s="1"/>
      <c r="D14" s="1"/>
      <c r="E14" s="1"/>
      <c r="F14" s="1"/>
      <c r="G14" s="1"/>
      <c r="H14" s="1"/>
      <c r="I14" s="4" t="s">
        <v>281</v>
      </c>
    </row>
    <row r="15" spans="2:11" ht="15" customHeight="1">
      <c r="B15" s="48" t="s">
        <v>308</v>
      </c>
      <c r="C15" s="5" t="s">
        <v>247</v>
      </c>
      <c r="D15" s="5"/>
      <c r="E15" s="5"/>
      <c r="F15" s="5"/>
      <c r="G15" s="5"/>
      <c r="H15" s="5"/>
      <c r="I15" s="4">
        <v>155</v>
      </c>
    </row>
    <row r="16" spans="2:11">
      <c r="B16" s="49" t="s">
        <v>335</v>
      </c>
      <c r="C16" s="5" t="s">
        <v>314</v>
      </c>
      <c r="D16" s="6"/>
      <c r="E16" s="6"/>
      <c r="F16" s="6"/>
      <c r="G16" s="6"/>
      <c r="H16" s="6"/>
      <c r="I16" s="4">
        <v>19</v>
      </c>
    </row>
    <row r="17" spans="2:9">
      <c r="B17" s="48" t="s">
        <v>359</v>
      </c>
      <c r="C17" s="5" t="s">
        <v>315</v>
      </c>
      <c r="D17" s="6"/>
      <c r="E17" s="6"/>
      <c r="F17" s="6"/>
      <c r="G17" s="6"/>
      <c r="H17" s="6"/>
      <c r="I17" s="4">
        <v>3</v>
      </c>
    </row>
    <row r="18" spans="2:9">
      <c r="B18" s="48" t="s">
        <v>307</v>
      </c>
      <c r="C18" s="26" t="s">
        <v>254</v>
      </c>
      <c r="D18" s="26"/>
      <c r="E18" s="26"/>
      <c r="F18" s="26"/>
      <c r="G18" s="26"/>
      <c r="H18" s="26"/>
      <c r="I18" s="4">
        <v>161</v>
      </c>
    </row>
    <row r="19" spans="2:9">
      <c r="B19" s="15"/>
      <c r="C19" s="15"/>
      <c r="D19" s="15"/>
      <c r="E19" s="15"/>
      <c r="F19" s="15"/>
      <c r="G19" s="15"/>
    </row>
    <row r="20" spans="2:9" ht="12.75" customHeight="1">
      <c r="B20" s="36"/>
      <c r="C20" s="36"/>
      <c r="D20" s="36"/>
      <c r="E20" s="36"/>
      <c r="F20" s="39"/>
      <c r="G20" s="36"/>
      <c r="H20" s="2"/>
      <c r="I20" s="2" t="s">
        <v>280</v>
      </c>
    </row>
    <row r="21" spans="2:9" ht="12" customHeight="1">
      <c r="B21" s="604" t="s">
        <v>376</v>
      </c>
      <c r="C21" s="604"/>
      <c r="D21" s="601" t="s">
        <v>282</v>
      </c>
      <c r="E21" s="609" t="s">
        <v>339</v>
      </c>
      <c r="F21" s="599" t="s">
        <v>309</v>
      </c>
      <c r="G21" s="599" t="s">
        <v>283</v>
      </c>
      <c r="H21" s="606" t="s">
        <v>108</v>
      </c>
      <c r="I21" s="606" t="s">
        <v>386</v>
      </c>
    </row>
    <row r="22" spans="2:9" ht="27" customHeight="1">
      <c r="B22" s="604"/>
      <c r="C22" s="604"/>
      <c r="D22" s="602"/>
      <c r="E22" s="610"/>
      <c r="F22" s="600"/>
      <c r="G22" s="600"/>
      <c r="H22" s="606"/>
      <c r="I22" s="606"/>
    </row>
    <row r="23" spans="2:9" hidden="1" outlineLevel="1">
      <c r="B23" s="10"/>
      <c r="C23" s="10"/>
      <c r="D23" s="36"/>
      <c r="E23" s="36"/>
      <c r="F23" s="33"/>
      <c r="G23" s="17"/>
    </row>
    <row r="24" spans="2:9" ht="12.75" hidden="1" customHeight="1" outlineLevel="1">
      <c r="B24" s="166" t="s">
        <v>293</v>
      </c>
      <c r="C24" s="10"/>
      <c r="D24" s="14"/>
      <c r="E24" s="25" t="e">
        <f>#REF!+#REF!</f>
        <v>#REF!</v>
      </c>
      <c r="F24" s="78" t="e">
        <f>#REF!</f>
        <v>#REF!</v>
      </c>
      <c r="G24" s="78" t="e">
        <f>#REF!</f>
        <v>#REF!</v>
      </c>
    </row>
    <row r="25" spans="2:9" ht="12.75" hidden="1" customHeight="1" outlineLevel="1">
      <c r="B25" s="10"/>
      <c r="C25" s="10"/>
      <c r="D25" s="14"/>
      <c r="E25" s="25"/>
      <c r="F25" s="78"/>
      <c r="G25" s="78"/>
    </row>
    <row r="26" spans="2:9" ht="19.5" hidden="1" customHeight="1" outlineLevel="1">
      <c r="B26" s="10" t="s">
        <v>284</v>
      </c>
      <c r="C26" s="10"/>
      <c r="D26" s="14"/>
      <c r="E26" s="25"/>
      <c r="F26" s="78"/>
      <c r="G26" s="78"/>
    </row>
    <row r="27" spans="2:9" ht="21.75" hidden="1" customHeight="1" outlineLevel="1">
      <c r="B27" s="617" t="s">
        <v>57</v>
      </c>
      <c r="C27" s="617"/>
      <c r="D27" s="14">
        <v>1</v>
      </c>
      <c r="E27" s="25">
        <v>8000</v>
      </c>
      <c r="F27" s="78">
        <v>8000</v>
      </c>
      <c r="G27" s="78"/>
    </row>
    <row r="28" spans="2:9" ht="15.75" hidden="1" customHeight="1" outlineLevel="1">
      <c r="B28" s="55"/>
      <c r="C28" s="55"/>
      <c r="D28" s="14"/>
      <c r="E28" s="25"/>
      <c r="F28" s="78"/>
      <c r="G28" s="78"/>
    </row>
    <row r="29" spans="2:9" ht="28.5" hidden="1" customHeight="1" outlineLevel="1">
      <c r="B29" s="617" t="s">
        <v>58</v>
      </c>
      <c r="C29" s="617"/>
      <c r="D29" s="14">
        <v>2</v>
      </c>
      <c r="E29" s="25"/>
      <c r="F29" s="78">
        <v>1500</v>
      </c>
      <c r="G29" s="78"/>
    </row>
    <row r="30" spans="2:9" ht="15" hidden="1" customHeight="1" outlineLevel="1">
      <c r="B30" s="16"/>
      <c r="C30" s="16"/>
      <c r="D30" s="14"/>
      <c r="E30" s="25"/>
      <c r="F30" s="78"/>
      <c r="G30" s="78"/>
    </row>
    <row r="31" spans="2:9" ht="12.75" hidden="1" customHeight="1" outlineLevel="1">
      <c r="B31" s="166" t="s">
        <v>303</v>
      </c>
      <c r="C31" s="10"/>
      <c r="D31" s="14"/>
      <c r="E31" s="25" t="e">
        <f>E33</f>
        <v>#REF!</v>
      </c>
      <c r="F31" s="78">
        <f>F33</f>
        <v>9500</v>
      </c>
      <c r="G31" s="78">
        <f>G33</f>
        <v>0</v>
      </c>
    </row>
    <row r="32" spans="2:9" ht="17.25" hidden="1" customHeight="1" outlineLevel="1">
      <c r="B32" s="10"/>
      <c r="C32" s="10"/>
      <c r="D32" s="14"/>
      <c r="E32" s="25"/>
      <c r="F32" s="78"/>
      <c r="G32" s="78"/>
    </row>
    <row r="33" spans="2:7" ht="26.25" hidden="1" customHeight="1" outlineLevel="1">
      <c r="B33" s="617" t="s">
        <v>59</v>
      </c>
      <c r="C33" s="617"/>
      <c r="D33" s="14">
        <v>1</v>
      </c>
      <c r="E33" s="25" t="e">
        <f>#REF!+#REF!+#REF!</f>
        <v>#REF!</v>
      </c>
      <c r="F33" s="78">
        <v>9500</v>
      </c>
      <c r="G33" s="78"/>
    </row>
    <row r="34" spans="2:7" ht="17.25" hidden="1" customHeight="1" outlineLevel="1">
      <c r="B34" s="53"/>
      <c r="C34" s="53"/>
      <c r="D34" s="14"/>
      <c r="E34" s="25"/>
      <c r="F34" s="78"/>
      <c r="G34" s="78"/>
    </row>
    <row r="35" spans="2:7" ht="17.25" hidden="1" customHeight="1" outlineLevel="1">
      <c r="B35" s="612" t="s">
        <v>441</v>
      </c>
      <c r="C35" s="612"/>
      <c r="D35" s="14"/>
      <c r="E35" s="25"/>
      <c r="F35" s="78"/>
      <c r="G35" s="78"/>
    </row>
    <row r="36" spans="2:7" ht="17.25" hidden="1" customHeight="1" outlineLevel="1">
      <c r="B36" s="211"/>
      <c r="C36" s="211"/>
      <c r="D36" s="14"/>
      <c r="E36" s="25"/>
      <c r="F36" s="78"/>
      <c r="G36" s="78"/>
    </row>
    <row r="37" spans="2:7" ht="15.75" hidden="1" customHeight="1" outlineLevel="1">
      <c r="B37" s="612" t="s">
        <v>438</v>
      </c>
      <c r="C37" s="612"/>
      <c r="D37" s="14"/>
      <c r="E37" s="14"/>
      <c r="F37" s="78"/>
      <c r="G37" s="78"/>
    </row>
    <row r="38" spans="2:7" ht="17.25" hidden="1" customHeight="1" outlineLevel="1">
      <c r="B38" s="212"/>
      <c r="C38" s="212"/>
      <c r="D38" s="14"/>
      <c r="E38" s="14"/>
      <c r="F38" s="78" t="e">
        <f>F24-F31</f>
        <v>#REF!</v>
      </c>
      <c r="G38" s="78" t="e">
        <f>G24-G31</f>
        <v>#REF!</v>
      </c>
    </row>
    <row r="39" spans="2:7" hidden="1" outlineLevel="1">
      <c r="B39" s="612" t="s">
        <v>442</v>
      </c>
      <c r="C39" s="612"/>
      <c r="D39" s="14"/>
      <c r="E39" s="14"/>
      <c r="F39" s="78"/>
      <c r="G39" s="78"/>
    </row>
    <row r="40" spans="2:7" hidden="1" outlineLevel="1">
      <c r="B40" s="10"/>
      <c r="C40" s="10"/>
      <c r="D40" s="14"/>
      <c r="E40" s="14"/>
      <c r="F40" s="78"/>
      <c r="G40" s="78"/>
    </row>
    <row r="41" spans="2:7" hidden="1" outlineLevel="1">
      <c r="B41" s="10"/>
      <c r="C41" s="10"/>
      <c r="D41" s="14"/>
      <c r="E41" s="14"/>
      <c r="F41" s="78"/>
      <c r="G41" s="78"/>
    </row>
    <row r="42" spans="2:7" hidden="1" outlineLevel="1">
      <c r="B42" s="10"/>
      <c r="C42" s="10"/>
      <c r="D42" s="14"/>
      <c r="E42" s="14"/>
      <c r="F42" s="78"/>
      <c r="G42" s="78"/>
    </row>
    <row r="43" spans="2:7" hidden="1" outlineLevel="1">
      <c r="B43" s="10"/>
      <c r="C43" s="10"/>
      <c r="D43" s="14"/>
      <c r="E43" s="14"/>
      <c r="F43" s="78"/>
      <c r="G43" s="78"/>
    </row>
    <row r="44" spans="2:7" hidden="1" outlineLevel="1">
      <c r="B44" s="10"/>
      <c r="C44" s="10"/>
      <c r="D44" s="14"/>
      <c r="E44" s="14"/>
      <c r="F44" s="78"/>
      <c r="G44" s="78"/>
    </row>
    <row r="45" spans="2:7" hidden="1" outlineLevel="1">
      <c r="B45" s="10"/>
      <c r="C45" s="10"/>
      <c r="D45" s="14"/>
      <c r="E45" s="14"/>
      <c r="F45" s="78"/>
      <c r="G45" s="78"/>
    </row>
    <row r="46" spans="2:7" hidden="1" outlineLevel="1">
      <c r="B46" s="10"/>
      <c r="C46" s="10"/>
      <c r="D46" s="14"/>
      <c r="E46" s="14"/>
      <c r="F46" s="78"/>
      <c r="G46" s="78"/>
    </row>
    <row r="47" spans="2:7" hidden="1" outlineLevel="1">
      <c r="B47" s="10"/>
      <c r="C47" s="10"/>
      <c r="D47" s="14"/>
      <c r="E47" s="14"/>
      <c r="F47" s="78"/>
      <c r="G47" s="78"/>
    </row>
    <row r="48" spans="2:7" hidden="1" outlineLevel="1">
      <c r="B48" s="10"/>
      <c r="C48" s="10"/>
      <c r="D48" s="14"/>
      <c r="E48" s="14"/>
      <c r="F48" s="78"/>
      <c r="G48" s="78"/>
    </row>
    <row r="49" spans="2:7" hidden="1" outlineLevel="1">
      <c r="B49" s="121"/>
      <c r="C49" s="121"/>
      <c r="D49" s="14"/>
      <c r="E49" s="14"/>
      <c r="F49" s="78"/>
      <c r="G49" s="78"/>
    </row>
    <row r="50" spans="2:7" hidden="1" outlineLevel="1">
      <c r="B50" s="121"/>
      <c r="C50" s="121"/>
      <c r="D50" s="14"/>
      <c r="E50" s="14"/>
      <c r="F50" s="78"/>
      <c r="G50" s="78"/>
    </row>
    <row r="51" spans="2:7" hidden="1" outlineLevel="1">
      <c r="B51" s="94"/>
      <c r="C51" s="94"/>
      <c r="D51" s="36"/>
      <c r="E51" s="36"/>
      <c r="F51" s="78"/>
      <c r="G51" s="78"/>
    </row>
    <row r="52" spans="2:7" hidden="1" outlineLevel="1">
      <c r="B52" s="90" t="s">
        <v>123</v>
      </c>
      <c r="C52" s="90"/>
      <c r="D52" s="18"/>
      <c r="E52" s="18"/>
      <c r="F52" s="28"/>
      <c r="G52" s="56" t="s">
        <v>297</v>
      </c>
    </row>
    <row r="53" spans="2:7" hidden="1" outlineLevel="1">
      <c r="B53" s="90"/>
      <c r="C53" s="90"/>
      <c r="D53" s="18"/>
      <c r="E53" s="18"/>
      <c r="F53" s="28"/>
      <c r="G53" s="56"/>
    </row>
    <row r="54" spans="2:7" hidden="1" outlineLevel="1">
      <c r="B54" s="90" t="s">
        <v>336</v>
      </c>
      <c r="C54" s="90"/>
      <c r="D54" s="18"/>
      <c r="E54" s="18"/>
      <c r="F54" s="28"/>
      <c r="G54" s="56" t="s">
        <v>296</v>
      </c>
    </row>
    <row r="55" spans="2:7" hidden="1" outlineLevel="1">
      <c r="B55" s="90"/>
      <c r="C55" s="90"/>
      <c r="D55" s="18"/>
      <c r="E55" s="18"/>
      <c r="F55" s="28"/>
      <c r="G55" s="56"/>
    </row>
    <row r="56" spans="2:7" hidden="1" outlineLevel="1">
      <c r="B56" s="91" t="s">
        <v>337</v>
      </c>
      <c r="C56" s="90"/>
      <c r="D56" s="18"/>
      <c r="E56" s="18"/>
      <c r="F56" s="28"/>
      <c r="G56" s="56" t="s">
        <v>126</v>
      </c>
    </row>
    <row r="57" spans="2:7" hidden="1" outlineLevel="1">
      <c r="B57" s="90"/>
      <c r="C57" s="90"/>
      <c r="D57" s="18"/>
      <c r="E57" s="18"/>
      <c r="F57" s="28"/>
      <c r="G57" s="56"/>
    </row>
    <row r="58" spans="2:7" hidden="1" outlineLevel="1">
      <c r="B58" s="607" t="s">
        <v>323</v>
      </c>
      <c r="C58" s="607"/>
      <c r="D58" s="18"/>
      <c r="E58" s="18"/>
      <c r="F58" s="28"/>
      <c r="G58" s="56" t="s">
        <v>342</v>
      </c>
    </row>
    <row r="59" spans="2:7" hidden="1" outlineLevel="1">
      <c r="B59" s="90"/>
      <c r="C59" s="90"/>
      <c r="D59" s="18"/>
      <c r="E59" s="18"/>
      <c r="F59" s="28"/>
      <c r="G59" s="56"/>
    </row>
    <row r="60" spans="2:7" hidden="1" outlineLevel="1">
      <c r="B60" s="92" t="s">
        <v>338</v>
      </c>
      <c r="C60" s="93"/>
      <c r="D60" s="54"/>
      <c r="E60" s="54"/>
      <c r="F60" s="79"/>
      <c r="G60" s="75" t="s">
        <v>321</v>
      </c>
    </row>
    <row r="61" spans="2:7" hidden="1" outlineLevel="1">
      <c r="B61" s="90"/>
      <c r="C61" s="90"/>
      <c r="D61" s="18"/>
      <c r="E61" s="51"/>
      <c r="F61" s="28"/>
      <c r="G61" s="56"/>
    </row>
    <row r="62" spans="2:7" ht="28.5" hidden="1" customHeight="1" outlineLevel="1">
      <c r="B62" s="607" t="s">
        <v>174</v>
      </c>
      <c r="C62" s="607"/>
      <c r="D62" s="41"/>
      <c r="E62" s="41"/>
      <c r="F62" s="80"/>
      <c r="G62" s="56" t="s">
        <v>343</v>
      </c>
    </row>
    <row r="63" spans="2:7" hidden="1" outlineLevel="1">
      <c r="B63" s="90"/>
      <c r="C63" s="90"/>
      <c r="D63" s="18"/>
      <c r="E63" s="18"/>
      <c r="F63" s="28"/>
      <c r="G63" s="56"/>
    </row>
    <row r="64" spans="2:7" ht="19.5" hidden="1" customHeight="1" outlineLevel="1">
      <c r="B64" s="607" t="s">
        <v>252</v>
      </c>
      <c r="C64" s="607"/>
      <c r="D64" s="41"/>
      <c r="E64" s="41"/>
      <c r="F64" s="80"/>
      <c r="G64" s="56" t="s">
        <v>298</v>
      </c>
    </row>
    <row r="65" spans="2:7" collapsed="1">
      <c r="B65" s="90"/>
      <c r="C65" s="90"/>
      <c r="D65" s="18"/>
      <c r="E65" s="18"/>
      <c r="F65" s="28"/>
      <c r="G65" s="56"/>
    </row>
    <row r="66" spans="2:7" ht="12.75">
      <c r="B66" s="210" t="s">
        <v>385</v>
      </c>
      <c r="C66" s="41"/>
      <c r="D66" s="18"/>
      <c r="E66" s="18"/>
      <c r="F66" s="28"/>
      <c r="G66" s="28"/>
    </row>
    <row r="67" spans="2:7" ht="12.75">
      <c r="B67" s="216"/>
      <c r="F67" s="28"/>
      <c r="G67" s="28"/>
    </row>
    <row r="68" spans="2:7" ht="12.75">
      <c r="B68" s="210" t="s">
        <v>374</v>
      </c>
      <c r="F68" s="28"/>
      <c r="G68" s="28"/>
    </row>
    <row r="69" spans="2:7" ht="12.75">
      <c r="B69" s="95"/>
      <c r="F69" s="28"/>
      <c r="G69" s="28"/>
    </row>
    <row r="70" spans="2:7" ht="12.75">
      <c r="B70" s="210" t="s">
        <v>440</v>
      </c>
      <c r="F70" s="28"/>
      <c r="G70" s="28"/>
    </row>
    <row r="71" spans="2:7" ht="12.75">
      <c r="B71" s="95"/>
      <c r="F71" s="28"/>
      <c r="G71" s="28"/>
    </row>
    <row r="72" spans="2:7" ht="12.75">
      <c r="B72" s="210" t="s">
        <v>438</v>
      </c>
      <c r="F72" s="28"/>
      <c r="G72" s="28"/>
    </row>
    <row r="73" spans="2:7" ht="12.75">
      <c r="B73" s="210"/>
      <c r="F73" s="28"/>
      <c r="G73" s="28"/>
    </row>
    <row r="74" spans="2:7" ht="12.75">
      <c r="B74" s="210" t="s">
        <v>442</v>
      </c>
      <c r="F74" s="28"/>
      <c r="G74" s="28"/>
    </row>
    <row r="75" spans="2:7">
      <c r="F75" s="28"/>
      <c r="G75" s="28"/>
    </row>
    <row r="76" spans="2:7">
      <c r="F76" s="28"/>
      <c r="G76" s="28"/>
    </row>
    <row r="77" spans="2:7">
      <c r="F77" s="28"/>
      <c r="G77" s="28"/>
    </row>
    <row r="78" spans="2:7">
      <c r="F78" s="28"/>
      <c r="G78" s="28"/>
    </row>
    <row r="79" spans="2:7">
      <c r="F79" s="28"/>
      <c r="G79" s="28"/>
    </row>
    <row r="80" spans="2:7">
      <c r="F80" s="28"/>
      <c r="G80" s="28"/>
    </row>
    <row r="81" spans="3:7">
      <c r="F81" s="28"/>
      <c r="G81" s="28"/>
    </row>
    <row r="82" spans="3:7">
      <c r="F82" s="28"/>
      <c r="G82" s="28"/>
    </row>
    <row r="83" spans="3:7">
      <c r="F83" s="28"/>
      <c r="G83" s="28"/>
    </row>
    <row r="84" spans="3:7">
      <c r="F84" s="28"/>
      <c r="G84" s="28"/>
    </row>
    <row r="85" spans="3:7">
      <c r="F85" s="28"/>
      <c r="G85" s="28"/>
    </row>
    <row r="86" spans="3:7">
      <c r="C86" s="76"/>
      <c r="F86" s="28"/>
      <c r="G86" s="28"/>
    </row>
    <row r="87" spans="3:7">
      <c r="F87" s="28"/>
      <c r="G87" s="28"/>
    </row>
    <row r="88" spans="3:7">
      <c r="F88" s="28"/>
      <c r="G88" s="28"/>
    </row>
    <row r="89" spans="3:7">
      <c r="F89" s="28"/>
      <c r="G89" s="28"/>
    </row>
    <row r="90" spans="3:7">
      <c r="F90" s="28"/>
      <c r="G90" s="28"/>
    </row>
    <row r="91" spans="3:7">
      <c r="F91" s="28"/>
      <c r="G91" s="28"/>
    </row>
    <row r="92" spans="3:7">
      <c r="F92" s="28"/>
      <c r="G92" s="28"/>
    </row>
    <row r="93" spans="3:7">
      <c r="F93" s="28"/>
      <c r="G93" s="28"/>
    </row>
    <row r="94" spans="3:7">
      <c r="F94" s="28"/>
      <c r="G94" s="28"/>
    </row>
    <row r="95" spans="3:7">
      <c r="F95" s="28"/>
      <c r="G95" s="28"/>
    </row>
    <row r="96" spans="3:7">
      <c r="F96" s="28"/>
      <c r="G96" s="28"/>
    </row>
    <row r="97" spans="6:7">
      <c r="F97" s="28"/>
      <c r="G97" s="28"/>
    </row>
    <row r="98" spans="6:7">
      <c r="F98" s="28"/>
      <c r="G98" s="28"/>
    </row>
    <row r="99" spans="6:7">
      <c r="F99" s="28"/>
      <c r="G99" s="28"/>
    </row>
    <row r="100" spans="6:7">
      <c r="F100" s="28"/>
      <c r="G100" s="28"/>
    </row>
    <row r="101" spans="6:7">
      <c r="F101" s="28"/>
      <c r="G101" s="28"/>
    </row>
    <row r="102" spans="6:7">
      <c r="F102" s="28"/>
      <c r="G102" s="28"/>
    </row>
    <row r="103" spans="6:7">
      <c r="F103" s="28"/>
      <c r="G103" s="28"/>
    </row>
    <row r="104" spans="6:7">
      <c r="F104" s="28"/>
      <c r="G104" s="28"/>
    </row>
    <row r="105" spans="6:7">
      <c r="F105" s="28"/>
      <c r="G105" s="28"/>
    </row>
    <row r="106" spans="6:7">
      <c r="F106" s="28"/>
      <c r="G106" s="28"/>
    </row>
    <row r="107" spans="6:7">
      <c r="F107" s="28"/>
      <c r="G107" s="28"/>
    </row>
    <row r="108" spans="6:7">
      <c r="F108" s="20"/>
      <c r="G108" s="20"/>
    </row>
    <row r="109" spans="6:7">
      <c r="F109" s="20"/>
      <c r="G109" s="20"/>
    </row>
    <row r="110" spans="6:7">
      <c r="F110" s="20"/>
      <c r="G110" s="20"/>
    </row>
    <row r="111" spans="6:7">
      <c r="F111" s="20"/>
      <c r="G111" s="20"/>
    </row>
    <row r="112" spans="6:7">
      <c r="F112" s="20"/>
      <c r="G112" s="20"/>
    </row>
    <row r="113" spans="6:7">
      <c r="F113" s="20"/>
      <c r="G113" s="20"/>
    </row>
    <row r="114" spans="6:7">
      <c r="F114" s="20"/>
      <c r="G114" s="20"/>
    </row>
    <row r="115" spans="6:7">
      <c r="F115" s="20"/>
      <c r="G115" s="20"/>
    </row>
    <row r="116" spans="6:7">
      <c r="F116" s="20"/>
      <c r="G116" s="20"/>
    </row>
    <row r="117" spans="6:7">
      <c r="F117" s="20"/>
      <c r="G117" s="20"/>
    </row>
  </sheetData>
  <mergeCells count="27">
    <mergeCell ref="H21:H22"/>
    <mergeCell ref="I21:I22"/>
    <mergeCell ref="B64:C64"/>
    <mergeCell ref="B62:C62"/>
    <mergeCell ref="B58:C58"/>
    <mergeCell ref="B35:C35"/>
    <mergeCell ref="B37:C37"/>
    <mergeCell ref="B39:C39"/>
    <mergeCell ref="B27:C27"/>
    <mergeCell ref="B33:C33"/>
    <mergeCell ref="B29:C29"/>
    <mergeCell ref="H1:I1"/>
    <mergeCell ref="H2:I2"/>
    <mergeCell ref="H3:I3"/>
    <mergeCell ref="B12:G12"/>
    <mergeCell ref="B8:G8"/>
    <mergeCell ref="B9:G9"/>
    <mergeCell ref="B10:G10"/>
    <mergeCell ref="B11:G11"/>
    <mergeCell ref="H4:I4"/>
    <mergeCell ref="B7:G7"/>
    <mergeCell ref="B13:G13"/>
    <mergeCell ref="F21:F22"/>
    <mergeCell ref="D21:D22"/>
    <mergeCell ref="B21:C22"/>
    <mergeCell ref="E21:E22"/>
    <mergeCell ref="G21:G22"/>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indexed="29"/>
    <pageSetUpPr fitToPage="1"/>
  </sheetPr>
  <dimension ref="B1:K109"/>
  <sheetViews>
    <sheetView view="pageBreakPreview" zoomScale="85" zoomScaleNormal="75" zoomScaleSheetLayoutView="85" workbookViewId="0">
      <selection activeCell="B9" sqref="B9:G9"/>
    </sheetView>
  </sheetViews>
  <sheetFormatPr defaultColWidth="9.28515625" defaultRowHeight="12" outlineLevelRow="1"/>
  <cols>
    <col min="1" max="1" width="2.7109375" style="13" customWidth="1"/>
    <col min="2" max="2" width="22.28515625" style="13" customWidth="1"/>
    <col min="3" max="3" width="35.28515625" style="13" customWidth="1"/>
    <col min="4" max="4" width="11" style="13" customWidth="1"/>
    <col min="5" max="5" width="0" style="13" hidden="1" customWidth="1"/>
    <col min="6" max="9" width="14.7109375" style="13" customWidth="1"/>
    <col min="10" max="16384" width="9.28515625" style="13"/>
  </cols>
  <sheetData>
    <row r="1" spans="2:11">
      <c r="H1" s="598" t="s">
        <v>367</v>
      </c>
      <c r="I1" s="598"/>
      <c r="J1" s="1"/>
    </row>
    <row r="2" spans="2:11">
      <c r="H2" s="605" t="s">
        <v>409</v>
      </c>
      <c r="I2" s="605"/>
      <c r="J2" s="35"/>
      <c r="K2" s="2"/>
    </row>
    <row r="3" spans="2:11">
      <c r="H3" s="605" t="s">
        <v>406</v>
      </c>
      <c r="I3" s="605"/>
      <c r="J3" s="35"/>
      <c r="K3" s="2"/>
    </row>
    <row r="4" spans="2:11">
      <c r="H4" s="605" t="s">
        <v>3</v>
      </c>
      <c r="I4" s="605"/>
      <c r="J4" s="35"/>
      <c r="K4" s="2"/>
    </row>
    <row r="9" spans="2:11">
      <c r="B9" s="598" t="s">
        <v>20</v>
      </c>
      <c r="C9" s="598"/>
      <c r="D9" s="598"/>
      <c r="E9" s="598"/>
      <c r="F9" s="598"/>
      <c r="G9" s="598"/>
    </row>
    <row r="10" spans="2:11">
      <c r="B10" s="598" t="s">
        <v>257</v>
      </c>
      <c r="C10" s="598"/>
      <c r="D10" s="598"/>
      <c r="E10" s="598"/>
      <c r="F10" s="598"/>
      <c r="G10" s="598"/>
    </row>
    <row r="11" spans="2:11">
      <c r="B11" s="603" t="s">
        <v>97</v>
      </c>
      <c r="C11" s="603"/>
      <c r="D11" s="603"/>
      <c r="E11" s="603"/>
      <c r="F11" s="603"/>
      <c r="G11" s="603"/>
    </row>
    <row r="12" spans="2:11">
      <c r="B12" s="3"/>
      <c r="C12" s="3"/>
      <c r="D12" s="3"/>
      <c r="E12" s="3"/>
      <c r="F12" s="3"/>
      <c r="G12" s="3"/>
    </row>
    <row r="13" spans="2:11">
      <c r="B13" s="1"/>
      <c r="C13" s="1"/>
      <c r="D13" s="1"/>
      <c r="E13" s="1"/>
      <c r="F13" s="1"/>
      <c r="G13" s="1"/>
      <c r="H13" s="1"/>
      <c r="I13" s="4" t="s">
        <v>281</v>
      </c>
    </row>
    <row r="14" spans="2:11">
      <c r="B14" s="48" t="s">
        <v>308</v>
      </c>
      <c r="C14" s="5" t="s">
        <v>98</v>
      </c>
      <c r="D14" s="6"/>
      <c r="E14" s="6"/>
      <c r="F14" s="6"/>
      <c r="G14" s="6"/>
      <c r="H14" s="6"/>
      <c r="I14" s="4">
        <v>121</v>
      </c>
    </row>
    <row r="15" spans="2:11">
      <c r="B15" s="49" t="s">
        <v>335</v>
      </c>
      <c r="C15" s="5" t="s">
        <v>255</v>
      </c>
      <c r="D15" s="6"/>
      <c r="E15" s="6"/>
      <c r="F15" s="6"/>
      <c r="G15" s="6"/>
      <c r="H15" s="6"/>
      <c r="I15" s="4">
        <v>19</v>
      </c>
    </row>
    <row r="16" spans="2:11">
      <c r="B16" s="48" t="s">
        <v>359</v>
      </c>
      <c r="C16" s="5" t="s">
        <v>255</v>
      </c>
      <c r="D16" s="6"/>
      <c r="E16" s="6"/>
      <c r="F16" s="6"/>
      <c r="G16" s="6"/>
      <c r="H16" s="6"/>
      <c r="I16" s="4">
        <v>3</v>
      </c>
    </row>
    <row r="17" spans="2:9">
      <c r="B17" s="48" t="s">
        <v>307</v>
      </c>
      <c r="C17" s="26" t="s">
        <v>258</v>
      </c>
      <c r="D17" s="26"/>
      <c r="E17" s="26"/>
      <c r="F17" s="26"/>
      <c r="G17" s="26"/>
      <c r="H17" s="26"/>
      <c r="I17" s="4">
        <v>312</v>
      </c>
    </row>
    <row r="18" spans="2:9">
      <c r="B18" s="8"/>
      <c r="C18" s="8"/>
      <c r="D18" s="9"/>
      <c r="E18" s="9"/>
      <c r="F18" s="9"/>
      <c r="G18" s="9"/>
    </row>
    <row r="19" spans="2:9">
      <c r="H19" s="2"/>
      <c r="I19" s="2" t="s">
        <v>280</v>
      </c>
    </row>
    <row r="20" spans="2:9" ht="12" customHeight="1">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hidden="1" outlineLevel="1">
      <c r="B22" s="11"/>
      <c r="C22" s="11"/>
      <c r="F22" s="42"/>
      <c r="G22" s="2"/>
    </row>
    <row r="23" spans="2:9" ht="12.75" hidden="1" customHeight="1" outlineLevel="1">
      <c r="B23" s="165" t="s">
        <v>293</v>
      </c>
      <c r="C23" s="11"/>
      <c r="E23" s="42" t="e">
        <f>#REF!+#REF!</f>
        <v>#REF!</v>
      </c>
      <c r="F23" s="87" t="e">
        <f>#REF!+#REF!</f>
        <v>#REF!</v>
      </c>
      <c r="G23" s="87" t="e">
        <f>#REF!+#REF!</f>
        <v>#REF!</v>
      </c>
    </row>
    <row r="24" spans="2:9" ht="12.75" hidden="1" customHeight="1" outlineLevel="1">
      <c r="B24" s="11"/>
      <c r="C24" s="11"/>
      <c r="E24" s="20"/>
      <c r="F24" s="28"/>
      <c r="G24" s="28"/>
    </row>
    <row r="25" spans="2:9" ht="12.75" hidden="1" customHeight="1" outlineLevel="1">
      <c r="B25" s="11" t="s">
        <v>284</v>
      </c>
      <c r="C25" s="11"/>
      <c r="E25" s="20"/>
      <c r="F25" s="28"/>
      <c r="G25" s="28"/>
    </row>
    <row r="26" spans="2:9" ht="30" hidden="1" customHeight="1" outlineLevel="1">
      <c r="B26" s="636" t="s">
        <v>412</v>
      </c>
      <c r="C26" s="636"/>
      <c r="D26" s="2">
        <v>1</v>
      </c>
      <c r="E26" s="20">
        <v>359</v>
      </c>
      <c r="F26" s="28">
        <v>14.8</v>
      </c>
      <c r="G26" s="28"/>
    </row>
    <row r="27" spans="2:9" ht="30" hidden="1" customHeight="1" outlineLevel="1">
      <c r="B27" s="611" t="s">
        <v>259</v>
      </c>
      <c r="C27" s="611"/>
      <c r="D27" s="2">
        <v>2</v>
      </c>
      <c r="E27" s="20">
        <v>100</v>
      </c>
      <c r="F27" s="28">
        <v>174.7</v>
      </c>
      <c r="G27" s="28"/>
    </row>
    <row r="28" spans="2:9" ht="30" hidden="1" customHeight="1" outlineLevel="1">
      <c r="B28" s="611" t="s">
        <v>260</v>
      </c>
      <c r="C28" s="611"/>
      <c r="D28" s="2">
        <v>3</v>
      </c>
      <c r="E28" s="20">
        <v>10</v>
      </c>
      <c r="F28" s="28">
        <v>37</v>
      </c>
      <c r="G28" s="28"/>
    </row>
    <row r="29" spans="2:9" ht="30" hidden="1" customHeight="1" outlineLevel="1">
      <c r="B29" s="611"/>
      <c r="C29" s="611"/>
      <c r="D29" s="2"/>
      <c r="E29" s="20"/>
      <c r="F29" s="28">
        <v>10</v>
      </c>
      <c r="G29" s="28"/>
    </row>
    <row r="30" spans="2:9" ht="15" hidden="1" customHeight="1" outlineLevel="1">
      <c r="B30" s="43"/>
      <c r="C30" s="43"/>
      <c r="E30" s="20"/>
      <c r="F30" s="28"/>
      <c r="G30" s="28"/>
    </row>
    <row r="31" spans="2:9" ht="12.75" hidden="1" customHeight="1" outlineLevel="1">
      <c r="B31" s="166" t="s">
        <v>294</v>
      </c>
      <c r="C31" s="10"/>
      <c r="E31" s="20">
        <f>SUM(E33:E37)</f>
        <v>469</v>
      </c>
      <c r="F31" s="28">
        <f>SUM(F33:F37)</f>
        <v>301</v>
      </c>
      <c r="G31" s="28">
        <f>SUM(G33:G37)</f>
        <v>0</v>
      </c>
    </row>
    <row r="32" spans="2:9" ht="12.75" hidden="1" customHeight="1" outlineLevel="1">
      <c r="B32" s="11"/>
      <c r="C32" s="11"/>
      <c r="E32" s="20"/>
      <c r="F32" s="28"/>
      <c r="G32" s="28"/>
    </row>
    <row r="33" spans="2:7" ht="21.75" hidden="1" customHeight="1" outlineLevel="1">
      <c r="B33" s="636" t="s">
        <v>261</v>
      </c>
      <c r="C33" s="636"/>
      <c r="D33" s="13">
        <v>1</v>
      </c>
      <c r="E33" s="20">
        <v>120</v>
      </c>
      <c r="F33" s="28">
        <v>53.3</v>
      </c>
      <c r="G33" s="28"/>
    </row>
    <row r="34" spans="2:7" ht="36" hidden="1" customHeight="1" outlineLevel="1">
      <c r="B34" s="636" t="s">
        <v>262</v>
      </c>
      <c r="C34" s="636"/>
      <c r="D34" s="13">
        <v>2</v>
      </c>
      <c r="E34" s="20">
        <v>60</v>
      </c>
      <c r="F34" s="28">
        <v>147.69999999999999</v>
      </c>
      <c r="G34" s="28"/>
    </row>
    <row r="35" spans="2:7" ht="46.5" hidden="1" customHeight="1" outlineLevel="1">
      <c r="B35" s="636" t="s">
        <v>263</v>
      </c>
      <c r="C35" s="636"/>
      <c r="D35" s="13">
        <v>3</v>
      </c>
      <c r="E35" s="20">
        <v>140</v>
      </c>
      <c r="F35" s="28">
        <v>60</v>
      </c>
      <c r="G35" s="28"/>
    </row>
    <row r="36" spans="2:7" ht="22.9" hidden="1" customHeight="1" outlineLevel="1">
      <c r="B36" s="636" t="s">
        <v>256</v>
      </c>
      <c r="C36" s="636"/>
      <c r="D36" s="13">
        <v>4</v>
      </c>
      <c r="E36" s="20">
        <v>49</v>
      </c>
      <c r="F36" s="28">
        <v>20</v>
      </c>
      <c r="G36" s="28"/>
    </row>
    <row r="37" spans="2:7" ht="42" hidden="1" customHeight="1" outlineLevel="1">
      <c r="B37" s="637" t="s">
        <v>264</v>
      </c>
      <c r="C37" s="637"/>
      <c r="D37" s="13">
        <v>5</v>
      </c>
      <c r="E37" s="20">
        <v>100</v>
      </c>
      <c r="F37" s="28">
        <v>20</v>
      </c>
      <c r="G37" s="28"/>
    </row>
    <row r="38" spans="2:7" hidden="1" outlineLevel="1">
      <c r="B38" s="11"/>
      <c r="C38" s="11"/>
      <c r="E38" s="20"/>
      <c r="F38" s="28"/>
      <c r="G38" s="28"/>
    </row>
    <row r="39" spans="2:7" hidden="1" outlineLevel="1">
      <c r="B39" s="612" t="s">
        <v>441</v>
      </c>
      <c r="C39" s="612"/>
      <c r="E39" s="20"/>
      <c r="F39" s="28"/>
      <c r="G39" s="28"/>
    </row>
    <row r="40" spans="2:7" hidden="1" outlineLevel="1">
      <c r="B40" s="211"/>
      <c r="C40" s="211"/>
      <c r="E40" s="20"/>
      <c r="F40" s="28"/>
      <c r="G40" s="28"/>
    </row>
    <row r="41" spans="2:7" hidden="1" outlineLevel="1">
      <c r="B41" s="612" t="s">
        <v>438</v>
      </c>
      <c r="C41" s="612"/>
      <c r="E41" s="20"/>
      <c r="F41" s="28"/>
      <c r="G41" s="28"/>
    </row>
    <row r="42" spans="2:7" hidden="1" outlineLevel="1">
      <c r="B42" s="212"/>
      <c r="C42" s="212"/>
      <c r="E42" s="20"/>
      <c r="F42" s="28"/>
      <c r="G42" s="28"/>
    </row>
    <row r="43" spans="2:7" ht="24" hidden="1" customHeight="1" outlineLevel="1">
      <c r="B43" s="612" t="s">
        <v>442</v>
      </c>
      <c r="C43" s="612"/>
      <c r="F43" s="28"/>
      <c r="G43" s="28" t="e">
        <f>G23-G31</f>
        <v>#REF!</v>
      </c>
    </row>
    <row r="44" spans="2:7" hidden="1" outlineLevel="1">
      <c r="F44" s="28"/>
      <c r="G44" s="28"/>
    </row>
    <row r="45" spans="2:7" hidden="1" outlineLevel="1">
      <c r="B45" s="11"/>
      <c r="C45" s="11"/>
      <c r="F45" s="28"/>
      <c r="G45" s="28"/>
    </row>
    <row r="46" spans="2:7" hidden="1" outlineLevel="1">
      <c r="B46" s="11"/>
      <c r="C46" s="11"/>
      <c r="F46" s="28"/>
      <c r="G46" s="28"/>
    </row>
    <row r="47" spans="2:7" hidden="1" outlineLevel="1">
      <c r="B47" s="11"/>
      <c r="C47" s="11"/>
      <c r="F47" s="28"/>
      <c r="G47" s="28"/>
    </row>
    <row r="48" spans="2:7" hidden="1" outlineLevel="1">
      <c r="B48" s="11"/>
      <c r="C48" s="11"/>
      <c r="F48" s="28"/>
      <c r="G48" s="28"/>
    </row>
    <row r="49" spans="2:7" hidden="1" outlineLevel="1">
      <c r="B49" s="90" t="s">
        <v>336</v>
      </c>
      <c r="C49" s="90"/>
      <c r="D49" s="18"/>
      <c r="E49" s="18"/>
      <c r="F49" s="28"/>
      <c r="G49" s="56" t="s">
        <v>296</v>
      </c>
    </row>
    <row r="50" spans="2:7" hidden="1" outlineLevel="1">
      <c r="B50" s="90"/>
      <c r="C50" s="90"/>
      <c r="D50" s="18"/>
      <c r="E50" s="18"/>
      <c r="F50" s="28"/>
      <c r="G50" s="56"/>
    </row>
    <row r="51" spans="2:7" hidden="1" outlineLevel="1">
      <c r="B51" s="91" t="s">
        <v>337</v>
      </c>
      <c r="C51" s="90"/>
      <c r="D51" s="18"/>
      <c r="E51" s="18"/>
      <c r="F51" s="28"/>
      <c r="G51" s="56" t="s">
        <v>126</v>
      </c>
    </row>
    <row r="52" spans="2:7" hidden="1" outlineLevel="1">
      <c r="B52" s="90"/>
      <c r="C52" s="90"/>
      <c r="D52" s="18"/>
      <c r="E52" s="18"/>
      <c r="F52" s="28"/>
      <c r="G52" s="56"/>
    </row>
    <row r="53" spans="2:7" hidden="1" outlineLevel="1">
      <c r="B53" s="91" t="s">
        <v>323</v>
      </c>
      <c r="C53" s="90"/>
      <c r="D53" s="18"/>
      <c r="E53" s="18"/>
      <c r="F53" s="28"/>
      <c r="G53" s="56" t="s">
        <v>342</v>
      </c>
    </row>
    <row r="54" spans="2:7" hidden="1" outlineLevel="1">
      <c r="B54" s="90"/>
      <c r="C54" s="90"/>
      <c r="D54" s="18"/>
      <c r="E54" s="18"/>
      <c r="F54" s="28"/>
      <c r="G54" s="56"/>
    </row>
    <row r="55" spans="2:7" hidden="1" outlineLevel="1">
      <c r="B55" s="92" t="s">
        <v>338</v>
      </c>
      <c r="C55" s="93"/>
      <c r="D55" s="54"/>
      <c r="E55" s="54"/>
      <c r="F55" s="79"/>
      <c r="G55" s="75" t="s">
        <v>321</v>
      </c>
    </row>
    <row r="56" spans="2:7" hidden="1" outlineLevel="1">
      <c r="B56" s="90"/>
      <c r="C56" s="90"/>
      <c r="D56" s="18"/>
      <c r="E56" s="51"/>
      <c r="F56" s="28"/>
      <c r="G56" s="56"/>
    </row>
    <row r="57" spans="2:7" ht="23.25" hidden="1" customHeight="1" outlineLevel="1">
      <c r="B57" s="607" t="s">
        <v>174</v>
      </c>
      <c r="C57" s="607"/>
      <c r="D57" s="41"/>
      <c r="E57" s="52"/>
      <c r="F57" s="80"/>
      <c r="G57" s="56" t="s">
        <v>343</v>
      </c>
    </row>
    <row r="58" spans="2:7" collapsed="1">
      <c r="B58" s="90"/>
      <c r="C58" s="90"/>
      <c r="D58" s="18"/>
      <c r="E58" s="18"/>
      <c r="F58" s="28"/>
      <c r="G58" s="56"/>
    </row>
    <row r="59" spans="2:7" ht="12.75">
      <c r="B59" s="210" t="s">
        <v>385</v>
      </c>
      <c r="C59" s="89"/>
      <c r="F59" s="28"/>
      <c r="G59" s="56"/>
    </row>
    <row r="60" spans="2:7" ht="12.75">
      <c r="B60" s="216"/>
      <c r="C60" s="91"/>
      <c r="F60" s="28"/>
      <c r="G60" s="56"/>
    </row>
    <row r="61" spans="2:7" ht="12.75">
      <c r="B61" s="210" t="s">
        <v>374</v>
      </c>
      <c r="C61" s="91"/>
      <c r="F61" s="28"/>
      <c r="G61" s="28"/>
    </row>
    <row r="62" spans="2:7" ht="12.75">
      <c r="B62" s="95"/>
      <c r="F62" s="28"/>
      <c r="G62" s="28"/>
    </row>
    <row r="63" spans="2:7" ht="12.75">
      <c r="B63" s="210" t="s">
        <v>440</v>
      </c>
      <c r="F63" s="28"/>
      <c r="G63" s="28"/>
    </row>
    <row r="64" spans="2:7" ht="12.75">
      <c r="B64" s="95"/>
      <c r="F64" s="28"/>
      <c r="G64" s="28"/>
    </row>
    <row r="65" spans="2:7" ht="12.75">
      <c r="B65" s="210" t="s">
        <v>438</v>
      </c>
      <c r="F65" s="28"/>
      <c r="G65" s="28"/>
    </row>
    <row r="66" spans="2:7" ht="12.75">
      <c r="B66" s="210"/>
      <c r="F66" s="28"/>
      <c r="G66" s="28"/>
    </row>
    <row r="67" spans="2:7" ht="12.75">
      <c r="B67" s="210" t="s">
        <v>442</v>
      </c>
      <c r="F67" s="28"/>
      <c r="G67" s="28"/>
    </row>
    <row r="68" spans="2:7">
      <c r="F68" s="28"/>
      <c r="G68" s="28"/>
    </row>
    <row r="69" spans="2:7">
      <c r="F69" s="28"/>
      <c r="G69" s="28"/>
    </row>
    <row r="70" spans="2:7">
      <c r="F70" s="28"/>
      <c r="G70" s="28"/>
    </row>
    <row r="71" spans="2:7">
      <c r="F71" s="28"/>
      <c r="G71" s="28"/>
    </row>
    <row r="72" spans="2:7">
      <c r="F72" s="28"/>
      <c r="G72" s="28"/>
    </row>
    <row r="73" spans="2:7">
      <c r="F73" s="28"/>
      <c r="G73" s="28"/>
    </row>
    <row r="74" spans="2:7">
      <c r="F74" s="28"/>
      <c r="G74" s="28"/>
    </row>
    <row r="75" spans="2:7">
      <c r="F75" s="28"/>
      <c r="G75" s="28"/>
    </row>
    <row r="76" spans="2:7">
      <c r="F76" s="28"/>
      <c r="G76" s="28"/>
    </row>
    <row r="77" spans="2:7">
      <c r="F77" s="28"/>
      <c r="G77" s="28"/>
    </row>
    <row r="78" spans="2:7">
      <c r="F78" s="28"/>
      <c r="G78" s="28"/>
    </row>
    <row r="79" spans="2:7">
      <c r="F79" s="28"/>
      <c r="G79" s="28"/>
    </row>
    <row r="80" spans="2:7">
      <c r="F80" s="28"/>
      <c r="G80" s="28"/>
    </row>
    <row r="81" spans="3:7">
      <c r="F81" s="28"/>
      <c r="G81" s="28"/>
    </row>
    <row r="82" spans="3:7">
      <c r="F82" s="28"/>
      <c r="G82" s="28"/>
    </row>
    <row r="83" spans="3:7">
      <c r="F83" s="28"/>
      <c r="G83" s="28"/>
    </row>
    <row r="84" spans="3:7">
      <c r="F84" s="28"/>
      <c r="G84" s="28"/>
    </row>
    <row r="85" spans="3:7">
      <c r="F85" s="28"/>
      <c r="G85" s="28"/>
    </row>
    <row r="86" spans="3:7">
      <c r="C86" s="76"/>
      <c r="F86" s="28"/>
      <c r="G86" s="28"/>
    </row>
    <row r="87" spans="3:7">
      <c r="F87" s="28"/>
      <c r="G87" s="28"/>
    </row>
    <row r="88" spans="3:7">
      <c r="F88" s="28"/>
      <c r="G88" s="28"/>
    </row>
    <row r="89" spans="3:7">
      <c r="F89" s="28"/>
      <c r="G89" s="28"/>
    </row>
    <row r="90" spans="3:7">
      <c r="F90" s="28"/>
      <c r="G90" s="28"/>
    </row>
    <row r="91" spans="3:7">
      <c r="F91" s="28"/>
      <c r="G91" s="28"/>
    </row>
    <row r="92" spans="3:7">
      <c r="F92" s="28"/>
      <c r="G92" s="28"/>
    </row>
    <row r="93" spans="3:7">
      <c r="F93" s="28"/>
      <c r="G93" s="28"/>
    </row>
    <row r="94" spans="3:7">
      <c r="F94" s="28"/>
      <c r="G94" s="28"/>
    </row>
    <row r="95" spans="3:7">
      <c r="F95" s="28"/>
      <c r="G95" s="28"/>
    </row>
    <row r="96" spans="3:7">
      <c r="F96" s="28"/>
      <c r="G96" s="28"/>
    </row>
    <row r="97" spans="6:7">
      <c r="F97" s="28"/>
      <c r="G97" s="28"/>
    </row>
    <row r="98" spans="6:7">
      <c r="F98" s="28"/>
      <c r="G98" s="28"/>
    </row>
    <row r="99" spans="6:7">
      <c r="F99" s="28"/>
      <c r="G99" s="28"/>
    </row>
    <row r="100" spans="6:7">
      <c r="F100" s="28"/>
      <c r="G100" s="28"/>
    </row>
    <row r="101" spans="6:7">
      <c r="F101" s="28"/>
      <c r="G101" s="28"/>
    </row>
    <row r="102" spans="6:7">
      <c r="F102" s="28"/>
      <c r="G102" s="28"/>
    </row>
    <row r="103" spans="6:7">
      <c r="F103" s="28"/>
      <c r="G103" s="28"/>
    </row>
    <row r="104" spans="6:7">
      <c r="F104" s="20"/>
      <c r="G104" s="20"/>
    </row>
    <row r="105" spans="6:7">
      <c r="F105" s="20"/>
      <c r="G105" s="20"/>
    </row>
    <row r="106" spans="6:7">
      <c r="F106" s="20"/>
      <c r="G106" s="20"/>
    </row>
    <row r="107" spans="6:7">
      <c r="F107" s="20"/>
      <c r="G107" s="20"/>
    </row>
    <row r="108" spans="6:7">
      <c r="F108" s="20"/>
      <c r="G108" s="20"/>
    </row>
    <row r="109" spans="6:7">
      <c r="F109" s="20"/>
      <c r="G109" s="20"/>
    </row>
  </sheetData>
  <mergeCells count="27">
    <mergeCell ref="I20:I21"/>
    <mergeCell ref="B36:C36"/>
    <mergeCell ref="B37:C37"/>
    <mergeCell ref="B29:C29"/>
    <mergeCell ref="B33:C33"/>
    <mergeCell ref="B34:C34"/>
    <mergeCell ref="B35:C35"/>
    <mergeCell ref="B26:C26"/>
    <mergeCell ref="B27:C27"/>
    <mergeCell ref="G20:G21"/>
    <mergeCell ref="B57:C57"/>
    <mergeCell ref="B39:C39"/>
    <mergeCell ref="B41:C41"/>
    <mergeCell ref="H20:H21"/>
    <mergeCell ref="D20:D21"/>
    <mergeCell ref="E20:E21"/>
    <mergeCell ref="F20:F21"/>
    <mergeCell ref="B43:C43"/>
    <mergeCell ref="B28:C28"/>
    <mergeCell ref="B20:C21"/>
    <mergeCell ref="B9:G9"/>
    <mergeCell ref="B10:G10"/>
    <mergeCell ref="B11:G11"/>
    <mergeCell ref="H1:I1"/>
    <mergeCell ref="H2:I2"/>
    <mergeCell ref="H3:I3"/>
    <mergeCell ref="H4:I4"/>
  </mergeCells>
  <phoneticPr fontId="0" type="noConversion"/>
  <pageMargins left="1.1811023622047245" right="0.15748031496062992" top="0.59055118110236227" bottom="0.51181102362204722" header="0.51181102362204722" footer="0.51181102362204722"/>
  <pageSetup paperSize="9" scale="68" orientation="portrait" horizontalDpi="1200" verticalDpi="1200" r:id="rId1"/>
  <headerFooter alignWithMargins="0">
    <oddFooter>&amp;L&amp;5&amp;P&amp;N&amp;A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indexed="29"/>
    <pageSetUpPr fitToPage="1"/>
  </sheetPr>
  <dimension ref="B1:K106"/>
  <sheetViews>
    <sheetView view="pageBreakPreview" zoomScale="85" zoomScaleNormal="75" zoomScaleSheetLayoutView="85" workbookViewId="0">
      <selection activeCell="B8" sqref="B8:G8"/>
    </sheetView>
  </sheetViews>
  <sheetFormatPr defaultColWidth="9.28515625" defaultRowHeight="12" outlineLevelRow="1"/>
  <cols>
    <col min="1" max="1" width="2.7109375" style="13" customWidth="1"/>
    <col min="2" max="2" width="22.28515625" style="13" customWidth="1"/>
    <col min="3" max="3" width="35.28515625" style="13" customWidth="1"/>
    <col min="4" max="4" width="11" style="13" customWidth="1"/>
    <col min="5" max="5" width="0" style="13" hidden="1" customWidth="1"/>
    <col min="6" max="9" width="14.7109375" style="13" customWidth="1"/>
    <col min="10" max="16384" width="9.28515625" style="13"/>
  </cols>
  <sheetData>
    <row r="1" spans="2:11">
      <c r="H1" s="598" t="s">
        <v>410</v>
      </c>
      <c r="I1" s="598"/>
      <c r="J1" s="1"/>
    </row>
    <row r="2" spans="2:11">
      <c r="H2" s="605" t="s">
        <v>409</v>
      </c>
      <c r="I2" s="605"/>
      <c r="J2" s="35"/>
      <c r="K2" s="2"/>
    </row>
    <row r="3" spans="2:11">
      <c r="H3" s="605" t="s">
        <v>406</v>
      </c>
      <c r="I3" s="605"/>
      <c r="J3" s="35"/>
      <c r="K3" s="2"/>
    </row>
    <row r="4" spans="2:11">
      <c r="H4" s="605" t="s">
        <v>3</v>
      </c>
      <c r="I4" s="605"/>
      <c r="J4" s="35"/>
      <c r="K4" s="2"/>
    </row>
    <row r="7" spans="2:11">
      <c r="B7" s="598"/>
      <c r="C7" s="598"/>
      <c r="D7" s="598"/>
      <c r="E7" s="598"/>
      <c r="F7" s="598"/>
      <c r="G7" s="598"/>
    </row>
    <row r="8" spans="2:11">
      <c r="B8" s="598" t="s">
        <v>20</v>
      </c>
      <c r="C8" s="598"/>
      <c r="D8" s="598"/>
      <c r="E8" s="598"/>
      <c r="F8" s="598"/>
      <c r="G8" s="598"/>
    </row>
    <row r="9" spans="2:11">
      <c r="B9" s="598" t="s">
        <v>121</v>
      </c>
      <c r="C9" s="598"/>
      <c r="D9" s="598"/>
      <c r="E9" s="598"/>
      <c r="F9" s="598"/>
      <c r="G9" s="598"/>
    </row>
    <row r="10" spans="2:11">
      <c r="B10" s="598" t="s">
        <v>122</v>
      </c>
      <c r="C10" s="598"/>
      <c r="D10" s="598"/>
      <c r="E10" s="598"/>
      <c r="F10" s="598"/>
      <c r="G10" s="598"/>
    </row>
    <row r="11" spans="2:11">
      <c r="B11" s="603" t="s">
        <v>371</v>
      </c>
      <c r="C11" s="603"/>
      <c r="D11" s="603"/>
      <c r="E11" s="603"/>
      <c r="F11" s="603"/>
      <c r="G11" s="603"/>
    </row>
    <row r="12" spans="2:11">
      <c r="B12" s="3"/>
      <c r="C12" s="3"/>
      <c r="D12" s="3"/>
      <c r="E12" s="3"/>
      <c r="F12" s="3"/>
      <c r="G12" s="3"/>
    </row>
    <row r="13" spans="2:11">
      <c r="B13" s="1"/>
      <c r="C13" s="1"/>
      <c r="D13" s="1"/>
      <c r="E13" s="1"/>
      <c r="F13" s="1"/>
      <c r="G13" s="1"/>
      <c r="H13" s="1"/>
      <c r="I13" s="4" t="s">
        <v>281</v>
      </c>
    </row>
    <row r="14" spans="2:11">
      <c r="B14" s="48" t="s">
        <v>308</v>
      </c>
      <c r="C14" s="48" t="str">
        <f>UPPER("Ministerul Culturii şi Turismului ")</f>
        <v xml:space="preserve">MINISTERUL CULTURII ŞI TURISMULUI </v>
      </c>
      <c r="D14" s="132"/>
      <c r="E14" s="132"/>
      <c r="F14" s="132"/>
      <c r="G14" s="132"/>
      <c r="H14" s="132"/>
      <c r="I14" s="141">
        <v>130</v>
      </c>
    </row>
    <row r="15" spans="2:11">
      <c r="B15" s="49" t="s">
        <v>335</v>
      </c>
      <c r="C15" s="48" t="s">
        <v>268</v>
      </c>
      <c r="D15" s="132"/>
      <c r="E15" s="132"/>
      <c r="F15" s="132"/>
      <c r="G15" s="132"/>
      <c r="H15" s="132"/>
      <c r="I15" s="141">
        <v>19</v>
      </c>
    </row>
    <row r="16" spans="2:11">
      <c r="B16" s="48" t="s">
        <v>359</v>
      </c>
      <c r="C16" s="48" t="s">
        <v>319</v>
      </c>
      <c r="D16" s="132"/>
      <c r="E16" s="132"/>
      <c r="F16" s="132"/>
      <c r="G16" s="132"/>
      <c r="H16" s="132"/>
      <c r="I16" s="141">
        <v>3</v>
      </c>
    </row>
    <row r="17" spans="2:9">
      <c r="B17" s="48" t="s">
        <v>307</v>
      </c>
      <c r="C17" s="140" t="s">
        <v>269</v>
      </c>
      <c r="D17" s="140"/>
      <c r="E17" s="140"/>
      <c r="F17" s="140"/>
      <c r="G17" s="140"/>
      <c r="H17" s="140"/>
      <c r="I17" s="141">
        <v>10</v>
      </c>
    </row>
    <row r="18" spans="2:9">
      <c r="B18" s="8"/>
      <c r="C18" s="137"/>
      <c r="D18" s="138"/>
      <c r="E18" s="138"/>
      <c r="F18" s="138"/>
      <c r="G18" s="138"/>
    </row>
    <row r="19" spans="2:9">
      <c r="H19" s="2"/>
      <c r="I19" s="2" t="s">
        <v>280</v>
      </c>
    </row>
    <row r="20" spans="2:9" ht="12" customHeight="1">
      <c r="B20" s="604" t="s">
        <v>376</v>
      </c>
      <c r="C20" s="604"/>
      <c r="D20" s="601" t="s">
        <v>282</v>
      </c>
      <c r="E20" s="609" t="s">
        <v>339</v>
      </c>
      <c r="F20" s="599" t="s">
        <v>309</v>
      </c>
      <c r="G20" s="599" t="s">
        <v>283</v>
      </c>
      <c r="H20" s="606" t="s">
        <v>108</v>
      </c>
      <c r="I20" s="606" t="s">
        <v>471</v>
      </c>
    </row>
    <row r="21" spans="2:9" ht="27" customHeight="1">
      <c r="B21" s="604"/>
      <c r="C21" s="604"/>
      <c r="D21" s="602"/>
      <c r="E21" s="610"/>
      <c r="F21" s="600"/>
      <c r="G21" s="600"/>
      <c r="H21" s="606"/>
      <c r="I21" s="606"/>
    </row>
    <row r="22" spans="2:9" hidden="1" outlineLevel="1">
      <c r="B22" s="11"/>
      <c r="C22" s="11"/>
      <c r="F22" s="42"/>
      <c r="G22" s="2"/>
    </row>
    <row r="23" spans="2:9" ht="12.75" hidden="1" customHeight="1" outlineLevel="1">
      <c r="B23" s="165" t="s">
        <v>293</v>
      </c>
      <c r="C23" s="11"/>
      <c r="E23" s="42" t="e">
        <f>#REF!+#REF!</f>
        <v>#REF!</v>
      </c>
      <c r="F23" s="87" t="e">
        <f>#REF!+#REF!</f>
        <v>#REF!</v>
      </c>
      <c r="G23" s="87" t="e">
        <f>#REF!+#REF!</f>
        <v>#REF!</v>
      </c>
    </row>
    <row r="24" spans="2:9" ht="12.75" hidden="1" customHeight="1" outlineLevel="1">
      <c r="B24" s="11"/>
      <c r="C24" s="11"/>
      <c r="E24" s="20"/>
      <c r="F24" s="28"/>
      <c r="G24" s="28"/>
    </row>
    <row r="25" spans="2:9" ht="12.75" hidden="1" customHeight="1" outlineLevel="1">
      <c r="B25" s="11" t="s">
        <v>284</v>
      </c>
      <c r="C25" s="11"/>
      <c r="E25" s="20"/>
      <c r="F25" s="28"/>
      <c r="G25" s="28"/>
    </row>
    <row r="26" spans="2:9" ht="30" hidden="1" customHeight="1" outlineLevel="1">
      <c r="B26" s="611" t="s">
        <v>60</v>
      </c>
      <c r="C26" s="611"/>
      <c r="D26" s="2">
        <v>1</v>
      </c>
      <c r="E26" s="20">
        <v>359</v>
      </c>
      <c r="F26" s="28">
        <v>14.8</v>
      </c>
      <c r="G26" s="28"/>
    </row>
    <row r="27" spans="2:9" ht="30" hidden="1" customHeight="1" outlineLevel="1">
      <c r="B27" s="611" t="s">
        <v>266</v>
      </c>
      <c r="C27" s="611"/>
      <c r="D27" s="2">
        <v>2</v>
      </c>
      <c r="E27" s="20">
        <v>100</v>
      </c>
      <c r="F27" s="28">
        <v>174.7</v>
      </c>
      <c r="G27" s="28"/>
    </row>
    <row r="28" spans="2:9" ht="33.75" hidden="1" customHeight="1" outlineLevel="1">
      <c r="B28" s="619" t="s">
        <v>61</v>
      </c>
      <c r="C28" s="619"/>
      <c r="D28" s="2">
        <v>3</v>
      </c>
      <c r="E28" s="20"/>
      <c r="F28" s="28"/>
      <c r="G28" s="28"/>
    </row>
    <row r="29" spans="2:9" ht="27" hidden="1" customHeight="1" outlineLevel="1">
      <c r="B29" s="611" t="s">
        <v>62</v>
      </c>
      <c r="C29" s="611"/>
      <c r="D29" s="2">
        <v>4</v>
      </c>
      <c r="E29" s="20">
        <v>10</v>
      </c>
      <c r="F29" s="28">
        <v>37</v>
      </c>
      <c r="G29" s="28"/>
    </row>
    <row r="30" spans="2:9" ht="27" hidden="1" customHeight="1" outlineLevel="1">
      <c r="B30" s="611"/>
      <c r="C30" s="611"/>
      <c r="D30" s="2"/>
      <c r="E30" s="20"/>
      <c r="F30" s="28"/>
      <c r="G30" s="28"/>
    </row>
    <row r="31" spans="2:9" ht="21" hidden="1" customHeight="1" outlineLevel="1">
      <c r="B31" s="38"/>
      <c r="C31" s="38"/>
      <c r="D31" s="2"/>
      <c r="E31" s="20"/>
      <c r="F31" s="28"/>
      <c r="G31" s="28"/>
    </row>
    <row r="32" spans="2:9" ht="15" hidden="1" customHeight="1" outlineLevel="1">
      <c r="B32" s="43"/>
      <c r="C32" s="43"/>
      <c r="E32" s="20"/>
      <c r="F32" s="28"/>
      <c r="G32" s="28"/>
    </row>
    <row r="33" spans="2:7" ht="12.75" hidden="1" customHeight="1" outlineLevel="1">
      <c r="B33" s="166" t="s">
        <v>294</v>
      </c>
      <c r="C33" s="10"/>
      <c r="E33" s="20">
        <f>SUM(E35:E37)</f>
        <v>320</v>
      </c>
      <c r="F33" s="28">
        <f>SUM(F35:F37)</f>
        <v>261</v>
      </c>
      <c r="G33" s="28">
        <f>SUM(G35:G37)</f>
        <v>0</v>
      </c>
    </row>
    <row r="34" spans="2:7" ht="12.75" hidden="1" customHeight="1" outlineLevel="1">
      <c r="B34" s="11"/>
      <c r="C34" s="11"/>
      <c r="E34" s="20"/>
      <c r="F34" s="28"/>
      <c r="G34" s="28"/>
    </row>
    <row r="35" spans="2:7" ht="21.75" hidden="1" customHeight="1" outlineLevel="1">
      <c r="B35" s="636" t="s">
        <v>435</v>
      </c>
      <c r="C35" s="636"/>
      <c r="D35" s="13">
        <v>1</v>
      </c>
      <c r="E35" s="20">
        <v>120</v>
      </c>
      <c r="F35" s="28">
        <v>53.3</v>
      </c>
      <c r="G35" s="28"/>
    </row>
    <row r="36" spans="2:7" ht="30.75" hidden="1" customHeight="1" outlineLevel="1">
      <c r="B36" s="636" t="s">
        <v>436</v>
      </c>
      <c r="C36" s="636"/>
      <c r="D36" s="13">
        <v>2</v>
      </c>
      <c r="E36" s="20">
        <v>60</v>
      </c>
      <c r="F36" s="28">
        <v>147.69999999999999</v>
      </c>
      <c r="G36" s="28"/>
    </row>
    <row r="37" spans="2:7" ht="30.75" hidden="1" customHeight="1" outlineLevel="1">
      <c r="B37" s="636" t="s">
        <v>267</v>
      </c>
      <c r="C37" s="636"/>
      <c r="D37" s="13">
        <v>3</v>
      </c>
      <c r="E37" s="20">
        <v>140</v>
      </c>
      <c r="F37" s="28">
        <v>60</v>
      </c>
      <c r="G37" s="28"/>
    </row>
    <row r="38" spans="2:7" hidden="1" outlineLevel="1">
      <c r="B38" s="11"/>
      <c r="C38" s="11"/>
      <c r="E38" s="20"/>
      <c r="F38" s="28"/>
      <c r="G38" s="28"/>
    </row>
    <row r="39" spans="2:7" ht="24" hidden="1" customHeight="1" outlineLevel="1">
      <c r="B39" s="612" t="s">
        <v>441</v>
      </c>
      <c r="C39" s="612"/>
      <c r="F39" s="28"/>
      <c r="G39" s="28" t="e">
        <f>G23-G33</f>
        <v>#REF!</v>
      </c>
    </row>
    <row r="40" spans="2:7" hidden="1" outlineLevel="1">
      <c r="B40" s="211"/>
      <c r="C40" s="211"/>
      <c r="F40" s="28"/>
      <c r="G40" s="28"/>
    </row>
    <row r="41" spans="2:7" hidden="1" outlineLevel="1">
      <c r="B41" s="612" t="s">
        <v>438</v>
      </c>
      <c r="C41" s="612"/>
      <c r="F41" s="28"/>
      <c r="G41" s="28"/>
    </row>
    <row r="42" spans="2:7" hidden="1" outlineLevel="1">
      <c r="B42" s="212"/>
      <c r="C42" s="212"/>
      <c r="F42" s="28"/>
      <c r="G42" s="28"/>
    </row>
    <row r="43" spans="2:7" hidden="1" outlineLevel="1">
      <c r="B43" s="612" t="s">
        <v>442</v>
      </c>
      <c r="C43" s="612"/>
      <c r="D43" s="18"/>
      <c r="E43" s="18"/>
      <c r="F43" s="28"/>
      <c r="G43" s="56" t="s">
        <v>297</v>
      </c>
    </row>
    <row r="44" spans="2:7" hidden="1" outlineLevel="1">
      <c r="B44" s="90"/>
      <c r="C44" s="90"/>
      <c r="D44" s="18"/>
      <c r="E44" s="18"/>
      <c r="F44" s="28"/>
      <c r="G44" s="56"/>
    </row>
    <row r="45" spans="2:7" hidden="1" outlineLevel="1">
      <c r="B45" s="90" t="s">
        <v>336</v>
      </c>
      <c r="C45" s="90"/>
      <c r="D45" s="18"/>
      <c r="E45" s="18"/>
      <c r="F45" s="28"/>
      <c r="G45" s="56" t="s">
        <v>296</v>
      </c>
    </row>
    <row r="46" spans="2:7" hidden="1" outlineLevel="1">
      <c r="B46" s="90"/>
      <c r="C46" s="90"/>
      <c r="D46" s="18"/>
      <c r="E46" s="18"/>
      <c r="F46" s="28"/>
      <c r="G46" s="56"/>
    </row>
    <row r="47" spans="2:7" hidden="1" outlineLevel="1">
      <c r="B47" s="91" t="s">
        <v>337</v>
      </c>
      <c r="C47" s="90"/>
      <c r="D47" s="18"/>
      <c r="E47" s="18"/>
      <c r="F47" s="28"/>
      <c r="G47" s="56" t="s">
        <v>126</v>
      </c>
    </row>
    <row r="48" spans="2:7" hidden="1" outlineLevel="1">
      <c r="B48" s="90"/>
      <c r="C48" s="90"/>
      <c r="D48" s="18"/>
      <c r="E48" s="18"/>
      <c r="F48" s="28"/>
      <c r="G48" s="56"/>
    </row>
    <row r="49" spans="2:7" hidden="1" outlineLevel="1">
      <c r="B49" s="91" t="s">
        <v>323</v>
      </c>
      <c r="C49" s="90"/>
      <c r="D49" s="18"/>
      <c r="E49" s="18"/>
      <c r="F49" s="28"/>
      <c r="G49" s="56" t="s">
        <v>342</v>
      </c>
    </row>
    <row r="50" spans="2:7" hidden="1" outlineLevel="1">
      <c r="B50" s="90"/>
      <c r="C50" s="90"/>
      <c r="D50" s="18"/>
      <c r="E50" s="18"/>
      <c r="F50" s="28"/>
      <c r="G50" s="56"/>
    </row>
    <row r="51" spans="2:7" hidden="1" outlineLevel="1">
      <c r="B51" s="92" t="s">
        <v>338</v>
      </c>
      <c r="C51" s="93"/>
      <c r="D51" s="54"/>
      <c r="E51" s="54"/>
      <c r="F51" s="79"/>
      <c r="G51" s="75" t="s">
        <v>321</v>
      </c>
    </row>
    <row r="52" spans="2:7" hidden="1" outlineLevel="1">
      <c r="B52" s="90"/>
      <c r="C52" s="90"/>
      <c r="D52" s="18"/>
      <c r="E52" s="51"/>
      <c r="F52" s="28"/>
      <c r="G52" s="56"/>
    </row>
    <row r="53" spans="2:7" ht="23.25" hidden="1" customHeight="1" outlineLevel="1">
      <c r="B53" s="607" t="s">
        <v>174</v>
      </c>
      <c r="C53" s="607"/>
      <c r="D53" s="41"/>
      <c r="E53" s="52"/>
      <c r="F53" s="80"/>
      <c r="G53" s="56" t="s">
        <v>343</v>
      </c>
    </row>
    <row r="54" spans="2:7" hidden="1" outlineLevel="1">
      <c r="B54" s="90"/>
      <c r="C54" s="90"/>
      <c r="D54" s="18"/>
      <c r="E54" s="18"/>
      <c r="F54" s="28"/>
      <c r="G54" s="56"/>
    </row>
    <row r="55" spans="2:7" ht="16.5" hidden="1" customHeight="1" outlineLevel="1">
      <c r="B55" s="607" t="s">
        <v>265</v>
      </c>
      <c r="C55" s="607"/>
      <c r="F55" s="28"/>
      <c r="G55" s="81" t="s">
        <v>161</v>
      </c>
    </row>
    <row r="56" spans="2:7" collapsed="1">
      <c r="B56" s="89"/>
      <c r="C56" s="89"/>
      <c r="F56" s="28"/>
      <c r="G56" s="56"/>
    </row>
    <row r="57" spans="2:7" ht="12.75">
      <c r="B57" s="210" t="s">
        <v>385</v>
      </c>
      <c r="C57" s="91"/>
      <c r="F57" s="28"/>
      <c r="G57" s="56"/>
    </row>
    <row r="58" spans="2:7" ht="12.75">
      <c r="B58" s="216"/>
      <c r="C58" s="91"/>
      <c r="F58" s="28"/>
      <c r="G58" s="28"/>
    </row>
    <row r="59" spans="2:7" ht="12.75">
      <c r="B59" s="210" t="s">
        <v>374</v>
      </c>
      <c r="F59" s="28"/>
      <c r="G59" s="28"/>
    </row>
    <row r="60" spans="2:7" ht="12.75">
      <c r="B60" s="95"/>
      <c r="F60" s="28"/>
      <c r="G60" s="28"/>
    </row>
    <row r="61" spans="2:7" ht="12.75">
      <c r="B61" s="210" t="s">
        <v>440</v>
      </c>
      <c r="F61" s="28"/>
      <c r="G61" s="28"/>
    </row>
    <row r="62" spans="2:7" ht="12.75">
      <c r="B62" s="95"/>
      <c r="F62" s="28"/>
      <c r="G62" s="28"/>
    </row>
    <row r="63" spans="2:7" ht="12.75">
      <c r="B63" s="210" t="s">
        <v>438</v>
      </c>
      <c r="F63" s="28"/>
      <c r="G63" s="28"/>
    </row>
    <row r="64" spans="2:7" ht="12.75">
      <c r="B64" s="210"/>
      <c r="F64" s="28"/>
      <c r="G64" s="28"/>
    </row>
    <row r="65" spans="2:7" ht="12.75">
      <c r="B65" s="210" t="s">
        <v>442</v>
      </c>
      <c r="F65" s="28"/>
      <c r="G65" s="28"/>
    </row>
    <row r="66" spans="2:7">
      <c r="F66" s="28"/>
      <c r="G66" s="28"/>
    </row>
    <row r="67" spans="2:7">
      <c r="F67" s="28"/>
      <c r="G67" s="28"/>
    </row>
    <row r="68" spans="2:7">
      <c r="F68" s="28"/>
      <c r="G68" s="28"/>
    </row>
    <row r="69" spans="2:7">
      <c r="F69" s="28"/>
      <c r="G69" s="28"/>
    </row>
    <row r="70" spans="2:7">
      <c r="F70" s="28"/>
      <c r="G70" s="28"/>
    </row>
    <row r="71" spans="2:7">
      <c r="F71" s="28"/>
      <c r="G71" s="28"/>
    </row>
    <row r="72" spans="2:7">
      <c r="F72" s="28"/>
      <c r="G72" s="28"/>
    </row>
    <row r="73" spans="2:7">
      <c r="F73" s="28"/>
      <c r="G73" s="28"/>
    </row>
    <row r="74" spans="2:7">
      <c r="F74" s="28"/>
      <c r="G74" s="28"/>
    </row>
    <row r="75" spans="2:7">
      <c r="F75" s="28"/>
      <c r="G75" s="28"/>
    </row>
    <row r="76" spans="2:7">
      <c r="F76" s="28"/>
      <c r="G76" s="28"/>
    </row>
    <row r="77" spans="2:7">
      <c r="F77" s="28"/>
      <c r="G77" s="28"/>
    </row>
    <row r="78" spans="2:7">
      <c r="F78" s="28"/>
      <c r="G78" s="28"/>
    </row>
    <row r="79" spans="2:7">
      <c r="F79" s="28"/>
      <c r="G79" s="28"/>
    </row>
    <row r="80" spans="2:7">
      <c r="F80" s="28"/>
      <c r="G80" s="28"/>
    </row>
    <row r="81" spans="3:7">
      <c r="F81" s="28"/>
      <c r="G81" s="28"/>
    </row>
    <row r="82" spans="3:7">
      <c r="F82" s="28"/>
      <c r="G82" s="28"/>
    </row>
    <row r="83" spans="3:7">
      <c r="F83" s="28"/>
      <c r="G83" s="28"/>
    </row>
    <row r="84" spans="3:7">
      <c r="F84" s="28"/>
      <c r="G84" s="28"/>
    </row>
    <row r="85" spans="3:7">
      <c r="C85" s="76"/>
      <c r="F85" s="28"/>
      <c r="G85" s="28"/>
    </row>
    <row r="86" spans="3:7">
      <c r="F86" s="28"/>
      <c r="G86" s="28"/>
    </row>
    <row r="87" spans="3:7">
      <c r="F87" s="28"/>
      <c r="G87" s="28"/>
    </row>
    <row r="88" spans="3:7">
      <c r="F88" s="28"/>
      <c r="G88" s="28"/>
    </row>
    <row r="89" spans="3:7">
      <c r="F89" s="28"/>
      <c r="G89" s="28"/>
    </row>
    <row r="90" spans="3:7">
      <c r="F90" s="28"/>
      <c r="G90" s="28"/>
    </row>
    <row r="91" spans="3:7">
      <c r="F91" s="28"/>
      <c r="G91" s="28"/>
    </row>
    <row r="92" spans="3:7">
      <c r="F92" s="28"/>
      <c r="G92" s="28"/>
    </row>
    <row r="93" spans="3:7">
      <c r="F93" s="28"/>
      <c r="G93" s="28"/>
    </row>
    <row r="94" spans="3:7">
      <c r="F94" s="28"/>
      <c r="G94" s="28"/>
    </row>
    <row r="95" spans="3:7">
      <c r="F95" s="28"/>
      <c r="G95" s="28"/>
    </row>
    <row r="96" spans="3:7">
      <c r="F96" s="28"/>
      <c r="G96" s="28"/>
    </row>
    <row r="97" spans="6:7">
      <c r="F97" s="28"/>
      <c r="G97" s="28"/>
    </row>
    <row r="98" spans="6:7">
      <c r="F98" s="28"/>
      <c r="G98" s="28"/>
    </row>
    <row r="99" spans="6:7">
      <c r="F99" s="28"/>
      <c r="G99" s="28"/>
    </row>
    <row r="100" spans="6:7">
      <c r="F100" s="28"/>
      <c r="G100" s="28"/>
    </row>
    <row r="101" spans="6:7">
      <c r="F101" s="20"/>
      <c r="G101" s="20"/>
    </row>
    <row r="102" spans="6:7">
      <c r="F102" s="20"/>
      <c r="G102" s="20"/>
    </row>
    <row r="103" spans="6:7">
      <c r="F103" s="20"/>
      <c r="G103" s="20"/>
    </row>
    <row r="104" spans="6:7">
      <c r="F104" s="20"/>
      <c r="G104" s="20"/>
    </row>
    <row r="105" spans="6:7">
      <c r="F105" s="20"/>
      <c r="G105" s="20"/>
    </row>
    <row r="106" spans="6:7">
      <c r="F106" s="20"/>
      <c r="G106" s="20"/>
    </row>
  </sheetData>
  <mergeCells count="29">
    <mergeCell ref="B36:C36"/>
    <mergeCell ref="B27:C27"/>
    <mergeCell ref="G20:G21"/>
    <mergeCell ref="B55:C55"/>
    <mergeCell ref="B37:C37"/>
    <mergeCell ref="B39:C39"/>
    <mergeCell ref="B53:C53"/>
    <mergeCell ref="B41:C41"/>
    <mergeCell ref="B43:C43"/>
    <mergeCell ref="B35:C35"/>
    <mergeCell ref="B30:C30"/>
    <mergeCell ref="B7:G7"/>
    <mergeCell ref="H1:I1"/>
    <mergeCell ref="H2:I2"/>
    <mergeCell ref="H3:I3"/>
    <mergeCell ref="H4:I4"/>
    <mergeCell ref="I20:I21"/>
    <mergeCell ref="E20:E21"/>
    <mergeCell ref="F20:F21"/>
    <mergeCell ref="H20:H21"/>
    <mergeCell ref="B29:C29"/>
    <mergeCell ref="B28:C28"/>
    <mergeCell ref="B26:C26"/>
    <mergeCell ref="B8:G8"/>
    <mergeCell ref="B9:G9"/>
    <mergeCell ref="B10:G10"/>
    <mergeCell ref="B11:G11"/>
    <mergeCell ref="D20:D21"/>
    <mergeCell ref="B20:C21"/>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indexed="29"/>
    <pageSetUpPr fitToPage="1"/>
  </sheetPr>
  <dimension ref="B1:K101"/>
  <sheetViews>
    <sheetView view="pageBreakPreview" zoomScale="85" zoomScaleNormal="75" zoomScaleSheetLayoutView="85" workbookViewId="0">
      <selection activeCell="B8" sqref="B8:G8"/>
    </sheetView>
  </sheetViews>
  <sheetFormatPr defaultColWidth="9.28515625" defaultRowHeight="12" outlineLevelRow="1"/>
  <cols>
    <col min="1" max="1" width="2.7109375" style="13" customWidth="1"/>
    <col min="2" max="2" width="22.28515625" style="13" customWidth="1"/>
    <col min="3" max="3" width="35.28515625" style="13" customWidth="1"/>
    <col min="4" max="4" width="11" style="13" customWidth="1"/>
    <col min="5" max="5" width="0" style="13" hidden="1" customWidth="1"/>
    <col min="6" max="9" width="14.7109375" style="13" customWidth="1"/>
    <col min="10" max="16384" width="9.28515625" style="13"/>
  </cols>
  <sheetData>
    <row r="1" spans="2:11">
      <c r="H1" s="598" t="s">
        <v>90</v>
      </c>
      <c r="I1" s="598"/>
      <c r="J1" s="1"/>
    </row>
    <row r="2" spans="2:11">
      <c r="H2" s="605" t="s">
        <v>409</v>
      </c>
      <c r="I2" s="605"/>
      <c r="J2" s="35"/>
      <c r="K2" s="2"/>
    </row>
    <row r="3" spans="2:11">
      <c r="H3" s="605" t="s">
        <v>406</v>
      </c>
      <c r="I3" s="605"/>
      <c r="J3" s="35"/>
      <c r="K3" s="2"/>
    </row>
    <row r="4" spans="2:11">
      <c r="H4" s="605" t="s">
        <v>3</v>
      </c>
      <c r="I4" s="605"/>
      <c r="J4" s="35"/>
      <c r="K4" s="2"/>
    </row>
    <row r="7" spans="2:11">
      <c r="B7" s="598"/>
      <c r="C7" s="598"/>
      <c r="D7" s="598"/>
      <c r="E7" s="598"/>
      <c r="F7" s="598"/>
      <c r="G7" s="598"/>
    </row>
    <row r="8" spans="2:11">
      <c r="B8" s="598" t="s">
        <v>20</v>
      </c>
      <c r="C8" s="598"/>
      <c r="D8" s="598"/>
      <c r="E8" s="598"/>
      <c r="F8" s="598"/>
      <c r="G8" s="598"/>
    </row>
    <row r="9" spans="2:11">
      <c r="B9" s="598" t="s">
        <v>121</v>
      </c>
      <c r="C9" s="598"/>
      <c r="D9" s="598"/>
      <c r="E9" s="598"/>
      <c r="F9" s="598"/>
      <c r="G9" s="598"/>
    </row>
    <row r="10" spans="2:11">
      <c r="B10" s="598" t="s">
        <v>101</v>
      </c>
      <c r="C10" s="598"/>
      <c r="D10" s="598"/>
      <c r="E10" s="598"/>
      <c r="F10" s="598"/>
      <c r="G10" s="598"/>
    </row>
    <row r="11" spans="2:11">
      <c r="B11" s="603" t="s">
        <v>446</v>
      </c>
      <c r="C11" s="603"/>
      <c r="D11" s="603"/>
      <c r="E11" s="603"/>
      <c r="F11" s="603"/>
      <c r="G11" s="603"/>
    </row>
    <row r="12" spans="2:11">
      <c r="B12" s="3"/>
      <c r="C12" s="3"/>
      <c r="D12" s="3"/>
      <c r="E12" s="3"/>
      <c r="F12" s="3"/>
      <c r="G12" s="3"/>
    </row>
    <row r="13" spans="2:11">
      <c r="B13" s="1"/>
      <c r="C13" s="1"/>
      <c r="D13" s="1"/>
      <c r="E13" s="1"/>
      <c r="F13" s="1"/>
      <c r="G13" s="1"/>
      <c r="H13" s="1"/>
      <c r="I13" s="4" t="s">
        <v>281</v>
      </c>
    </row>
    <row r="14" spans="2:11">
      <c r="B14" s="48" t="s">
        <v>308</v>
      </c>
      <c r="C14" s="5" t="str">
        <f>UPPER("Ministerul Justiţiei ")</f>
        <v xml:space="preserve">MINISTERUL JUSTIŢIEI </v>
      </c>
      <c r="D14" s="6"/>
      <c r="E14" s="6"/>
      <c r="F14" s="6"/>
      <c r="G14" s="6"/>
      <c r="H14" s="6"/>
      <c r="I14" s="4">
        <v>131</v>
      </c>
    </row>
    <row r="15" spans="2:11" s="76" customFormat="1">
      <c r="B15" s="49" t="s">
        <v>305</v>
      </c>
      <c r="C15" s="48" t="s">
        <v>271</v>
      </c>
      <c r="D15" s="132"/>
      <c r="E15" s="132"/>
      <c r="F15" s="132"/>
      <c r="G15" s="132"/>
      <c r="H15" s="132"/>
      <c r="I15" s="141">
        <v>5</v>
      </c>
    </row>
    <row r="16" spans="2:11" s="76" customFormat="1">
      <c r="B16" s="48" t="s">
        <v>306</v>
      </c>
      <c r="C16" s="48" t="s">
        <v>270</v>
      </c>
      <c r="D16" s="132"/>
      <c r="E16" s="132"/>
      <c r="F16" s="132"/>
      <c r="G16" s="132"/>
      <c r="H16" s="132"/>
      <c r="I16" s="141">
        <v>3</v>
      </c>
    </row>
    <row r="17" spans="2:9" s="76" customFormat="1">
      <c r="B17" s="48" t="s">
        <v>307</v>
      </c>
      <c r="C17" s="48" t="s">
        <v>270</v>
      </c>
      <c r="D17" s="140"/>
      <c r="E17" s="140"/>
      <c r="F17" s="140"/>
      <c r="G17" s="140"/>
      <c r="H17" s="140"/>
      <c r="I17" s="141">
        <v>49</v>
      </c>
    </row>
    <row r="18" spans="2:9" s="76" customFormat="1">
      <c r="B18" s="139"/>
      <c r="C18" s="139"/>
      <c r="D18" s="134"/>
      <c r="E18" s="134"/>
      <c r="F18" s="134"/>
      <c r="G18" s="134"/>
    </row>
    <row r="19" spans="2:9">
      <c r="H19" s="2"/>
      <c r="I19" s="1" t="s">
        <v>280</v>
      </c>
    </row>
    <row r="20" spans="2:9" ht="12" customHeight="1">
      <c r="B20" s="604" t="s">
        <v>376</v>
      </c>
      <c r="C20" s="604"/>
      <c r="D20" s="601" t="s">
        <v>282</v>
      </c>
      <c r="E20" s="609" t="s">
        <v>304</v>
      </c>
      <c r="F20" s="599" t="s">
        <v>309</v>
      </c>
      <c r="G20" s="599" t="s">
        <v>283</v>
      </c>
      <c r="H20" s="606" t="s">
        <v>108</v>
      </c>
      <c r="I20" s="606" t="s">
        <v>471</v>
      </c>
    </row>
    <row r="21" spans="2:9" ht="27" customHeight="1">
      <c r="B21" s="604"/>
      <c r="C21" s="604"/>
      <c r="D21" s="602"/>
      <c r="E21" s="610"/>
      <c r="F21" s="600"/>
      <c r="G21" s="600"/>
      <c r="H21" s="606"/>
      <c r="I21" s="606"/>
    </row>
    <row r="22" spans="2:9" hidden="1" outlineLevel="1">
      <c r="B22" s="11"/>
      <c r="C22" s="11"/>
      <c r="F22" s="42"/>
      <c r="G22" s="2"/>
    </row>
    <row r="23" spans="2:9" ht="12.75" hidden="1" customHeight="1" outlineLevel="1">
      <c r="B23" s="165" t="s">
        <v>293</v>
      </c>
      <c r="C23" s="11"/>
      <c r="E23" s="42" t="e">
        <f>#REF!+#REF!</f>
        <v>#REF!</v>
      </c>
      <c r="F23" s="87" t="e">
        <f>#REF!+#REF!</f>
        <v>#REF!</v>
      </c>
      <c r="G23" s="87" t="e">
        <f>#REF!+#REF!</f>
        <v>#REF!</v>
      </c>
    </row>
    <row r="24" spans="2:9" ht="12.75" hidden="1" customHeight="1" outlineLevel="1">
      <c r="B24" s="11"/>
      <c r="C24" s="11"/>
      <c r="E24" s="20"/>
      <c r="F24" s="28"/>
      <c r="G24" s="28"/>
    </row>
    <row r="25" spans="2:9" ht="12.75" hidden="1" customHeight="1" outlineLevel="1">
      <c r="B25" s="11"/>
      <c r="C25" s="11"/>
      <c r="E25" s="20"/>
      <c r="F25" s="28"/>
      <c r="G25" s="28"/>
    </row>
    <row r="26" spans="2:9" ht="30" hidden="1" customHeight="1" outlineLevel="1">
      <c r="B26" s="611" t="s">
        <v>275</v>
      </c>
      <c r="C26" s="611"/>
      <c r="D26" s="2">
        <v>1</v>
      </c>
      <c r="E26" s="20">
        <v>359</v>
      </c>
      <c r="F26" s="28">
        <v>14.8</v>
      </c>
      <c r="G26" s="28"/>
    </row>
    <row r="27" spans="2:9" ht="15" hidden="1" customHeight="1" outlineLevel="1">
      <c r="B27" s="43"/>
      <c r="C27" s="43"/>
      <c r="E27" s="20"/>
      <c r="F27" s="28"/>
      <c r="G27" s="28"/>
    </row>
    <row r="28" spans="2:9" ht="12.75" hidden="1" customHeight="1" outlineLevel="1">
      <c r="B28" s="166" t="s">
        <v>294</v>
      </c>
      <c r="C28" s="10"/>
      <c r="E28" s="20">
        <f>SUM(E30:E30)</f>
        <v>120</v>
      </c>
      <c r="F28" s="28">
        <f>SUM(F30:F30)</f>
        <v>53.3</v>
      </c>
      <c r="G28" s="28">
        <f>SUM(G30:G30)</f>
        <v>0</v>
      </c>
    </row>
    <row r="29" spans="2:9" ht="12.75" hidden="1" customHeight="1" outlineLevel="1">
      <c r="B29" s="11"/>
      <c r="C29" s="11"/>
      <c r="E29" s="20"/>
      <c r="F29" s="28"/>
      <c r="G29" s="28"/>
    </row>
    <row r="30" spans="2:9" ht="36" hidden="1" customHeight="1" outlineLevel="1">
      <c r="B30" s="636" t="s">
        <v>276</v>
      </c>
      <c r="C30" s="636"/>
      <c r="D30" s="13">
        <v>1</v>
      </c>
      <c r="E30" s="20">
        <v>120</v>
      </c>
      <c r="F30" s="28">
        <v>53.3</v>
      </c>
      <c r="G30" s="28"/>
    </row>
    <row r="31" spans="2:9" hidden="1" outlineLevel="1">
      <c r="B31" s="11"/>
      <c r="C31" s="11"/>
      <c r="E31" s="20"/>
      <c r="F31" s="28"/>
      <c r="G31" s="28"/>
    </row>
    <row r="32" spans="2:9" ht="24" hidden="1" customHeight="1" outlineLevel="1">
      <c r="B32" s="612" t="s">
        <v>441</v>
      </c>
      <c r="C32" s="612"/>
      <c r="F32" s="28"/>
      <c r="G32" s="28" t="e">
        <f>G23-G28</f>
        <v>#REF!</v>
      </c>
    </row>
    <row r="33" spans="2:7" hidden="1" outlineLevel="1">
      <c r="B33" s="211"/>
      <c r="C33" s="211"/>
      <c r="F33" s="28"/>
      <c r="G33" s="28"/>
    </row>
    <row r="34" spans="2:7" hidden="1" outlineLevel="1">
      <c r="B34" s="612" t="s">
        <v>438</v>
      </c>
      <c r="C34" s="612"/>
      <c r="F34" s="28"/>
      <c r="G34" s="28"/>
    </row>
    <row r="35" spans="2:7" hidden="1" outlineLevel="1">
      <c r="B35" s="212"/>
      <c r="C35" s="212"/>
      <c r="F35" s="28"/>
      <c r="G35" s="28"/>
    </row>
    <row r="36" spans="2:7" hidden="1" outlineLevel="1">
      <c r="B36" s="612" t="s">
        <v>442</v>
      </c>
      <c r="C36" s="612"/>
      <c r="F36" s="28"/>
      <c r="G36" s="28"/>
    </row>
    <row r="37" spans="2:7" hidden="1" outlineLevel="1">
      <c r="B37" s="11"/>
      <c r="C37" s="11"/>
      <c r="F37" s="28"/>
      <c r="G37" s="28"/>
    </row>
    <row r="38" spans="2:7" hidden="1" outlineLevel="1">
      <c r="B38" s="90" t="s">
        <v>328</v>
      </c>
      <c r="C38" s="90"/>
      <c r="D38" s="18"/>
      <c r="E38" s="18"/>
      <c r="F38" s="28"/>
      <c r="G38" s="56" t="s">
        <v>297</v>
      </c>
    </row>
    <row r="39" spans="2:7" hidden="1" outlineLevel="1">
      <c r="B39" s="90"/>
      <c r="C39" s="90"/>
      <c r="D39" s="18"/>
      <c r="E39" s="18"/>
      <c r="F39" s="28"/>
      <c r="G39" s="56"/>
    </row>
    <row r="40" spans="2:7" hidden="1" outlineLevel="1">
      <c r="B40" s="90" t="s">
        <v>334</v>
      </c>
      <c r="C40" s="90"/>
      <c r="D40" s="18"/>
      <c r="E40" s="18"/>
      <c r="F40" s="28"/>
      <c r="G40" s="56" t="s">
        <v>296</v>
      </c>
    </row>
    <row r="41" spans="2:7" hidden="1" outlineLevel="1">
      <c r="B41" s="90"/>
      <c r="C41" s="90"/>
      <c r="D41" s="18"/>
      <c r="E41" s="18"/>
      <c r="F41" s="28"/>
      <c r="G41" s="56"/>
    </row>
    <row r="42" spans="2:7" hidden="1" outlineLevel="1">
      <c r="B42" s="91" t="s">
        <v>322</v>
      </c>
      <c r="C42" s="90"/>
      <c r="D42" s="18"/>
      <c r="E42" s="18"/>
      <c r="F42" s="28"/>
      <c r="G42" s="56" t="s">
        <v>341</v>
      </c>
    </row>
    <row r="43" spans="2:7" hidden="1" outlineLevel="1">
      <c r="B43" s="90"/>
      <c r="C43" s="90"/>
      <c r="D43" s="18"/>
      <c r="E43" s="18"/>
      <c r="F43" s="28"/>
      <c r="G43" s="56"/>
    </row>
    <row r="44" spans="2:7" hidden="1" outlineLevel="1">
      <c r="B44" s="91" t="s">
        <v>323</v>
      </c>
      <c r="C44" s="90"/>
      <c r="D44" s="18"/>
      <c r="E44" s="18"/>
      <c r="F44" s="28"/>
      <c r="G44" s="56" t="s">
        <v>342</v>
      </c>
    </row>
    <row r="45" spans="2:7" hidden="1" outlineLevel="1">
      <c r="B45" s="90"/>
      <c r="C45" s="90"/>
      <c r="D45" s="18"/>
      <c r="E45" s="18"/>
      <c r="F45" s="28"/>
      <c r="G45" s="56"/>
    </row>
    <row r="46" spans="2:7" hidden="1" outlineLevel="1">
      <c r="B46" s="92" t="s">
        <v>338</v>
      </c>
      <c r="C46" s="93"/>
      <c r="D46" s="54"/>
      <c r="E46" s="54"/>
      <c r="F46" s="79"/>
      <c r="G46" s="75" t="s">
        <v>321</v>
      </c>
    </row>
    <row r="47" spans="2:7" hidden="1" outlineLevel="1">
      <c r="B47" s="90"/>
      <c r="C47" s="90"/>
      <c r="D47" s="18"/>
      <c r="E47" s="51"/>
      <c r="F47" s="28"/>
      <c r="G47" s="56"/>
    </row>
    <row r="48" spans="2:7" ht="23.25" hidden="1" customHeight="1" outlineLevel="1">
      <c r="B48" s="607" t="s">
        <v>173</v>
      </c>
      <c r="C48" s="607"/>
      <c r="D48" s="41"/>
      <c r="E48" s="52"/>
      <c r="F48" s="80"/>
      <c r="G48" s="56" t="s">
        <v>343</v>
      </c>
    </row>
    <row r="49" spans="2:7" hidden="1" outlineLevel="1">
      <c r="B49" s="90"/>
      <c r="C49" s="90"/>
      <c r="D49" s="18"/>
      <c r="E49" s="18"/>
      <c r="F49" s="28"/>
      <c r="G49" s="56"/>
    </row>
    <row r="50" spans="2:7" ht="16.5" hidden="1" customHeight="1" outlineLevel="1">
      <c r="B50" s="607" t="s">
        <v>300</v>
      </c>
      <c r="C50" s="607"/>
      <c r="F50" s="28"/>
      <c r="G50" s="81" t="s">
        <v>301</v>
      </c>
    </row>
    <row r="51" spans="2:7" collapsed="1">
      <c r="B51" s="89"/>
      <c r="C51" s="89"/>
      <c r="F51" s="28"/>
      <c r="G51" s="56"/>
    </row>
    <row r="52" spans="2:7" ht="12.75">
      <c r="B52" s="210" t="s">
        <v>385</v>
      </c>
      <c r="C52" s="91"/>
      <c r="F52" s="28"/>
      <c r="G52" s="56"/>
    </row>
    <row r="53" spans="2:7" ht="12.75">
      <c r="B53" s="216"/>
      <c r="C53" s="91"/>
      <c r="F53" s="28"/>
      <c r="G53" s="28"/>
    </row>
    <row r="54" spans="2:7" ht="12.75">
      <c r="B54" s="210" t="s">
        <v>374</v>
      </c>
      <c r="F54" s="28"/>
      <c r="G54" s="28"/>
    </row>
    <row r="55" spans="2:7" ht="12.75">
      <c r="B55" s="95"/>
      <c r="F55" s="28"/>
      <c r="G55" s="28"/>
    </row>
    <row r="56" spans="2:7" ht="12.75">
      <c r="B56" s="210" t="s">
        <v>440</v>
      </c>
      <c r="F56" s="28"/>
      <c r="G56" s="28"/>
    </row>
    <row r="57" spans="2:7" ht="12.75">
      <c r="B57" s="95"/>
      <c r="F57" s="28"/>
      <c r="G57" s="28"/>
    </row>
    <row r="58" spans="2:7" ht="12.75">
      <c r="B58" s="210" t="s">
        <v>438</v>
      </c>
      <c r="F58" s="28"/>
      <c r="G58" s="28"/>
    </row>
    <row r="59" spans="2:7" ht="12.75">
      <c r="B59" s="210"/>
      <c r="F59" s="28"/>
      <c r="G59" s="28"/>
    </row>
    <row r="60" spans="2:7" ht="12.75">
      <c r="B60" s="210" t="s">
        <v>442</v>
      </c>
      <c r="F60" s="28"/>
      <c r="G60" s="28"/>
    </row>
    <row r="61" spans="2:7">
      <c r="F61" s="28"/>
      <c r="G61" s="28"/>
    </row>
    <row r="62" spans="2:7">
      <c r="F62" s="28"/>
      <c r="G62" s="28"/>
    </row>
    <row r="63" spans="2:7">
      <c r="F63" s="28"/>
      <c r="G63" s="28"/>
    </row>
    <row r="64" spans="2:7">
      <c r="F64" s="28"/>
      <c r="G64" s="28"/>
    </row>
    <row r="65" spans="6:7">
      <c r="F65" s="28"/>
      <c r="G65" s="28"/>
    </row>
    <row r="66" spans="6:7">
      <c r="F66" s="28"/>
      <c r="G66" s="28"/>
    </row>
    <row r="67" spans="6:7">
      <c r="F67" s="28"/>
      <c r="G67" s="28"/>
    </row>
    <row r="68" spans="6:7">
      <c r="F68" s="28"/>
      <c r="G68" s="28"/>
    </row>
    <row r="69" spans="6:7">
      <c r="F69" s="28"/>
      <c r="G69" s="28"/>
    </row>
    <row r="70" spans="6:7">
      <c r="F70" s="28"/>
      <c r="G70" s="28"/>
    </row>
    <row r="71" spans="6:7">
      <c r="F71" s="28"/>
      <c r="G71" s="28"/>
    </row>
    <row r="72" spans="6:7">
      <c r="F72" s="28"/>
      <c r="G72" s="28"/>
    </row>
    <row r="73" spans="6:7">
      <c r="F73" s="28"/>
      <c r="G73" s="28"/>
    </row>
    <row r="74" spans="6:7">
      <c r="F74" s="28"/>
      <c r="G74" s="28"/>
    </row>
    <row r="75" spans="6:7">
      <c r="F75" s="28"/>
      <c r="G75" s="28"/>
    </row>
    <row r="76" spans="6:7">
      <c r="F76" s="28"/>
      <c r="G76" s="28"/>
    </row>
    <row r="77" spans="6:7">
      <c r="F77" s="28"/>
      <c r="G77" s="28"/>
    </row>
    <row r="78" spans="6:7">
      <c r="F78" s="28"/>
      <c r="G78" s="28"/>
    </row>
    <row r="79" spans="6:7">
      <c r="F79" s="28"/>
      <c r="G79" s="28"/>
    </row>
    <row r="80" spans="6:7">
      <c r="F80" s="28"/>
      <c r="G80" s="28"/>
    </row>
    <row r="81" spans="3:7">
      <c r="F81" s="28"/>
      <c r="G81" s="28"/>
    </row>
    <row r="82" spans="3:7">
      <c r="F82" s="28"/>
      <c r="G82" s="28"/>
    </row>
    <row r="83" spans="3:7">
      <c r="F83" s="28"/>
      <c r="G83" s="28"/>
    </row>
    <row r="84" spans="3:7">
      <c r="F84" s="28"/>
      <c r="G84" s="28"/>
    </row>
    <row r="85" spans="3:7">
      <c r="F85" s="28"/>
      <c r="G85" s="28"/>
    </row>
    <row r="86" spans="3:7">
      <c r="C86" s="76"/>
      <c r="F86" s="28"/>
      <c r="G86" s="28"/>
    </row>
    <row r="87" spans="3:7">
      <c r="F87" s="28"/>
      <c r="G87" s="28"/>
    </row>
    <row r="88" spans="3:7">
      <c r="F88" s="28"/>
      <c r="G88" s="28"/>
    </row>
    <row r="89" spans="3:7">
      <c r="F89" s="28"/>
      <c r="G89" s="28"/>
    </row>
    <row r="90" spans="3:7">
      <c r="F90" s="28"/>
      <c r="G90" s="28"/>
    </row>
    <row r="91" spans="3:7">
      <c r="F91" s="28"/>
      <c r="G91" s="28"/>
    </row>
    <row r="92" spans="3:7">
      <c r="F92" s="28"/>
      <c r="G92" s="28"/>
    </row>
    <row r="93" spans="3:7">
      <c r="F93" s="28"/>
      <c r="G93" s="28"/>
    </row>
    <row r="94" spans="3:7">
      <c r="F94" s="28"/>
      <c r="G94" s="28"/>
    </row>
    <row r="95" spans="3:7">
      <c r="F95" s="28"/>
      <c r="G95" s="28"/>
    </row>
    <row r="96" spans="3:7">
      <c r="F96" s="20"/>
      <c r="G96" s="20"/>
    </row>
    <row r="97" spans="6:7">
      <c r="F97" s="20"/>
      <c r="G97" s="20"/>
    </row>
    <row r="98" spans="6:7">
      <c r="F98" s="20"/>
      <c r="G98" s="20"/>
    </row>
    <row r="99" spans="6:7">
      <c r="F99" s="20"/>
      <c r="G99" s="20"/>
    </row>
    <row r="100" spans="6:7">
      <c r="F100" s="20"/>
      <c r="G100" s="20"/>
    </row>
    <row r="101" spans="6:7">
      <c r="F101" s="20"/>
      <c r="G101" s="20"/>
    </row>
  </sheetData>
  <mergeCells count="23">
    <mergeCell ref="H20:H21"/>
    <mergeCell ref="I20:I21"/>
    <mergeCell ref="B7:G7"/>
    <mergeCell ref="H1:I1"/>
    <mergeCell ref="H2:I2"/>
    <mergeCell ref="H3:I3"/>
    <mergeCell ref="H4:I4"/>
    <mergeCell ref="F20:F21"/>
    <mergeCell ref="B8:G8"/>
    <mergeCell ref="B9:G9"/>
    <mergeCell ref="B10:G10"/>
    <mergeCell ref="B11:G11"/>
    <mergeCell ref="D20:D21"/>
    <mergeCell ref="B20:C21"/>
    <mergeCell ref="E20:E21"/>
    <mergeCell ref="G20:G21"/>
    <mergeCell ref="B26:C26"/>
    <mergeCell ref="B50:C50"/>
    <mergeCell ref="B32:C32"/>
    <mergeCell ref="B48:C48"/>
    <mergeCell ref="B30:C30"/>
    <mergeCell ref="B34:C34"/>
    <mergeCell ref="B36:C36"/>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00"/>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21.7109375" style="104" customWidth="1"/>
    <col min="3" max="13" width="13.7109375" style="104" customWidth="1"/>
    <col min="14" max="16384" width="9.28515625" style="104"/>
  </cols>
  <sheetData>
    <row r="1" spans="1:13">
      <c r="A1" s="95"/>
      <c r="B1" s="95"/>
      <c r="C1" s="95"/>
      <c r="D1" s="95"/>
      <c r="E1" s="95"/>
      <c r="F1" s="95"/>
      <c r="G1" s="95"/>
      <c r="H1" s="95"/>
      <c r="I1" s="95"/>
      <c r="K1" s="103" t="s">
        <v>381</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86" t="s">
        <v>439</v>
      </c>
      <c r="C7" s="586"/>
      <c r="D7" s="586"/>
      <c r="E7" s="586"/>
      <c r="F7" s="586"/>
      <c r="G7" s="586"/>
      <c r="H7" s="586"/>
      <c r="I7" s="95"/>
    </row>
    <row r="8" spans="1:13">
      <c r="A8" s="95"/>
      <c r="B8" s="586" t="s">
        <v>183</v>
      </c>
      <c r="C8" s="586"/>
      <c r="D8" s="586"/>
      <c r="E8" s="586"/>
      <c r="F8" s="586"/>
      <c r="G8" s="586"/>
      <c r="H8" s="586"/>
      <c r="I8" s="95"/>
    </row>
    <row r="9" spans="1:13">
      <c r="A9" s="95"/>
      <c r="B9" s="143"/>
      <c r="C9" s="143"/>
      <c r="D9" s="143"/>
      <c r="E9" s="143"/>
      <c r="F9" s="143"/>
      <c r="G9" s="143"/>
      <c r="H9" s="143"/>
      <c r="I9" s="95"/>
      <c r="J9" s="95"/>
      <c r="K9" s="95"/>
    </row>
    <row r="10" spans="1:13">
      <c r="A10" s="95"/>
      <c r="B10" s="103"/>
      <c r="C10" s="103"/>
      <c r="D10" s="103"/>
      <c r="E10" s="103"/>
      <c r="F10" s="103"/>
      <c r="G10" s="103"/>
      <c r="H10" s="103"/>
      <c r="I10" s="95"/>
      <c r="J10" s="95"/>
      <c r="K10" s="95"/>
    </row>
    <row r="11" spans="1:13">
      <c r="A11" s="95"/>
      <c r="B11" s="95"/>
      <c r="C11" s="95"/>
      <c r="D11" s="95"/>
      <c r="E11" s="95"/>
      <c r="F11" s="95"/>
      <c r="G11" s="95"/>
      <c r="H11" s="95"/>
      <c r="I11" s="95"/>
      <c r="J11" s="95"/>
      <c r="K11" s="95"/>
    </row>
    <row r="12" spans="1:13">
      <c r="A12" s="95"/>
      <c r="B12" s="587" t="s">
        <v>376</v>
      </c>
      <c r="C12" s="588" t="s">
        <v>281</v>
      </c>
      <c r="D12" s="588"/>
      <c r="E12" s="587" t="s">
        <v>382</v>
      </c>
      <c r="F12" s="587" t="s">
        <v>309</v>
      </c>
      <c r="G12" s="587" t="s">
        <v>283</v>
      </c>
      <c r="H12" s="587" t="s">
        <v>383</v>
      </c>
      <c r="I12" s="587" t="s">
        <v>384</v>
      </c>
      <c r="J12" s="95"/>
      <c r="K12" s="95"/>
    </row>
    <row r="13" spans="1:13" ht="49.9" customHeight="1">
      <c r="A13" s="95"/>
      <c r="B13" s="587"/>
      <c r="C13" s="129" t="s">
        <v>402</v>
      </c>
      <c r="D13" s="129" t="s">
        <v>403</v>
      </c>
      <c r="E13" s="587"/>
      <c r="F13" s="587"/>
      <c r="G13" s="587"/>
      <c r="H13" s="587"/>
      <c r="I13" s="587"/>
      <c r="J13" s="105"/>
      <c r="K13" s="105"/>
      <c r="L13" s="106"/>
    </row>
    <row r="14" spans="1:13">
      <c r="A14" s="95"/>
      <c r="B14" s="130">
        <v>1</v>
      </c>
      <c r="C14" s="130">
        <v>2</v>
      </c>
      <c r="D14" s="130">
        <v>3</v>
      </c>
      <c r="E14" s="130">
        <v>4</v>
      </c>
      <c r="F14" s="130">
        <v>5</v>
      </c>
      <c r="G14" s="130">
        <v>6</v>
      </c>
      <c r="H14" s="130">
        <v>7</v>
      </c>
      <c r="I14" s="130">
        <v>8</v>
      </c>
      <c r="J14" s="95"/>
      <c r="K14" s="95"/>
    </row>
    <row r="15" spans="1:13">
      <c r="A15" s="95"/>
      <c r="B15" s="107"/>
      <c r="C15" s="107"/>
      <c r="D15" s="107"/>
      <c r="E15" s="107"/>
      <c r="F15" s="107"/>
      <c r="G15" s="107"/>
      <c r="H15" s="107"/>
      <c r="I15" s="107"/>
      <c r="J15" s="95"/>
      <c r="K15" s="95"/>
    </row>
    <row r="16" spans="1:13" ht="19.149999999999999" customHeight="1">
      <c r="A16" s="95"/>
      <c r="B16" s="210" t="s">
        <v>385</v>
      </c>
      <c r="C16" s="95"/>
      <c r="D16" s="95"/>
      <c r="E16" s="95"/>
      <c r="F16" s="95"/>
      <c r="G16" s="95"/>
      <c r="H16" s="95"/>
      <c r="I16" s="95"/>
      <c r="J16" s="95"/>
      <c r="K16" s="95"/>
    </row>
    <row r="17" spans="1:11">
      <c r="A17" s="95"/>
      <c r="B17" s="95"/>
      <c r="C17" s="95"/>
      <c r="D17" s="95"/>
      <c r="E17" s="95"/>
      <c r="F17" s="95"/>
      <c r="G17" s="95"/>
      <c r="H17" s="95"/>
      <c r="I17" s="95"/>
      <c r="J17" s="95"/>
      <c r="K17" s="95"/>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ht="13.9" customHeight="1">
      <c r="A20" s="95"/>
      <c r="B20" s="95"/>
      <c r="C20" s="95"/>
      <c r="D20" s="95"/>
      <c r="E20" s="95"/>
      <c r="F20" s="95"/>
      <c r="G20" s="95"/>
      <c r="H20" s="95"/>
      <c r="I20" s="95"/>
      <c r="J20" s="95"/>
      <c r="K20" s="95"/>
    </row>
    <row r="21" spans="1:11">
      <c r="A21" s="95"/>
      <c r="B21" s="95"/>
      <c r="C21" s="95"/>
      <c r="D21" s="95"/>
      <c r="E21" s="95"/>
      <c r="F21" s="95"/>
      <c r="G21" s="95"/>
      <c r="H21" s="95"/>
      <c r="I21" s="95"/>
      <c r="J21" s="95"/>
      <c r="K21" s="95"/>
    </row>
    <row r="22" spans="1:11" ht="15.75" customHeight="1">
      <c r="A22" s="95"/>
      <c r="B22" s="587" t="s">
        <v>376</v>
      </c>
      <c r="C22" s="588" t="s">
        <v>281</v>
      </c>
      <c r="D22" s="588"/>
      <c r="E22" s="588"/>
      <c r="F22" s="587" t="s">
        <v>382</v>
      </c>
      <c r="G22" s="587" t="s">
        <v>309</v>
      </c>
      <c r="H22" s="587" t="s">
        <v>283</v>
      </c>
      <c r="I22" s="587" t="s">
        <v>383</v>
      </c>
      <c r="J22" s="587" t="s">
        <v>386</v>
      </c>
      <c r="K22" s="95"/>
    </row>
    <row r="23" spans="1:11" ht="49.9" customHeight="1">
      <c r="A23" s="95"/>
      <c r="B23" s="587"/>
      <c r="C23" s="129" t="s">
        <v>344</v>
      </c>
      <c r="D23" s="129" t="s">
        <v>345</v>
      </c>
      <c r="E23" s="129" t="s">
        <v>395</v>
      </c>
      <c r="F23" s="587"/>
      <c r="G23" s="587"/>
      <c r="H23" s="587"/>
      <c r="I23" s="587"/>
      <c r="J23" s="587"/>
      <c r="K23" s="95"/>
    </row>
    <row r="24" spans="1:11">
      <c r="A24" s="95"/>
      <c r="B24" s="130">
        <v>1</v>
      </c>
      <c r="C24" s="130">
        <v>2</v>
      </c>
      <c r="D24" s="130">
        <v>3</v>
      </c>
      <c r="E24" s="130">
        <v>4</v>
      </c>
      <c r="F24" s="130">
        <v>5</v>
      </c>
      <c r="G24" s="130">
        <v>6</v>
      </c>
      <c r="H24" s="130">
        <v>7</v>
      </c>
      <c r="I24" s="130">
        <v>8</v>
      </c>
      <c r="J24" s="130">
        <v>9</v>
      </c>
      <c r="K24" s="95"/>
    </row>
    <row r="25" spans="1:11">
      <c r="A25" s="95"/>
      <c r="B25" s="95"/>
      <c r="C25" s="95"/>
      <c r="D25" s="95"/>
      <c r="E25" s="95"/>
      <c r="F25" s="95"/>
      <c r="G25" s="95"/>
      <c r="H25" s="95"/>
      <c r="I25" s="95"/>
      <c r="J25" s="95"/>
      <c r="K25" s="95"/>
    </row>
    <row r="26" spans="1:11">
      <c r="A26" s="95"/>
      <c r="B26" s="95"/>
      <c r="C26" s="95"/>
      <c r="D26" s="95"/>
      <c r="E26" s="95"/>
      <c r="F26" s="95"/>
      <c r="G26" s="95"/>
      <c r="H26" s="95"/>
      <c r="I26" s="95"/>
      <c r="J26" s="95"/>
      <c r="K26" s="95"/>
    </row>
    <row r="27" spans="1:11">
      <c r="A27" s="95"/>
      <c r="B27" s="210" t="s">
        <v>374</v>
      </c>
      <c r="C27" s="95"/>
      <c r="D27" s="95"/>
      <c r="E27" s="95"/>
      <c r="F27" s="95"/>
      <c r="G27" s="95"/>
      <c r="H27" s="95"/>
      <c r="I27" s="95"/>
      <c r="J27" s="95"/>
      <c r="K27" s="95"/>
    </row>
    <row r="28" spans="1:11" ht="7.5" customHeight="1">
      <c r="A28" s="95"/>
      <c r="B28" s="95"/>
      <c r="C28" s="95"/>
      <c r="D28" s="95"/>
      <c r="E28" s="95"/>
      <c r="F28" s="95"/>
      <c r="G28" s="95"/>
      <c r="H28" s="95"/>
      <c r="I28" s="95"/>
      <c r="J28" s="95"/>
      <c r="K28" s="95"/>
    </row>
    <row r="29" spans="1:11">
      <c r="A29" s="95"/>
      <c r="B29" s="210" t="s">
        <v>440</v>
      </c>
      <c r="C29" s="95"/>
      <c r="D29" s="95"/>
      <c r="E29" s="95"/>
      <c r="F29" s="95"/>
      <c r="G29" s="95"/>
      <c r="H29" s="95"/>
      <c r="I29" s="95"/>
      <c r="J29" s="95"/>
      <c r="K29" s="95"/>
    </row>
    <row r="30" spans="1:11" ht="9" customHeight="1">
      <c r="A30" s="95"/>
      <c r="B30" s="95"/>
      <c r="C30" s="115"/>
      <c r="D30" s="95"/>
      <c r="E30" s="95"/>
      <c r="F30" s="95"/>
      <c r="G30" s="95"/>
      <c r="H30" s="95"/>
      <c r="I30" s="95"/>
      <c r="J30" s="95"/>
      <c r="K30" s="95"/>
    </row>
    <row r="31" spans="1:11">
      <c r="A31" s="95"/>
      <c r="B31" s="210" t="s">
        <v>405</v>
      </c>
      <c r="C31" s="95"/>
      <c r="D31" s="95"/>
      <c r="E31" s="95"/>
      <c r="F31" s="95"/>
      <c r="G31" s="95"/>
      <c r="H31" s="95"/>
      <c r="I31" s="95"/>
      <c r="J31" s="95"/>
      <c r="K31" s="95"/>
    </row>
    <row r="32" spans="1:11" ht="10.5" customHeight="1">
      <c r="A32" s="95"/>
      <c r="B32" s="210"/>
      <c r="C32" s="95"/>
      <c r="D32" s="95"/>
      <c r="E32" s="95"/>
      <c r="F32" s="95"/>
      <c r="G32" s="95"/>
      <c r="H32" s="95"/>
      <c r="I32" s="95"/>
      <c r="J32" s="95"/>
      <c r="K32" s="95"/>
    </row>
    <row r="33" spans="1:11" ht="10.5" customHeight="1">
      <c r="A33" s="95"/>
      <c r="B33" s="210" t="s">
        <v>438</v>
      </c>
      <c r="C33" s="95"/>
      <c r="D33" s="95"/>
      <c r="E33" s="95"/>
      <c r="F33" s="95"/>
      <c r="G33" s="95"/>
      <c r="H33" s="95"/>
      <c r="I33" s="95"/>
      <c r="J33" s="95"/>
      <c r="K33" s="95"/>
    </row>
    <row r="34" spans="1:11" ht="10.5" customHeight="1">
      <c r="A34" s="95"/>
      <c r="B34" s="210"/>
      <c r="C34" s="95"/>
      <c r="D34" s="95"/>
      <c r="E34" s="95"/>
      <c r="F34" s="95"/>
      <c r="G34" s="95"/>
      <c r="H34" s="95"/>
      <c r="I34" s="95"/>
      <c r="J34" s="95"/>
      <c r="K34" s="95"/>
    </row>
    <row r="35" spans="1:11" ht="10.5" customHeight="1">
      <c r="A35" s="95"/>
      <c r="B35" s="210" t="s">
        <v>442</v>
      </c>
      <c r="C35" s="95"/>
      <c r="D35" s="95"/>
      <c r="E35" s="95"/>
      <c r="F35" s="95"/>
      <c r="G35" s="95"/>
      <c r="H35" s="95"/>
      <c r="I35" s="95"/>
      <c r="J35" s="95"/>
      <c r="K35" s="95"/>
    </row>
    <row r="36" spans="1:11" ht="10.5" customHeight="1">
      <c r="A36" s="95"/>
      <c r="B36" s="95"/>
      <c r="C36" s="95"/>
      <c r="D36" s="95"/>
      <c r="E36" s="95"/>
      <c r="F36" s="95"/>
      <c r="G36" s="95"/>
      <c r="H36" s="95"/>
      <c r="I36" s="95"/>
      <c r="J36" s="95"/>
      <c r="K36" s="95"/>
    </row>
    <row r="37" spans="1:11" ht="10.5" customHeight="1">
      <c r="A37" s="95"/>
      <c r="B37" s="95"/>
      <c r="C37" s="95"/>
      <c r="D37" s="95"/>
      <c r="E37" s="95"/>
      <c r="F37" s="95"/>
      <c r="G37" s="95"/>
      <c r="H37" s="95"/>
      <c r="I37" s="95"/>
      <c r="J37" s="95"/>
      <c r="K37" s="95"/>
    </row>
    <row r="38" spans="1:11" ht="10.5" customHeight="1">
      <c r="A38" s="95"/>
      <c r="B38" s="95"/>
      <c r="C38" s="95"/>
      <c r="D38" s="95"/>
      <c r="E38" s="95"/>
      <c r="F38" s="95"/>
      <c r="G38" s="95"/>
      <c r="H38" s="95"/>
      <c r="I38" s="95"/>
      <c r="J38" s="95"/>
      <c r="K38" s="95"/>
    </row>
    <row r="39" spans="1:11" ht="10.5" customHeight="1">
      <c r="A39" s="95"/>
      <c r="B39" s="95"/>
      <c r="C39" s="95"/>
      <c r="D39" s="95"/>
      <c r="E39" s="95"/>
      <c r="F39" s="95"/>
      <c r="G39" s="95"/>
      <c r="H39" s="95"/>
      <c r="I39" s="95"/>
      <c r="J39" s="95"/>
      <c r="K39" s="95"/>
    </row>
    <row r="40" spans="1:11" ht="10.5" customHeight="1">
      <c r="A40" s="95"/>
      <c r="B40" s="95"/>
      <c r="C40" s="95"/>
      <c r="D40" s="95"/>
      <c r="E40" s="95"/>
      <c r="F40" s="95"/>
      <c r="G40" s="95"/>
      <c r="H40" s="95"/>
      <c r="I40" s="95"/>
      <c r="J40" s="95"/>
      <c r="K40" s="95"/>
    </row>
    <row r="41" spans="1:11" ht="10.5" customHeight="1">
      <c r="A41" s="95"/>
      <c r="B41" s="95"/>
      <c r="C41" s="95"/>
      <c r="D41" s="95"/>
      <c r="E41" s="95"/>
      <c r="F41" s="95"/>
      <c r="G41" s="95"/>
      <c r="H41" s="95"/>
      <c r="I41" s="95"/>
      <c r="J41" s="95"/>
      <c r="K41" s="95"/>
    </row>
    <row r="42" spans="1:11" ht="10.5" customHeight="1">
      <c r="A42" s="95"/>
      <c r="B42" s="95"/>
      <c r="C42" s="95"/>
      <c r="D42" s="95"/>
      <c r="E42" s="95"/>
      <c r="F42" s="95"/>
      <c r="G42" s="95"/>
      <c r="H42" s="95"/>
      <c r="I42" s="95"/>
      <c r="J42" s="95"/>
      <c r="K42" s="95"/>
    </row>
    <row r="43" spans="1:11" ht="10.5" customHeight="1">
      <c r="A43" s="95"/>
      <c r="B43" s="95"/>
      <c r="C43" s="95"/>
      <c r="D43" s="95"/>
      <c r="E43" s="95"/>
      <c r="F43" s="95"/>
      <c r="G43" s="95"/>
      <c r="H43" s="95"/>
      <c r="I43" s="95"/>
      <c r="J43" s="95"/>
      <c r="K43" s="95"/>
    </row>
    <row r="44" spans="1:11" ht="10.5" customHeight="1">
      <c r="A44" s="95"/>
      <c r="B44" s="95"/>
      <c r="C44" s="95"/>
      <c r="D44" s="95"/>
      <c r="E44" s="95"/>
      <c r="F44" s="95"/>
      <c r="G44" s="95"/>
      <c r="H44" s="95"/>
      <c r="I44" s="95"/>
      <c r="J44" s="95"/>
      <c r="K44" s="95"/>
    </row>
    <row r="45" spans="1:11" ht="10.5" customHeight="1">
      <c r="A45" s="95"/>
      <c r="B45" s="95"/>
      <c r="C45" s="95"/>
      <c r="D45" s="95"/>
      <c r="E45" s="95"/>
      <c r="F45" s="95"/>
      <c r="G45" s="95"/>
      <c r="H45" s="95"/>
      <c r="I45" s="95"/>
      <c r="J45" s="95"/>
      <c r="K45" s="95"/>
    </row>
    <row r="46" spans="1:11" ht="10.5" customHeight="1">
      <c r="A46" s="95"/>
      <c r="B46" s="95"/>
      <c r="C46" s="95"/>
      <c r="D46" s="95"/>
      <c r="E46" s="95"/>
      <c r="F46" s="95"/>
      <c r="G46" s="95"/>
      <c r="H46" s="95"/>
      <c r="I46" s="95"/>
      <c r="J46" s="95"/>
      <c r="K46" s="95"/>
    </row>
    <row r="47" spans="1:11" ht="10.5" customHeight="1">
      <c r="A47" s="95"/>
      <c r="B47" s="95"/>
      <c r="C47" s="95"/>
      <c r="D47" s="95"/>
      <c r="E47" s="95"/>
      <c r="F47" s="95"/>
      <c r="G47" s="95"/>
      <c r="H47" s="95"/>
      <c r="I47" s="95"/>
      <c r="J47" s="95"/>
      <c r="K47" s="95"/>
    </row>
    <row r="48" spans="1:11" ht="10.5" customHeight="1">
      <c r="A48" s="95"/>
      <c r="B48" s="95"/>
      <c r="C48" s="95"/>
      <c r="D48" s="95"/>
      <c r="E48" s="95"/>
      <c r="F48" s="95"/>
      <c r="G48" s="95"/>
      <c r="H48" s="95"/>
      <c r="I48" s="95"/>
      <c r="J48" s="95"/>
      <c r="K48" s="95"/>
    </row>
    <row r="49" spans="1:11" ht="10.5" customHeight="1">
      <c r="A49" s="95"/>
      <c r="B49" s="95"/>
      <c r="C49" s="95"/>
      <c r="D49" s="95"/>
      <c r="E49" s="95"/>
      <c r="F49" s="95"/>
      <c r="G49" s="95"/>
      <c r="H49" s="95"/>
      <c r="I49" s="95"/>
      <c r="J49" s="95"/>
      <c r="K49" s="95"/>
    </row>
    <row r="50" spans="1:11" ht="10.5" customHeight="1">
      <c r="A50" s="95"/>
      <c r="B50" s="95"/>
      <c r="C50" s="95"/>
      <c r="D50" s="95"/>
      <c r="E50" s="95"/>
      <c r="F50" s="95"/>
      <c r="G50" s="95"/>
      <c r="H50" s="95"/>
      <c r="I50" s="95"/>
      <c r="J50" s="95"/>
      <c r="K50" s="95"/>
    </row>
    <row r="51" spans="1:11" ht="10.5" customHeight="1">
      <c r="A51" s="95"/>
      <c r="B51" s="95"/>
      <c r="C51" s="95"/>
      <c r="D51" s="95"/>
      <c r="E51" s="95"/>
      <c r="F51" s="95"/>
      <c r="G51" s="95"/>
      <c r="H51" s="95"/>
      <c r="I51" s="95"/>
      <c r="J51" s="95"/>
      <c r="K51" s="95"/>
    </row>
    <row r="52" spans="1:11" ht="10.5" customHeight="1">
      <c r="A52" s="95"/>
      <c r="B52" s="95"/>
      <c r="C52" s="95"/>
      <c r="D52" s="95"/>
      <c r="E52" s="95"/>
      <c r="F52" s="95"/>
      <c r="G52" s="95"/>
      <c r="H52" s="95"/>
      <c r="I52" s="95"/>
      <c r="J52" s="95"/>
      <c r="K52" s="95"/>
    </row>
    <row r="53" spans="1:11" ht="10.5" customHeight="1">
      <c r="A53" s="95"/>
      <c r="B53" s="95"/>
      <c r="C53" s="95"/>
      <c r="D53" s="95"/>
      <c r="E53" s="95"/>
      <c r="F53" s="95"/>
      <c r="G53" s="95"/>
      <c r="H53" s="95"/>
      <c r="I53" s="95"/>
      <c r="J53" s="95"/>
      <c r="K53" s="95"/>
    </row>
    <row r="54" spans="1:11" ht="10.5" customHeight="1">
      <c r="A54" s="95"/>
      <c r="B54" s="95"/>
      <c r="C54" s="95"/>
      <c r="D54" s="95"/>
      <c r="E54" s="95"/>
      <c r="F54" s="95"/>
      <c r="G54" s="95"/>
      <c r="H54" s="95"/>
      <c r="I54" s="95"/>
      <c r="J54" s="95"/>
      <c r="K54" s="95"/>
    </row>
    <row r="55" spans="1:11" ht="10.5" customHeight="1">
      <c r="A55" s="95"/>
      <c r="B55" s="95"/>
      <c r="C55" s="95"/>
      <c r="D55" s="95"/>
      <c r="E55" s="95"/>
      <c r="F55" s="95"/>
      <c r="G55" s="95"/>
      <c r="H55" s="95"/>
      <c r="I55" s="95"/>
      <c r="J55" s="95"/>
      <c r="K55" s="95"/>
    </row>
    <row r="56" spans="1:11" ht="10.5" customHeight="1">
      <c r="A56" s="95"/>
      <c r="B56" s="95"/>
      <c r="C56" s="95"/>
      <c r="D56" s="95"/>
      <c r="E56" s="95"/>
      <c r="F56" s="95"/>
      <c r="G56" s="95"/>
      <c r="H56" s="95"/>
      <c r="I56" s="95"/>
      <c r="J56" s="95"/>
      <c r="K56" s="95"/>
    </row>
    <row r="57" spans="1:11" ht="10.5" customHeight="1">
      <c r="A57" s="95"/>
      <c r="B57" s="95"/>
      <c r="C57" s="95"/>
      <c r="D57" s="95"/>
      <c r="E57" s="95"/>
      <c r="F57" s="95"/>
      <c r="G57" s="95"/>
      <c r="H57" s="95"/>
      <c r="I57" s="95"/>
      <c r="J57" s="95"/>
      <c r="K57" s="95"/>
    </row>
    <row r="58" spans="1:11" ht="10.5" customHeight="1">
      <c r="A58" s="95"/>
      <c r="B58" s="95"/>
      <c r="C58" s="95"/>
      <c r="D58" s="95"/>
      <c r="E58" s="95"/>
      <c r="F58" s="95"/>
      <c r="G58" s="95"/>
      <c r="H58" s="95"/>
      <c r="I58" s="95"/>
      <c r="J58" s="95"/>
      <c r="K58" s="95"/>
    </row>
    <row r="59" spans="1:11" ht="10.5" customHeight="1">
      <c r="A59" s="95"/>
      <c r="B59" s="95"/>
      <c r="C59" s="95"/>
      <c r="D59" s="95"/>
      <c r="E59" s="95"/>
      <c r="F59" s="95"/>
      <c r="G59" s="95"/>
      <c r="H59" s="95"/>
      <c r="I59" s="95"/>
      <c r="J59" s="95"/>
      <c r="K59" s="95"/>
    </row>
    <row r="60" spans="1:11">
      <c r="A60" s="95"/>
      <c r="B60" s="95" t="s">
        <v>387</v>
      </c>
      <c r="C60" s="95"/>
      <c r="D60" s="95"/>
      <c r="E60" s="95"/>
      <c r="F60" s="95"/>
      <c r="G60" s="95"/>
      <c r="H60" s="95"/>
      <c r="I60" s="95"/>
      <c r="J60" s="95"/>
      <c r="K60" s="95"/>
    </row>
    <row r="61" spans="1:11">
      <c r="A61" s="95"/>
      <c r="B61" s="95"/>
      <c r="C61" s="95"/>
      <c r="D61" s="95"/>
      <c r="E61" s="95"/>
      <c r="F61" s="95"/>
      <c r="G61" s="95"/>
      <c r="H61" s="95"/>
      <c r="I61" s="95"/>
      <c r="J61" s="95"/>
      <c r="K61" s="95"/>
    </row>
    <row r="62" spans="1:11">
      <c r="A62" s="95"/>
      <c r="B62" s="95"/>
      <c r="C62" s="95"/>
      <c r="D62" s="95"/>
      <c r="E62" s="95"/>
      <c r="F62" s="95"/>
      <c r="G62" s="95"/>
      <c r="H62" s="95"/>
      <c r="I62" s="95"/>
      <c r="J62" s="95"/>
      <c r="K62" s="95"/>
    </row>
    <row r="63" spans="1:11">
      <c r="A63" s="95"/>
      <c r="B63" s="95"/>
      <c r="C63" s="95"/>
      <c r="D63" s="95"/>
      <c r="E63" s="95"/>
      <c r="F63" s="95"/>
      <c r="G63" s="95"/>
      <c r="H63" s="95"/>
      <c r="I63" s="95"/>
      <c r="J63" s="95"/>
      <c r="K63" s="95"/>
    </row>
    <row r="64" spans="1:11">
      <c r="B64" s="108"/>
      <c r="C64" s="108"/>
      <c r="D64" s="108"/>
      <c r="E64" s="108"/>
      <c r="F64" s="108"/>
      <c r="G64" s="108"/>
      <c r="H64" s="108"/>
    </row>
    <row r="65" spans="2:8">
      <c r="B65" s="108"/>
      <c r="C65" s="108"/>
      <c r="D65" s="108"/>
      <c r="E65" s="108"/>
      <c r="F65" s="108"/>
      <c r="G65" s="108"/>
      <c r="H65" s="108"/>
    </row>
    <row r="66" spans="2:8">
      <c r="B66" s="108"/>
      <c r="C66" s="108"/>
      <c r="D66" s="108"/>
      <c r="E66" s="108"/>
      <c r="F66" s="108"/>
      <c r="G66" s="108"/>
      <c r="H66" s="108"/>
    </row>
    <row r="100" spans="3:3" ht="15">
      <c r="C100" s="158"/>
    </row>
  </sheetData>
  <mergeCells count="18">
    <mergeCell ref="J22:J23"/>
    <mergeCell ref="I22:I23"/>
    <mergeCell ref="I12:I13"/>
    <mergeCell ref="H12:H13"/>
    <mergeCell ref="B5:H5"/>
    <mergeCell ref="B6:H6"/>
    <mergeCell ref="H22:H23"/>
    <mergeCell ref="C12:D12"/>
    <mergeCell ref="E12:E13"/>
    <mergeCell ref="F12:F13"/>
    <mergeCell ref="B8:H8"/>
    <mergeCell ref="B7:H7"/>
    <mergeCell ref="B22:B23"/>
    <mergeCell ref="B12:B13"/>
    <mergeCell ref="C22:E22"/>
    <mergeCell ref="F22:F23"/>
    <mergeCell ref="G22:G23"/>
    <mergeCell ref="G12:G13"/>
  </mergeCells>
  <phoneticPr fontId="4" type="noConversion"/>
  <pageMargins left="1.06" right="0.74803149606299213" top="0.39370078740157483" bottom="0.59" header="0.51181102362204722" footer="0.51181102362204722"/>
  <pageSetup paperSize="9" scale="68" orientation="landscape" horizontalDpi="1200" verticalDpi="1200" r:id="rId1"/>
  <headerFooter alignWithMargins="0">
    <oddFooter>&amp;L&amp;6&amp;P//&amp;N//&amp;A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indexed="29"/>
    <pageSetUpPr fitToPage="1"/>
  </sheetPr>
  <dimension ref="B1:K106"/>
  <sheetViews>
    <sheetView view="pageBreakPreview" zoomScale="85" zoomScaleNormal="75" zoomScaleSheetLayoutView="85" workbookViewId="0">
      <selection activeCell="B8" sqref="B8:G8"/>
    </sheetView>
  </sheetViews>
  <sheetFormatPr defaultColWidth="9.28515625" defaultRowHeight="12.75" outlineLevelRow="1"/>
  <cols>
    <col min="1" max="1" width="2.7109375" style="168" customWidth="1"/>
    <col min="2" max="2" width="23.7109375" style="168" customWidth="1"/>
    <col min="3" max="3" width="35.28515625" style="168" customWidth="1"/>
    <col min="4" max="4" width="11" style="168" customWidth="1"/>
    <col min="5" max="5" width="0" style="168" hidden="1" customWidth="1"/>
    <col min="6" max="9" width="14.7109375" style="168" customWidth="1"/>
    <col min="10" max="16384" width="9.28515625" style="168"/>
  </cols>
  <sheetData>
    <row r="1" spans="2:11">
      <c r="H1" s="638" t="s">
        <v>413</v>
      </c>
      <c r="I1" s="638"/>
      <c r="J1" s="169"/>
    </row>
    <row r="2" spans="2:11">
      <c r="H2" s="648" t="s">
        <v>409</v>
      </c>
      <c r="I2" s="648"/>
      <c r="J2" s="163"/>
      <c r="K2" s="170"/>
    </row>
    <row r="3" spans="2:11">
      <c r="H3" s="648" t="s">
        <v>406</v>
      </c>
      <c r="I3" s="648"/>
      <c r="J3" s="163"/>
      <c r="K3" s="170"/>
    </row>
    <row r="4" spans="2:11">
      <c r="H4" s="605" t="s">
        <v>3</v>
      </c>
      <c r="I4" s="605"/>
      <c r="J4" s="163"/>
      <c r="K4" s="170"/>
    </row>
    <row r="7" spans="2:11">
      <c r="B7" s="638"/>
      <c r="C7" s="638"/>
      <c r="D7" s="638"/>
      <c r="E7" s="638"/>
      <c r="F7" s="638"/>
      <c r="G7" s="638"/>
    </row>
    <row r="8" spans="2:11">
      <c r="B8" s="638" t="s">
        <v>20</v>
      </c>
      <c r="C8" s="638"/>
      <c r="D8" s="638"/>
      <c r="E8" s="638"/>
      <c r="F8" s="638"/>
      <c r="G8" s="638"/>
    </row>
    <row r="9" spans="2:11">
      <c r="B9" s="638" t="s">
        <v>91</v>
      </c>
      <c r="C9" s="638"/>
      <c r="D9" s="638"/>
      <c r="E9" s="638"/>
      <c r="F9" s="638"/>
      <c r="G9" s="638"/>
    </row>
    <row r="10" spans="2:11">
      <c r="B10" s="638" t="s">
        <v>112</v>
      </c>
      <c r="C10" s="638"/>
      <c r="D10" s="638"/>
      <c r="E10" s="638"/>
      <c r="F10" s="638"/>
      <c r="G10" s="638"/>
    </row>
    <row r="11" spans="2:11">
      <c r="B11" s="640" t="s">
        <v>113</v>
      </c>
      <c r="C11" s="640"/>
      <c r="D11" s="640"/>
      <c r="E11" s="640"/>
      <c r="F11" s="640"/>
      <c r="G11" s="640"/>
    </row>
    <row r="12" spans="2:11">
      <c r="B12" s="171"/>
      <c r="C12" s="171"/>
      <c r="D12" s="171"/>
      <c r="E12" s="171"/>
      <c r="F12" s="171"/>
      <c r="G12" s="171"/>
    </row>
    <row r="13" spans="2:11">
      <c r="B13" s="169"/>
      <c r="C13" s="169"/>
      <c r="D13" s="169"/>
      <c r="E13" s="169"/>
      <c r="F13" s="169"/>
      <c r="G13" s="169"/>
      <c r="H13" s="169"/>
      <c r="I13" s="172" t="s">
        <v>281</v>
      </c>
    </row>
    <row r="14" spans="2:11">
      <c r="B14" s="173" t="s">
        <v>308</v>
      </c>
      <c r="C14" s="174" t="str">
        <f>UPPER("Ministerul Justiţiei ")</f>
        <v xml:space="preserve">MINISTERUL JUSTIŢIEI </v>
      </c>
      <c r="D14" s="175"/>
      <c r="E14" s="175"/>
      <c r="F14" s="175"/>
      <c r="G14" s="175"/>
      <c r="H14" s="175"/>
      <c r="I14" s="172">
        <v>131</v>
      </c>
    </row>
    <row r="15" spans="2:11">
      <c r="B15" s="176" t="s">
        <v>144</v>
      </c>
      <c r="C15" s="173" t="s">
        <v>170</v>
      </c>
      <c r="D15" s="177"/>
      <c r="E15" s="177"/>
      <c r="F15" s="177"/>
      <c r="G15" s="177"/>
      <c r="H15" s="177"/>
      <c r="I15" s="178">
        <v>4</v>
      </c>
    </row>
    <row r="16" spans="2:11">
      <c r="B16" s="173" t="s">
        <v>133</v>
      </c>
      <c r="C16" s="173" t="s">
        <v>171</v>
      </c>
      <c r="D16" s="177"/>
      <c r="E16" s="177"/>
      <c r="F16" s="177"/>
      <c r="G16" s="177"/>
      <c r="H16" s="177"/>
      <c r="I16" s="178">
        <v>7</v>
      </c>
    </row>
    <row r="17" spans="2:9">
      <c r="B17" s="173" t="s">
        <v>307</v>
      </c>
      <c r="C17" s="179" t="s">
        <v>172</v>
      </c>
      <c r="D17" s="179"/>
      <c r="E17" s="179"/>
      <c r="F17" s="179"/>
      <c r="G17" s="179"/>
      <c r="H17" s="179"/>
      <c r="I17" s="178">
        <v>14</v>
      </c>
    </row>
    <row r="18" spans="2:9">
      <c r="B18" s="180"/>
      <c r="C18" s="181"/>
      <c r="D18" s="182"/>
      <c r="E18" s="182"/>
      <c r="F18" s="182"/>
      <c r="G18" s="182"/>
    </row>
    <row r="19" spans="2:9">
      <c r="H19" s="170"/>
      <c r="I19" s="170" t="s">
        <v>280</v>
      </c>
    </row>
    <row r="20" spans="2:9" ht="12.75" customHeight="1">
      <c r="B20" s="643" t="s">
        <v>376</v>
      </c>
      <c r="C20" s="643"/>
      <c r="D20" s="641" t="s">
        <v>282</v>
      </c>
      <c r="E20" s="644" t="s">
        <v>339</v>
      </c>
      <c r="F20" s="646" t="s">
        <v>309</v>
      </c>
      <c r="G20" s="646" t="s">
        <v>283</v>
      </c>
      <c r="H20" s="606" t="s">
        <v>108</v>
      </c>
      <c r="I20" s="587" t="s">
        <v>471</v>
      </c>
    </row>
    <row r="21" spans="2:9" ht="27" customHeight="1">
      <c r="B21" s="643"/>
      <c r="C21" s="643"/>
      <c r="D21" s="642"/>
      <c r="E21" s="645"/>
      <c r="F21" s="647"/>
      <c r="G21" s="647"/>
      <c r="H21" s="606"/>
      <c r="I21" s="587"/>
    </row>
    <row r="22" spans="2:9" hidden="1" outlineLevel="1">
      <c r="B22" s="183"/>
      <c r="C22" s="183"/>
      <c r="F22" s="184"/>
      <c r="G22" s="170"/>
    </row>
    <row r="23" spans="2:9" ht="12.75" hidden="1" customHeight="1" outlineLevel="1">
      <c r="B23" s="185" t="s">
        <v>293</v>
      </c>
      <c r="C23" s="183"/>
      <c r="E23" s="184" t="e">
        <f>#REF!+#REF!</f>
        <v>#REF!</v>
      </c>
      <c r="F23" s="186" t="e">
        <f>#REF!+#REF!</f>
        <v>#REF!</v>
      </c>
      <c r="G23" s="186" t="e">
        <f>#REF!+#REF!</f>
        <v>#REF!</v>
      </c>
    </row>
    <row r="24" spans="2:9" ht="12.75" hidden="1" customHeight="1" outlineLevel="1">
      <c r="B24" s="183"/>
      <c r="C24" s="183"/>
      <c r="E24" s="187"/>
      <c r="F24" s="188"/>
      <c r="G24" s="188"/>
    </row>
    <row r="25" spans="2:9" ht="12.75" hidden="1" customHeight="1" outlineLevel="1">
      <c r="B25" s="183"/>
      <c r="C25" s="183"/>
      <c r="E25" s="187"/>
      <c r="F25" s="188"/>
      <c r="G25" s="188"/>
    </row>
    <row r="26" spans="2:9" ht="30" hidden="1" customHeight="1" outlineLevel="1">
      <c r="B26" s="639" t="s">
        <v>63</v>
      </c>
      <c r="C26" s="639"/>
      <c r="D26" s="170">
        <v>1</v>
      </c>
      <c r="E26" s="187">
        <v>359</v>
      </c>
      <c r="F26" s="188">
        <v>14.8</v>
      </c>
      <c r="G26" s="188"/>
    </row>
    <row r="27" spans="2:9" ht="15" hidden="1" customHeight="1" outlineLevel="1">
      <c r="B27" s="189"/>
      <c r="C27" s="189"/>
      <c r="E27" s="187"/>
      <c r="F27" s="188"/>
      <c r="G27" s="188"/>
    </row>
    <row r="28" spans="2:9" ht="12.75" hidden="1" customHeight="1" outlineLevel="1">
      <c r="B28" s="190" t="s">
        <v>294</v>
      </c>
      <c r="C28" s="191"/>
      <c r="E28" s="187">
        <f>SUM(E30:E30)</f>
        <v>120</v>
      </c>
      <c r="F28" s="188">
        <f>SUM(F30:F30)</f>
        <v>53.3</v>
      </c>
      <c r="G28" s="188">
        <f>SUM(G30:G30)</f>
        <v>0</v>
      </c>
    </row>
    <row r="29" spans="2:9" ht="12.75" hidden="1" customHeight="1" outlineLevel="1">
      <c r="B29" s="183"/>
      <c r="C29" s="183"/>
      <c r="E29" s="187"/>
      <c r="F29" s="188"/>
      <c r="G29" s="188"/>
    </row>
    <row r="30" spans="2:9" ht="37.5" hidden="1" customHeight="1" outlineLevel="1">
      <c r="B30" s="650" t="s">
        <v>64</v>
      </c>
      <c r="C30" s="650"/>
      <c r="D30" s="168">
        <v>1</v>
      </c>
      <c r="E30" s="187">
        <v>120</v>
      </c>
      <c r="F30" s="188">
        <v>53.3</v>
      </c>
      <c r="G30" s="188"/>
    </row>
    <row r="31" spans="2:9" ht="21.75" hidden="1" customHeight="1" outlineLevel="1">
      <c r="B31" s="650" t="s">
        <v>277</v>
      </c>
      <c r="C31" s="650"/>
      <c r="D31" s="168">
        <v>2</v>
      </c>
      <c r="E31" s="187"/>
      <c r="F31" s="188"/>
      <c r="G31" s="188"/>
    </row>
    <row r="32" spans="2:9" ht="25.5" hidden="1" customHeight="1" outlineLevel="1">
      <c r="B32" s="650" t="s">
        <v>65</v>
      </c>
      <c r="C32" s="650"/>
      <c r="D32" s="168">
        <v>3</v>
      </c>
      <c r="E32" s="187"/>
      <c r="F32" s="188"/>
      <c r="G32" s="188"/>
    </row>
    <row r="33" spans="2:7" ht="21.75" hidden="1" customHeight="1" outlineLevel="1">
      <c r="B33" s="650" t="s">
        <v>278</v>
      </c>
      <c r="C33" s="650"/>
      <c r="D33" s="168">
        <v>4</v>
      </c>
      <c r="E33" s="187"/>
      <c r="F33" s="188"/>
      <c r="G33" s="188"/>
    </row>
    <row r="34" spans="2:7" ht="32.25" hidden="1" customHeight="1" outlineLevel="1">
      <c r="B34" s="650" t="s">
        <v>279</v>
      </c>
      <c r="C34" s="650"/>
      <c r="D34" s="168">
        <v>5</v>
      </c>
      <c r="E34" s="187"/>
      <c r="F34" s="188"/>
      <c r="G34" s="188"/>
    </row>
    <row r="35" spans="2:7" hidden="1" outlineLevel="1">
      <c r="B35" s="650"/>
      <c r="C35" s="650"/>
      <c r="E35" s="187"/>
      <c r="F35" s="188"/>
      <c r="G35" s="188"/>
    </row>
    <row r="36" spans="2:7" hidden="1" outlineLevel="1">
      <c r="B36" s="612" t="s">
        <v>441</v>
      </c>
      <c r="C36" s="612"/>
      <c r="E36" s="187"/>
      <c r="F36" s="188"/>
      <c r="G36" s="188"/>
    </row>
    <row r="37" spans="2:7" hidden="1" outlineLevel="1">
      <c r="B37" s="211"/>
      <c r="C37" s="211"/>
      <c r="F37" s="188"/>
      <c r="G37" s="188" t="e">
        <f>G23-G28</f>
        <v>#REF!</v>
      </c>
    </row>
    <row r="38" spans="2:7" hidden="1" outlineLevel="1">
      <c r="B38" s="612" t="s">
        <v>438</v>
      </c>
      <c r="C38" s="612"/>
      <c r="F38" s="188"/>
      <c r="G38" s="188"/>
    </row>
    <row r="39" spans="2:7" hidden="1" outlineLevel="1">
      <c r="B39" s="212"/>
      <c r="C39" s="212"/>
      <c r="F39" s="188"/>
      <c r="G39" s="188"/>
    </row>
    <row r="40" spans="2:7" hidden="1" outlineLevel="1">
      <c r="B40" s="612" t="s">
        <v>442</v>
      </c>
      <c r="C40" s="612"/>
      <c r="F40" s="188"/>
      <c r="G40" s="188"/>
    </row>
    <row r="41" spans="2:7" hidden="1" outlineLevel="1">
      <c r="B41" s="209"/>
      <c r="C41" s="209"/>
      <c r="F41" s="188"/>
      <c r="G41" s="188"/>
    </row>
    <row r="42" spans="2:7" hidden="1" outlineLevel="1">
      <c r="B42" s="183"/>
      <c r="C42" s="183"/>
      <c r="F42" s="188"/>
      <c r="G42" s="188"/>
    </row>
    <row r="43" spans="2:7" hidden="1" outlineLevel="1">
      <c r="B43" s="192" t="s">
        <v>123</v>
      </c>
      <c r="C43" s="192"/>
      <c r="D43" s="193"/>
      <c r="E43" s="193"/>
      <c r="F43" s="188"/>
      <c r="G43" s="194" t="s">
        <v>297</v>
      </c>
    </row>
    <row r="44" spans="2:7" hidden="1" outlineLevel="1">
      <c r="B44" s="192"/>
      <c r="C44" s="192"/>
      <c r="D44" s="193"/>
      <c r="E44" s="193"/>
      <c r="F44" s="188"/>
      <c r="G44" s="194"/>
    </row>
    <row r="45" spans="2:7" hidden="1" outlineLevel="1">
      <c r="B45" s="192" t="s">
        <v>336</v>
      </c>
      <c r="C45" s="192"/>
      <c r="D45" s="193"/>
      <c r="E45" s="193"/>
      <c r="F45" s="188"/>
      <c r="G45" s="194" t="s">
        <v>296</v>
      </c>
    </row>
    <row r="46" spans="2:7" hidden="1" outlineLevel="1">
      <c r="B46" s="192"/>
      <c r="C46" s="192"/>
      <c r="D46" s="193"/>
      <c r="E46" s="193"/>
      <c r="F46" s="188"/>
      <c r="G46" s="194"/>
    </row>
    <row r="47" spans="2:7" hidden="1" outlineLevel="1">
      <c r="B47" s="195" t="s">
        <v>337</v>
      </c>
      <c r="C47" s="192"/>
      <c r="D47" s="193"/>
      <c r="E47" s="193"/>
      <c r="F47" s="188"/>
      <c r="G47" s="194" t="s">
        <v>126</v>
      </c>
    </row>
    <row r="48" spans="2:7" hidden="1" outlineLevel="1">
      <c r="B48" s="192"/>
      <c r="C48" s="192"/>
      <c r="D48" s="193"/>
      <c r="E48" s="193"/>
      <c r="F48" s="188"/>
      <c r="G48" s="194"/>
    </row>
    <row r="49" spans="2:7" hidden="1" outlineLevel="1">
      <c r="B49" s="195" t="s">
        <v>323</v>
      </c>
      <c r="C49" s="192"/>
      <c r="D49" s="193"/>
      <c r="E49" s="193"/>
      <c r="F49" s="188"/>
      <c r="G49" s="194" t="s">
        <v>342</v>
      </c>
    </row>
    <row r="50" spans="2:7" hidden="1" outlineLevel="1">
      <c r="B50" s="192"/>
      <c r="C50" s="192"/>
      <c r="D50" s="193"/>
      <c r="E50" s="193"/>
      <c r="F50" s="188"/>
      <c r="G50" s="194"/>
    </row>
    <row r="51" spans="2:7" hidden="1" outlineLevel="1">
      <c r="B51" s="196" t="s">
        <v>338</v>
      </c>
      <c r="C51" s="197"/>
      <c r="D51" s="198"/>
      <c r="E51" s="198"/>
      <c r="F51" s="199"/>
      <c r="G51" s="200" t="s">
        <v>321</v>
      </c>
    </row>
    <row r="52" spans="2:7" hidden="1" outlineLevel="1">
      <c r="B52" s="192"/>
      <c r="C52" s="192"/>
      <c r="D52" s="193"/>
      <c r="E52" s="201"/>
      <c r="F52" s="188"/>
      <c r="G52" s="194"/>
    </row>
    <row r="53" spans="2:7" ht="23.25" hidden="1" customHeight="1" outlineLevel="1">
      <c r="B53" s="649" t="s">
        <v>174</v>
      </c>
      <c r="C53" s="649"/>
      <c r="D53" s="203"/>
      <c r="E53" s="204"/>
      <c r="F53" s="205"/>
      <c r="G53" s="194" t="s">
        <v>343</v>
      </c>
    </row>
    <row r="54" spans="2:7" hidden="1" outlineLevel="1">
      <c r="B54" s="192"/>
      <c r="C54" s="192"/>
      <c r="D54" s="193"/>
      <c r="E54" s="193"/>
      <c r="F54" s="188"/>
      <c r="G54" s="194"/>
    </row>
    <row r="55" spans="2:7" ht="16.5" hidden="1" customHeight="1" outlineLevel="1">
      <c r="B55" s="649" t="s">
        <v>265</v>
      </c>
      <c r="C55" s="649"/>
      <c r="F55" s="188"/>
      <c r="G55" s="206" t="s">
        <v>161</v>
      </c>
    </row>
    <row r="56" spans="2:7" collapsed="1">
      <c r="B56" s="202"/>
      <c r="C56" s="202"/>
      <c r="F56" s="188"/>
      <c r="G56" s="194"/>
    </row>
    <row r="57" spans="2:7">
      <c r="B57" s="210" t="s">
        <v>385</v>
      </c>
      <c r="C57" s="195"/>
      <c r="F57" s="188"/>
      <c r="G57" s="194"/>
    </row>
    <row r="58" spans="2:7">
      <c r="B58" s="216"/>
      <c r="C58" s="195"/>
      <c r="F58" s="188"/>
      <c r="G58" s="188"/>
    </row>
    <row r="59" spans="2:7">
      <c r="B59" s="210" t="s">
        <v>374</v>
      </c>
      <c r="F59" s="188"/>
      <c r="G59" s="188"/>
    </row>
    <row r="60" spans="2:7">
      <c r="B60" s="95"/>
      <c r="F60" s="188"/>
      <c r="G60" s="188"/>
    </row>
    <row r="61" spans="2:7">
      <c r="B61" s="210" t="s">
        <v>440</v>
      </c>
      <c r="F61" s="188"/>
      <c r="G61" s="188"/>
    </row>
    <row r="62" spans="2:7">
      <c r="B62" s="95"/>
      <c r="F62" s="188"/>
      <c r="G62" s="188"/>
    </row>
    <row r="63" spans="2:7">
      <c r="B63" s="210" t="s">
        <v>438</v>
      </c>
      <c r="F63" s="188"/>
      <c r="G63" s="188"/>
    </row>
    <row r="64" spans="2:7">
      <c r="B64" s="210"/>
      <c r="F64" s="188"/>
      <c r="G64" s="188"/>
    </row>
    <row r="65" spans="2:7">
      <c r="B65" s="210" t="s">
        <v>442</v>
      </c>
      <c r="F65" s="188"/>
      <c r="G65" s="188"/>
    </row>
    <row r="66" spans="2:7">
      <c r="F66" s="188"/>
      <c r="G66" s="188"/>
    </row>
    <row r="67" spans="2:7">
      <c r="F67" s="188"/>
      <c r="G67" s="188"/>
    </row>
    <row r="68" spans="2:7">
      <c r="F68" s="188"/>
      <c r="G68" s="188"/>
    </row>
    <row r="69" spans="2:7">
      <c r="F69" s="188"/>
      <c r="G69" s="188"/>
    </row>
    <row r="70" spans="2:7">
      <c r="F70" s="188"/>
      <c r="G70" s="188"/>
    </row>
    <row r="71" spans="2:7">
      <c r="F71" s="188"/>
      <c r="G71" s="188"/>
    </row>
    <row r="72" spans="2:7">
      <c r="F72" s="188"/>
      <c r="G72" s="188"/>
    </row>
    <row r="73" spans="2:7">
      <c r="F73" s="188"/>
      <c r="G73" s="188"/>
    </row>
    <row r="74" spans="2:7">
      <c r="F74" s="188"/>
      <c r="G74" s="188"/>
    </row>
    <row r="75" spans="2:7">
      <c r="F75" s="188"/>
      <c r="G75" s="188"/>
    </row>
    <row r="76" spans="2:7">
      <c r="F76" s="188"/>
      <c r="G76" s="188"/>
    </row>
    <row r="77" spans="2:7">
      <c r="F77" s="188"/>
      <c r="G77" s="188"/>
    </row>
    <row r="78" spans="2:7">
      <c r="F78" s="188"/>
      <c r="G78" s="188"/>
    </row>
    <row r="79" spans="2:7">
      <c r="F79" s="188"/>
      <c r="G79" s="188"/>
    </row>
    <row r="80" spans="2:7">
      <c r="F80" s="188"/>
      <c r="G80" s="188"/>
    </row>
    <row r="81" spans="3:7">
      <c r="F81" s="188"/>
      <c r="G81" s="188"/>
    </row>
    <row r="82" spans="3:7">
      <c r="F82" s="188"/>
      <c r="G82" s="188"/>
    </row>
    <row r="83" spans="3:7">
      <c r="F83" s="188"/>
      <c r="G83" s="188"/>
    </row>
    <row r="84" spans="3:7">
      <c r="F84" s="188"/>
      <c r="G84" s="188"/>
    </row>
    <row r="85" spans="3:7">
      <c r="F85" s="188"/>
      <c r="G85" s="188"/>
    </row>
    <row r="86" spans="3:7">
      <c r="C86" s="207"/>
      <c r="F86" s="188"/>
      <c r="G86" s="188"/>
    </row>
    <row r="87" spans="3:7">
      <c r="F87" s="188"/>
      <c r="G87" s="188"/>
    </row>
    <row r="88" spans="3:7">
      <c r="F88" s="188"/>
      <c r="G88" s="188"/>
    </row>
    <row r="89" spans="3:7">
      <c r="F89" s="188"/>
      <c r="G89" s="188"/>
    </row>
    <row r="90" spans="3:7">
      <c r="F90" s="188"/>
      <c r="G90" s="188"/>
    </row>
    <row r="91" spans="3:7">
      <c r="F91" s="188"/>
      <c r="G91" s="188"/>
    </row>
    <row r="92" spans="3:7">
      <c r="F92" s="188"/>
      <c r="G92" s="188"/>
    </row>
    <row r="93" spans="3:7">
      <c r="F93" s="188"/>
      <c r="G93" s="188"/>
    </row>
    <row r="94" spans="3:7">
      <c r="F94" s="188"/>
      <c r="G94" s="188"/>
    </row>
    <row r="95" spans="3:7">
      <c r="F95" s="188"/>
      <c r="G95" s="188"/>
    </row>
    <row r="96" spans="3:7">
      <c r="F96" s="188"/>
      <c r="G96" s="188"/>
    </row>
    <row r="97" spans="6:7">
      <c r="F97" s="188"/>
      <c r="G97" s="188"/>
    </row>
    <row r="98" spans="6:7">
      <c r="F98" s="188"/>
      <c r="G98" s="188"/>
    </row>
    <row r="99" spans="6:7">
      <c r="F99" s="188"/>
      <c r="G99" s="188"/>
    </row>
    <row r="100" spans="6:7">
      <c r="F100" s="188"/>
      <c r="G100" s="188"/>
    </row>
    <row r="101" spans="6:7">
      <c r="F101" s="187"/>
      <c r="G101" s="187"/>
    </row>
    <row r="102" spans="6:7">
      <c r="F102" s="187"/>
      <c r="G102" s="187"/>
    </row>
    <row r="103" spans="6:7">
      <c r="F103" s="187"/>
      <c r="G103" s="187"/>
    </row>
    <row r="104" spans="6:7">
      <c r="F104" s="187"/>
      <c r="G104" s="187"/>
    </row>
    <row r="105" spans="6:7">
      <c r="F105" s="187"/>
      <c r="G105" s="187"/>
    </row>
    <row r="106" spans="6:7">
      <c r="F106" s="187"/>
      <c r="G106" s="187"/>
    </row>
  </sheetData>
  <mergeCells count="28">
    <mergeCell ref="I20:I21"/>
    <mergeCell ref="B55:C55"/>
    <mergeCell ref="B53:C53"/>
    <mergeCell ref="B30:C30"/>
    <mergeCell ref="B31:C31"/>
    <mergeCell ref="B32:C32"/>
    <mergeCell ref="B33:C33"/>
    <mergeCell ref="B34:C34"/>
    <mergeCell ref="B35:C35"/>
    <mergeCell ref="B40:C40"/>
    <mergeCell ref="B36:C36"/>
    <mergeCell ref="B7:G7"/>
    <mergeCell ref="H1:I1"/>
    <mergeCell ref="H2:I2"/>
    <mergeCell ref="H3:I3"/>
    <mergeCell ref="H4:I4"/>
    <mergeCell ref="B8:G8"/>
    <mergeCell ref="B9:G9"/>
    <mergeCell ref="B10:G10"/>
    <mergeCell ref="H20:H21"/>
    <mergeCell ref="B38:C38"/>
    <mergeCell ref="B26:C26"/>
    <mergeCell ref="B11:G11"/>
    <mergeCell ref="D20:D21"/>
    <mergeCell ref="B20:C21"/>
    <mergeCell ref="E20:E21"/>
    <mergeCell ref="F20:F21"/>
    <mergeCell ref="G20:G21"/>
  </mergeCells>
  <phoneticPr fontId="0" type="noConversion"/>
  <pageMargins left="1.1811023622047245" right="0.15748031496062992" top="0.59055118110236227" bottom="0.98425196850393704" header="0.51181102362204722" footer="0.51181102362204722"/>
  <pageSetup paperSize="9" scale="68" orientation="portrait" horizontalDpi="1200" verticalDpi="1200" r:id="rId1"/>
  <headerFooter alignWithMargins="0">
    <oddFooter>&amp;L&amp;5&amp;P&amp;N&amp;A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N63"/>
  <sheetViews>
    <sheetView view="pageBreakPreview" zoomScale="85" zoomScaleNormal="75" zoomScaleSheetLayoutView="85" workbookViewId="0">
      <selection activeCell="B8" sqref="B8:H8"/>
    </sheetView>
  </sheetViews>
  <sheetFormatPr defaultColWidth="9.28515625" defaultRowHeight="12.75"/>
  <cols>
    <col min="1" max="1" width="5.28515625" style="104" customWidth="1"/>
    <col min="2" max="2" width="23.28515625" style="104" customWidth="1"/>
    <col min="3" max="3" width="15.5703125" style="104" customWidth="1"/>
    <col min="4" max="4" width="15" style="104" customWidth="1"/>
    <col min="5" max="5" width="15.42578125" style="104" customWidth="1"/>
    <col min="6" max="7" width="15.28515625" style="104" customWidth="1"/>
    <col min="8" max="8" width="14.7109375" style="104" customWidth="1"/>
    <col min="9" max="14" width="13.7109375" style="104" customWidth="1"/>
    <col min="15" max="16384" width="9.28515625" style="104"/>
  </cols>
  <sheetData>
    <row r="1" spans="1:14">
      <c r="A1" s="95"/>
      <c r="B1" s="95"/>
      <c r="C1" s="95"/>
      <c r="D1" s="95"/>
      <c r="E1" s="95"/>
      <c r="F1" s="95"/>
      <c r="G1" s="95"/>
      <c r="H1" s="103" t="s">
        <v>92</v>
      </c>
      <c r="L1" s="103"/>
      <c r="M1" s="103"/>
    </row>
    <row r="2" spans="1:14">
      <c r="A2" s="95"/>
      <c r="B2" s="95"/>
      <c r="C2" s="95"/>
      <c r="D2" s="95"/>
      <c r="E2" s="95"/>
      <c r="F2" s="95"/>
      <c r="G2" s="95"/>
      <c r="H2" s="103" t="s">
        <v>408</v>
      </c>
      <c r="L2" s="103"/>
      <c r="M2" s="103"/>
    </row>
    <row r="3" spans="1:14">
      <c r="A3" s="95"/>
      <c r="B3" s="95"/>
      <c r="C3" s="95"/>
      <c r="D3" s="95"/>
      <c r="E3" s="95"/>
      <c r="F3" s="95"/>
      <c r="G3" s="95"/>
      <c r="H3" s="103" t="s">
        <v>406</v>
      </c>
      <c r="L3" s="103"/>
      <c r="M3" s="103"/>
    </row>
    <row r="4" spans="1:14">
      <c r="A4" s="95"/>
      <c r="B4" s="95"/>
      <c r="C4" s="95"/>
      <c r="D4" s="95"/>
      <c r="E4" s="95"/>
      <c r="F4" s="95"/>
      <c r="G4" s="95"/>
      <c r="H4" s="103" t="s">
        <v>2</v>
      </c>
      <c r="L4" s="103"/>
      <c r="M4" s="103"/>
    </row>
    <row r="5" spans="1:14">
      <c r="A5" s="95"/>
      <c r="B5" s="95"/>
      <c r="C5" s="95"/>
      <c r="D5" s="95"/>
      <c r="E5" s="95"/>
      <c r="F5" s="95"/>
      <c r="G5" s="95"/>
      <c r="H5" s="95"/>
      <c r="I5" s="103"/>
      <c r="M5" s="103"/>
      <c r="N5" s="103"/>
    </row>
    <row r="6" spans="1:14">
      <c r="A6" s="95"/>
      <c r="B6" s="95"/>
      <c r="C6" s="95"/>
      <c r="D6" s="95"/>
      <c r="E6" s="95"/>
      <c r="F6" s="95"/>
      <c r="G6" s="95"/>
      <c r="H6" s="95"/>
      <c r="I6" s="103"/>
      <c r="M6" s="103"/>
      <c r="N6" s="103"/>
    </row>
    <row r="7" spans="1:14">
      <c r="A7" s="95"/>
      <c r="B7" s="95"/>
      <c r="C7" s="95"/>
      <c r="D7" s="95"/>
      <c r="E7" s="95"/>
      <c r="F7" s="95"/>
      <c r="G7" s="95"/>
      <c r="H7" s="95"/>
      <c r="I7" s="103"/>
      <c r="M7" s="103"/>
      <c r="N7" s="103"/>
    </row>
    <row r="8" spans="1:14">
      <c r="A8" s="95"/>
      <c r="B8" s="586" t="s">
        <v>56</v>
      </c>
      <c r="C8" s="586"/>
      <c r="D8" s="586"/>
      <c r="E8" s="586"/>
      <c r="F8" s="586"/>
      <c r="G8" s="586"/>
      <c r="H8" s="586"/>
      <c r="I8" s="95"/>
    </row>
    <row r="9" spans="1:14">
      <c r="A9" s="95"/>
      <c r="B9" s="586" t="s">
        <v>202</v>
      </c>
      <c r="C9" s="586"/>
      <c r="D9" s="586"/>
      <c r="E9" s="586"/>
      <c r="F9" s="586"/>
      <c r="G9" s="586"/>
      <c r="H9" s="586"/>
      <c r="I9" s="95"/>
    </row>
    <row r="10" spans="1:14">
      <c r="A10" s="95"/>
      <c r="B10" s="586" t="s">
        <v>203</v>
      </c>
      <c r="C10" s="586"/>
      <c r="D10" s="586"/>
      <c r="E10" s="586"/>
      <c r="F10" s="586"/>
      <c r="G10" s="586"/>
      <c r="H10" s="586"/>
      <c r="I10" s="95"/>
    </row>
    <row r="11" spans="1:14">
      <c r="A11" s="95"/>
      <c r="B11" s="586" t="s">
        <v>216</v>
      </c>
      <c r="C11" s="586"/>
      <c r="D11" s="586"/>
      <c r="E11" s="586"/>
      <c r="F11" s="586"/>
      <c r="G11" s="586"/>
      <c r="H11" s="586"/>
      <c r="I11" s="95"/>
    </row>
    <row r="12" spans="1:14">
      <c r="A12" s="95"/>
      <c r="B12" s="586" t="s">
        <v>204</v>
      </c>
      <c r="C12" s="586"/>
      <c r="D12" s="586"/>
      <c r="E12" s="586"/>
      <c r="F12" s="586"/>
      <c r="G12" s="586"/>
      <c r="H12" s="586"/>
      <c r="I12" s="95"/>
    </row>
    <row r="13" spans="1:14">
      <c r="A13" s="95"/>
      <c r="B13" s="143"/>
      <c r="C13" s="143"/>
      <c r="D13" s="143"/>
      <c r="E13" s="143"/>
      <c r="F13" s="143"/>
      <c r="G13" s="143"/>
      <c r="H13" s="143"/>
      <c r="I13" s="95"/>
      <c r="J13" s="95"/>
      <c r="K13" s="95"/>
      <c r="L13" s="95"/>
    </row>
    <row r="14" spans="1:14">
      <c r="A14" s="95"/>
      <c r="B14" s="95"/>
      <c r="C14" s="95"/>
      <c r="D14" s="95"/>
      <c r="E14" s="95"/>
      <c r="F14" s="95"/>
      <c r="G14" s="95"/>
      <c r="H14" s="95"/>
      <c r="I14" s="95"/>
      <c r="J14" s="95"/>
      <c r="K14" s="95"/>
      <c r="L14" s="95"/>
    </row>
    <row r="15" spans="1:14" ht="15.75" customHeight="1">
      <c r="A15" s="95"/>
      <c r="B15" s="653" t="s">
        <v>205</v>
      </c>
      <c r="C15" s="654"/>
      <c r="D15" s="587" t="s">
        <v>382</v>
      </c>
      <c r="E15" s="587" t="s">
        <v>309</v>
      </c>
      <c r="F15" s="587" t="s">
        <v>283</v>
      </c>
      <c r="G15" s="587" t="s">
        <v>383</v>
      </c>
      <c r="H15" s="587" t="s">
        <v>471</v>
      </c>
      <c r="I15" s="95"/>
      <c r="J15" s="95"/>
    </row>
    <row r="16" spans="1:14" ht="49.9" customHeight="1">
      <c r="A16" s="95"/>
      <c r="B16" s="655"/>
      <c r="C16" s="656"/>
      <c r="D16" s="587"/>
      <c r="E16" s="587"/>
      <c r="F16" s="587"/>
      <c r="G16" s="587"/>
      <c r="H16" s="587"/>
      <c r="I16" s="95"/>
      <c r="J16" s="95"/>
    </row>
    <row r="17" spans="1:12">
      <c r="A17" s="95"/>
      <c r="B17" s="651">
        <v>1</v>
      </c>
      <c r="C17" s="652"/>
      <c r="D17" s="130">
        <v>2</v>
      </c>
      <c r="E17" s="130">
        <v>3</v>
      </c>
      <c r="F17" s="130">
        <v>4</v>
      </c>
      <c r="G17" s="130">
        <v>5</v>
      </c>
      <c r="H17" s="130">
        <v>6</v>
      </c>
      <c r="I17" s="95"/>
      <c r="J17" s="95"/>
    </row>
    <row r="18" spans="1:12">
      <c r="A18" s="95"/>
      <c r="B18" s="95"/>
      <c r="C18" s="95"/>
      <c r="D18" s="95"/>
      <c r="E18" s="95"/>
      <c r="F18" s="95"/>
      <c r="G18" s="95"/>
      <c r="H18" s="95"/>
      <c r="I18" s="95"/>
      <c r="J18" s="95"/>
      <c r="K18" s="95"/>
      <c r="L18" s="95"/>
    </row>
    <row r="19" spans="1:12">
      <c r="A19" s="95"/>
      <c r="B19" s="95"/>
      <c r="C19" s="95"/>
      <c r="D19" s="95"/>
      <c r="E19" s="95"/>
      <c r="F19" s="95"/>
      <c r="G19" s="95"/>
      <c r="H19" s="95"/>
      <c r="I19" s="95"/>
      <c r="J19" s="95"/>
      <c r="K19" s="95"/>
      <c r="L19" s="95"/>
    </row>
    <row r="63" spans="3:3" ht="15">
      <c r="C63" s="158"/>
    </row>
  </sheetData>
  <mergeCells count="12">
    <mergeCell ref="E15:E16"/>
    <mergeCell ref="H15:H16"/>
    <mergeCell ref="G15:G16"/>
    <mergeCell ref="B17:C17"/>
    <mergeCell ref="B8:H8"/>
    <mergeCell ref="B9:H9"/>
    <mergeCell ref="F15:F16"/>
    <mergeCell ref="B12:H12"/>
    <mergeCell ref="B10:H10"/>
    <mergeCell ref="B11:H11"/>
    <mergeCell ref="B15:C16"/>
    <mergeCell ref="D15:D16"/>
  </mergeCells>
  <phoneticPr fontId="4" type="noConversion"/>
  <pageMargins left="1.06" right="0.74803149606299213" top="0.39370078740157483" bottom="0.98425196850393704" header="0.51181102362204722" footer="0.51181102362204722"/>
  <pageSetup paperSize="9" scale="95" orientation="landscape" horizontalDpi="1200" verticalDpi="1200" r:id="rId1"/>
  <headerFooter alignWithMargins="0">
    <oddFooter>&amp;L&amp;6&amp;P&amp;N&amp;A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N71"/>
  <sheetViews>
    <sheetView view="pageBreakPreview" zoomScale="85" zoomScaleNormal="75" zoomScaleSheetLayoutView="85" workbookViewId="0">
      <selection activeCell="B7" sqref="B7:H7"/>
    </sheetView>
  </sheetViews>
  <sheetFormatPr defaultColWidth="9.28515625" defaultRowHeight="12.75"/>
  <cols>
    <col min="1" max="1" width="5.28515625" style="104" customWidth="1"/>
    <col min="2" max="2" width="23.28515625" style="104" customWidth="1"/>
    <col min="3" max="3" width="15.5703125" style="104" customWidth="1"/>
    <col min="4" max="4" width="15" style="104" customWidth="1"/>
    <col min="5" max="5" width="15.42578125" style="104" customWidth="1"/>
    <col min="6" max="7" width="15.28515625" style="104" customWidth="1"/>
    <col min="8" max="8" width="14.7109375" style="104" customWidth="1"/>
    <col min="9" max="14" width="13.7109375" style="104" customWidth="1"/>
    <col min="15" max="16384" width="9.28515625" style="104"/>
  </cols>
  <sheetData>
    <row r="1" spans="1:14">
      <c r="A1" s="95"/>
      <c r="B1" s="95"/>
      <c r="C1" s="95"/>
      <c r="D1" s="95"/>
      <c r="E1" s="95"/>
      <c r="F1" s="95"/>
      <c r="G1" s="95"/>
      <c r="H1" s="103" t="s">
        <v>94</v>
      </c>
      <c r="L1" s="103"/>
      <c r="M1" s="103"/>
    </row>
    <row r="2" spans="1:14">
      <c r="A2" s="95"/>
      <c r="B2" s="95"/>
      <c r="C2" s="95"/>
      <c r="D2" s="95"/>
      <c r="E2" s="95"/>
      <c r="F2" s="95"/>
      <c r="G2" s="95"/>
      <c r="H2" s="103" t="s">
        <v>408</v>
      </c>
      <c r="L2" s="103"/>
      <c r="M2" s="103"/>
    </row>
    <row r="3" spans="1:14">
      <c r="A3" s="95"/>
      <c r="B3" s="95"/>
      <c r="C3" s="95"/>
      <c r="D3" s="95"/>
      <c r="E3" s="95"/>
      <c r="F3" s="95"/>
      <c r="G3" s="95"/>
      <c r="H3" s="103" t="s">
        <v>406</v>
      </c>
      <c r="L3" s="103"/>
      <c r="M3" s="103"/>
    </row>
    <row r="4" spans="1:14">
      <c r="A4" s="95"/>
      <c r="B4" s="95"/>
      <c r="C4" s="95"/>
      <c r="D4" s="95"/>
      <c r="E4" s="95"/>
      <c r="F4" s="95"/>
      <c r="G4" s="95"/>
      <c r="H4" s="103" t="s">
        <v>2</v>
      </c>
      <c r="L4" s="103"/>
      <c r="M4" s="103"/>
    </row>
    <row r="5" spans="1:14">
      <c r="A5" s="95"/>
      <c r="B5" s="95"/>
      <c r="C5" s="95"/>
      <c r="D5" s="95"/>
      <c r="E5" s="95"/>
      <c r="F5" s="95"/>
      <c r="G5" s="95"/>
      <c r="H5" s="95"/>
      <c r="I5" s="103"/>
      <c r="M5" s="103"/>
      <c r="N5" s="103"/>
    </row>
    <row r="6" spans="1:14">
      <c r="A6" s="95"/>
      <c r="B6" s="95"/>
      <c r="C6" s="95"/>
      <c r="D6" s="95"/>
      <c r="E6" s="95"/>
      <c r="F6" s="95"/>
      <c r="G6" s="95"/>
      <c r="H6" s="95"/>
      <c r="I6" s="103"/>
      <c r="M6" s="103"/>
      <c r="N6" s="103"/>
    </row>
    <row r="7" spans="1:14">
      <c r="A7" s="95"/>
      <c r="B7" s="586" t="s">
        <v>56</v>
      </c>
      <c r="C7" s="586"/>
      <c r="D7" s="586"/>
      <c r="E7" s="586"/>
      <c r="F7" s="586"/>
      <c r="G7" s="586"/>
      <c r="H7" s="586"/>
      <c r="I7" s="95"/>
    </row>
    <row r="8" spans="1:14">
      <c r="A8" s="95"/>
      <c r="B8" s="586" t="s">
        <v>206</v>
      </c>
      <c r="C8" s="586"/>
      <c r="D8" s="586"/>
      <c r="E8" s="586"/>
      <c r="F8" s="586"/>
      <c r="G8" s="586"/>
      <c r="H8" s="586"/>
      <c r="I8" s="95"/>
    </row>
    <row r="9" spans="1:14">
      <c r="A9" s="95"/>
      <c r="B9" s="586" t="s">
        <v>207</v>
      </c>
      <c r="C9" s="586"/>
      <c r="D9" s="586"/>
      <c r="E9" s="586"/>
      <c r="F9" s="586"/>
      <c r="G9" s="586"/>
      <c r="H9" s="586"/>
      <c r="I9" s="95"/>
    </row>
    <row r="10" spans="1:14">
      <c r="A10" s="95"/>
      <c r="B10" s="586" t="s">
        <v>208</v>
      </c>
      <c r="C10" s="586"/>
      <c r="D10" s="586"/>
      <c r="E10" s="586"/>
      <c r="F10" s="586"/>
      <c r="G10" s="586"/>
      <c r="H10" s="586"/>
      <c r="I10" s="95"/>
    </row>
    <row r="11" spans="1:14">
      <c r="A11" s="95"/>
      <c r="B11" s="143"/>
      <c r="C11" s="143"/>
      <c r="D11" s="143"/>
      <c r="E11" s="143"/>
      <c r="F11" s="143"/>
      <c r="G11" s="143"/>
      <c r="H11" s="143"/>
      <c r="I11" s="95"/>
      <c r="J11" s="95"/>
      <c r="K11" s="95"/>
      <c r="L11" s="95"/>
    </row>
    <row r="12" spans="1:14">
      <c r="A12" s="95"/>
      <c r="B12" s="95"/>
      <c r="C12" s="95"/>
      <c r="D12" s="95"/>
      <c r="E12" s="95"/>
      <c r="F12" s="95"/>
      <c r="G12" s="95"/>
      <c r="H12" s="95"/>
      <c r="I12" s="95"/>
      <c r="J12" s="95"/>
      <c r="K12" s="95"/>
      <c r="L12" s="95"/>
    </row>
    <row r="13" spans="1:14" ht="15.75" customHeight="1">
      <c r="A13" s="95"/>
      <c r="B13" s="653" t="s">
        <v>205</v>
      </c>
      <c r="C13" s="654"/>
      <c r="D13" s="587" t="s">
        <v>382</v>
      </c>
      <c r="E13" s="587" t="s">
        <v>309</v>
      </c>
      <c r="F13" s="587" t="s">
        <v>283</v>
      </c>
      <c r="G13" s="587" t="s">
        <v>383</v>
      </c>
      <c r="H13" s="587" t="s">
        <v>471</v>
      </c>
      <c r="I13" s="95"/>
      <c r="J13" s="95"/>
    </row>
    <row r="14" spans="1:14" ht="49.9" customHeight="1">
      <c r="A14" s="95"/>
      <c r="B14" s="655"/>
      <c r="C14" s="656"/>
      <c r="D14" s="587"/>
      <c r="E14" s="587"/>
      <c r="F14" s="587"/>
      <c r="G14" s="587"/>
      <c r="H14" s="587"/>
      <c r="I14" s="95"/>
      <c r="J14" s="95"/>
    </row>
    <row r="15" spans="1:14">
      <c r="A15" s="95"/>
      <c r="B15" s="651">
        <v>1</v>
      </c>
      <c r="C15" s="652"/>
      <c r="D15" s="130">
        <v>2</v>
      </c>
      <c r="E15" s="130">
        <v>3</v>
      </c>
      <c r="F15" s="130">
        <v>4</v>
      </c>
      <c r="G15" s="130">
        <v>5</v>
      </c>
      <c r="H15" s="130">
        <v>6</v>
      </c>
      <c r="I15" s="95"/>
      <c r="J15" s="95"/>
    </row>
    <row r="16" spans="1:14">
      <c r="A16" s="95"/>
      <c r="B16" s="95"/>
      <c r="C16" s="95"/>
      <c r="D16" s="95"/>
      <c r="E16" s="95"/>
      <c r="F16" s="95"/>
      <c r="G16" s="95"/>
      <c r="H16" s="95"/>
      <c r="I16" s="95"/>
      <c r="J16" s="95"/>
      <c r="K16" s="95"/>
      <c r="L16" s="95"/>
    </row>
    <row r="17" spans="1:12">
      <c r="A17" s="95"/>
      <c r="B17" s="95"/>
      <c r="C17" s="95"/>
      <c r="D17" s="95"/>
      <c r="E17" s="95"/>
      <c r="F17" s="95"/>
      <c r="G17" s="95"/>
      <c r="H17" s="95"/>
      <c r="I17" s="95"/>
      <c r="J17" s="95"/>
      <c r="K17" s="95"/>
      <c r="L17" s="95"/>
    </row>
    <row r="18" spans="1:12">
      <c r="A18" s="95"/>
      <c r="B18" s="95"/>
      <c r="C18" s="95"/>
      <c r="D18" s="95"/>
      <c r="E18" s="95"/>
      <c r="F18" s="95"/>
      <c r="G18" s="95"/>
      <c r="H18" s="95"/>
      <c r="I18" s="95"/>
      <c r="J18" s="95"/>
      <c r="K18" s="95"/>
      <c r="L18" s="95"/>
    </row>
    <row r="19" spans="1:12">
      <c r="B19" s="108"/>
      <c r="C19" s="108"/>
      <c r="D19" s="108"/>
      <c r="E19" s="108"/>
      <c r="F19" s="108"/>
      <c r="G19" s="108"/>
      <c r="H19" s="108"/>
    </row>
    <row r="71" spans="3:3" ht="15">
      <c r="C71" s="158"/>
    </row>
  </sheetData>
  <mergeCells count="11">
    <mergeCell ref="B15:C15"/>
    <mergeCell ref="H13:H14"/>
    <mergeCell ref="G13:G14"/>
    <mergeCell ref="B9:H9"/>
    <mergeCell ref="B13:C14"/>
    <mergeCell ref="B7:H7"/>
    <mergeCell ref="B8:H8"/>
    <mergeCell ref="F13:F14"/>
    <mergeCell ref="B10:H10"/>
    <mergeCell ref="D13:D14"/>
    <mergeCell ref="E13:E14"/>
  </mergeCells>
  <phoneticPr fontId="4" type="noConversion"/>
  <pageMargins left="1.06" right="0.74803149606299213" top="0.39370078740157483" bottom="0.98425196850393704" header="0.51181102362204722" footer="0.51181102362204722"/>
  <pageSetup paperSize="9" scale="95" orientation="landscape" horizontalDpi="1200" verticalDpi="1200" r:id="rId1"/>
  <headerFooter alignWithMargins="0">
    <oddFooter>&amp;L&amp;6&amp;P&amp;N&amp;A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M72"/>
  <sheetViews>
    <sheetView view="pageBreakPreview" zoomScale="75" zoomScaleNormal="100" workbookViewId="0">
      <selection activeCell="B8" sqref="B8:H8"/>
    </sheetView>
  </sheetViews>
  <sheetFormatPr defaultColWidth="9.28515625" defaultRowHeight="12.75"/>
  <cols>
    <col min="1" max="1" width="5.28515625" style="104" customWidth="1"/>
    <col min="2" max="2" width="23.28515625" style="104" customWidth="1"/>
    <col min="3" max="3" width="15.5703125" style="104" customWidth="1"/>
    <col min="4" max="4" width="15" style="104" customWidth="1"/>
    <col min="5" max="5" width="15.42578125" style="104" customWidth="1"/>
    <col min="6" max="7" width="15.28515625" style="104" customWidth="1"/>
    <col min="8" max="13" width="13.7109375" style="104" customWidth="1"/>
    <col min="14" max="16384" width="9.28515625" style="104"/>
  </cols>
  <sheetData>
    <row r="1" spans="1:13">
      <c r="A1" s="95"/>
      <c r="B1" s="95"/>
      <c r="C1" s="95"/>
      <c r="D1" s="95"/>
      <c r="E1" s="95"/>
      <c r="F1" s="95"/>
      <c r="G1" s="95"/>
      <c r="H1" s="103" t="s">
        <v>96</v>
      </c>
      <c r="K1" s="103"/>
      <c r="L1" s="103"/>
    </row>
    <row r="2" spans="1:13">
      <c r="A2" s="95"/>
      <c r="B2" s="95"/>
      <c r="C2" s="95"/>
      <c r="D2" s="95"/>
      <c r="E2" s="95"/>
      <c r="F2" s="95"/>
      <c r="G2" s="95"/>
      <c r="H2" s="103" t="s">
        <v>408</v>
      </c>
      <c r="K2" s="103"/>
      <c r="L2" s="103"/>
    </row>
    <row r="3" spans="1:13">
      <c r="A3" s="95"/>
      <c r="B3" s="95"/>
      <c r="C3" s="95"/>
      <c r="D3" s="95"/>
      <c r="E3" s="95"/>
      <c r="F3" s="95"/>
      <c r="G3" s="95"/>
      <c r="H3" s="103" t="s">
        <v>406</v>
      </c>
      <c r="K3" s="103"/>
      <c r="L3" s="103"/>
    </row>
    <row r="4" spans="1:13">
      <c r="A4" s="95"/>
      <c r="B4" s="95"/>
      <c r="C4" s="95"/>
      <c r="D4" s="95"/>
      <c r="E4" s="95"/>
      <c r="F4" s="95"/>
      <c r="G4" s="95"/>
      <c r="H4" s="103" t="s">
        <v>2</v>
      </c>
      <c r="K4" s="103"/>
      <c r="L4" s="103"/>
    </row>
    <row r="5" spans="1:13">
      <c r="A5" s="95"/>
      <c r="B5" s="95"/>
      <c r="C5" s="95"/>
      <c r="D5" s="95"/>
      <c r="E5" s="95"/>
      <c r="F5" s="95"/>
      <c r="G5" s="95"/>
      <c r="H5" s="95"/>
      <c r="I5" s="103"/>
      <c r="L5" s="103"/>
      <c r="M5" s="103"/>
    </row>
    <row r="6" spans="1:13">
      <c r="A6" s="95"/>
      <c r="B6" s="95"/>
      <c r="C6" s="95"/>
      <c r="D6" s="95"/>
      <c r="E6" s="95"/>
      <c r="F6" s="95"/>
      <c r="G6" s="95"/>
      <c r="H6" s="95"/>
      <c r="I6" s="103"/>
      <c r="L6" s="103"/>
      <c r="M6" s="103"/>
    </row>
    <row r="7" spans="1:13">
      <c r="A7" s="95"/>
      <c r="B7" s="586" t="s">
        <v>56</v>
      </c>
      <c r="C7" s="586"/>
      <c r="D7" s="586"/>
      <c r="E7" s="586"/>
      <c r="F7" s="586"/>
      <c r="G7" s="586"/>
      <c r="H7" s="586"/>
      <c r="I7" s="95"/>
    </row>
    <row r="8" spans="1:13">
      <c r="A8" s="95"/>
      <c r="B8" s="586" t="s">
        <v>210</v>
      </c>
      <c r="C8" s="586"/>
      <c r="D8" s="586"/>
      <c r="E8" s="586"/>
      <c r="F8" s="586"/>
      <c r="G8" s="586"/>
      <c r="H8" s="586"/>
      <c r="I8" s="95"/>
    </row>
    <row r="9" spans="1:13">
      <c r="A9" s="95"/>
      <c r="B9" s="586" t="s">
        <v>212</v>
      </c>
      <c r="C9" s="586"/>
      <c r="D9" s="586"/>
      <c r="E9" s="586"/>
      <c r="F9" s="586"/>
      <c r="G9" s="586"/>
      <c r="H9" s="586"/>
      <c r="I9" s="95"/>
    </row>
    <row r="10" spans="1:13">
      <c r="A10" s="95"/>
      <c r="B10" s="586" t="s">
        <v>211</v>
      </c>
      <c r="C10" s="586"/>
      <c r="D10" s="586"/>
      <c r="E10" s="586"/>
      <c r="F10" s="586"/>
      <c r="G10" s="586"/>
      <c r="H10" s="586"/>
      <c r="I10" s="95"/>
    </row>
    <row r="11" spans="1:13">
      <c r="A11" s="95"/>
      <c r="B11" s="143"/>
      <c r="C11" s="143"/>
      <c r="D11" s="143"/>
      <c r="E11" s="143"/>
      <c r="F11" s="143"/>
      <c r="G11" s="143"/>
      <c r="H11" s="143"/>
      <c r="I11" s="95"/>
      <c r="J11" s="95"/>
      <c r="K11" s="95"/>
    </row>
    <row r="12" spans="1:13">
      <c r="A12" s="95"/>
      <c r="B12" s="95"/>
      <c r="C12" s="95"/>
      <c r="D12" s="95"/>
      <c r="E12" s="95"/>
      <c r="F12" s="95"/>
      <c r="G12" s="95"/>
      <c r="H12" s="103" t="s">
        <v>215</v>
      </c>
      <c r="I12" s="95"/>
      <c r="J12" s="95"/>
      <c r="K12" s="95"/>
    </row>
    <row r="13" spans="1:13" ht="15.75" customHeight="1">
      <c r="A13" s="95"/>
      <c r="B13" s="653" t="s">
        <v>205</v>
      </c>
      <c r="C13" s="654"/>
      <c r="D13" s="587" t="s">
        <v>214</v>
      </c>
      <c r="E13" s="587" t="s">
        <v>213</v>
      </c>
      <c r="F13" s="587" t="s">
        <v>110</v>
      </c>
      <c r="G13" s="587" t="s">
        <v>274</v>
      </c>
      <c r="H13" s="587"/>
      <c r="I13" s="95"/>
    </row>
    <row r="14" spans="1:13" ht="49.9" customHeight="1">
      <c r="A14" s="95"/>
      <c r="B14" s="655"/>
      <c r="C14" s="656"/>
      <c r="D14" s="587"/>
      <c r="E14" s="587"/>
      <c r="F14" s="587"/>
      <c r="G14" s="152" t="s">
        <v>368</v>
      </c>
      <c r="H14" s="152" t="s">
        <v>369</v>
      </c>
      <c r="I14" s="95"/>
    </row>
    <row r="15" spans="1:13">
      <c r="A15" s="95"/>
      <c r="B15" s="651">
        <v>1</v>
      </c>
      <c r="C15" s="652"/>
      <c r="D15" s="130">
        <v>2</v>
      </c>
      <c r="E15" s="130">
        <v>3</v>
      </c>
      <c r="F15" s="130" t="s">
        <v>111</v>
      </c>
      <c r="G15" s="130">
        <v>5</v>
      </c>
      <c r="H15" s="130">
        <v>6</v>
      </c>
      <c r="I15" s="95"/>
    </row>
    <row r="16" spans="1:13">
      <c r="A16" s="95"/>
      <c r="B16" s="95"/>
      <c r="C16" s="95"/>
      <c r="D16" s="95"/>
      <c r="E16" s="95"/>
      <c r="F16" s="95"/>
      <c r="G16" s="95"/>
      <c r="H16" s="95"/>
      <c r="I16" s="95"/>
      <c r="J16" s="95"/>
      <c r="K16" s="95"/>
    </row>
    <row r="17" spans="2:8">
      <c r="B17" s="108"/>
      <c r="C17" s="108"/>
      <c r="D17" s="108"/>
      <c r="E17" s="108"/>
      <c r="F17" s="108"/>
      <c r="G17" s="108"/>
      <c r="H17" s="108"/>
    </row>
    <row r="18" spans="2:8">
      <c r="B18" s="108"/>
      <c r="C18" s="108"/>
      <c r="D18" s="108"/>
      <c r="E18" s="108"/>
      <c r="F18" s="108"/>
      <c r="G18" s="108"/>
      <c r="H18" s="108"/>
    </row>
    <row r="19" spans="2:8">
      <c r="B19" s="108"/>
      <c r="C19" s="108"/>
      <c r="D19" s="108"/>
      <c r="E19" s="108"/>
      <c r="F19" s="108"/>
      <c r="G19" s="108"/>
      <c r="H19" s="108"/>
    </row>
    <row r="20" spans="2:8">
      <c r="B20" s="108"/>
      <c r="C20" s="108"/>
      <c r="D20" s="108"/>
      <c r="E20" s="108"/>
      <c r="F20" s="108"/>
      <c r="G20" s="108"/>
      <c r="H20" s="108"/>
    </row>
    <row r="72" spans="3:3" ht="15">
      <c r="C72" s="158"/>
    </row>
  </sheetData>
  <mergeCells count="10">
    <mergeCell ref="B7:H7"/>
    <mergeCell ref="B8:H8"/>
    <mergeCell ref="B9:H9"/>
    <mergeCell ref="B10:H10"/>
    <mergeCell ref="B15:C15"/>
    <mergeCell ref="F13:F14"/>
    <mergeCell ref="G13:H13"/>
    <mergeCell ref="B13:C14"/>
    <mergeCell ref="D13:D14"/>
    <mergeCell ref="E13:E14"/>
  </mergeCells>
  <phoneticPr fontId="0" type="noConversion"/>
  <pageMargins left="0.75" right="0.75" top="0.61" bottom="1" header="0.5" footer="0.5"/>
  <pageSetup paperSize="9" scale="99" orientation="landscape" horizontalDpi="1200" verticalDpi="1200" r:id="rId1"/>
  <headerFooter alignWithMargins="0">
    <oddFooter>&amp;L&amp;5&amp;P&amp;N&amp;A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indexed="34"/>
    <pageSetUpPr fitToPage="1"/>
  </sheetPr>
  <dimension ref="A1:L38"/>
  <sheetViews>
    <sheetView view="pageBreakPreview" zoomScale="85" zoomScaleNormal="75" zoomScaleSheetLayoutView="85" workbookViewId="0">
      <selection activeCell="B9" sqref="B9:H9"/>
    </sheetView>
  </sheetViews>
  <sheetFormatPr defaultColWidth="9.28515625" defaultRowHeight="12.75"/>
  <cols>
    <col min="1" max="1" width="5.28515625" style="104" customWidth="1"/>
    <col min="2" max="2" width="19" style="104" customWidth="1"/>
    <col min="3" max="3" width="11.28515625" style="104" customWidth="1"/>
    <col min="4" max="4" width="10.42578125" style="104" customWidth="1"/>
    <col min="5" max="5" width="9.7109375" style="104" customWidth="1"/>
    <col min="6" max="6" width="10.7109375" style="104" customWidth="1"/>
    <col min="7" max="9" width="13.7109375" style="104" customWidth="1"/>
    <col min="10" max="10" width="14.42578125" style="104" customWidth="1"/>
    <col min="11" max="13" width="13.7109375" style="104" customWidth="1"/>
    <col min="14" max="16384" width="9.28515625" style="104"/>
  </cols>
  <sheetData>
    <row r="1" spans="1:12">
      <c r="A1" s="95"/>
      <c r="B1" s="95"/>
      <c r="C1" s="95"/>
      <c r="D1" s="95"/>
      <c r="E1" s="95"/>
      <c r="F1" s="95"/>
      <c r="G1" s="95"/>
      <c r="H1" s="586" t="s">
        <v>99</v>
      </c>
      <c r="I1" s="586"/>
      <c r="J1" s="586"/>
    </row>
    <row r="2" spans="1:12">
      <c r="A2" s="95"/>
      <c r="B2" s="95"/>
      <c r="C2" s="95"/>
      <c r="D2" s="95"/>
      <c r="E2" s="95"/>
      <c r="F2" s="95"/>
      <c r="G2" s="95"/>
      <c r="H2" s="586" t="s">
        <v>408</v>
      </c>
      <c r="I2" s="586"/>
      <c r="J2" s="586"/>
    </row>
    <row r="3" spans="1:12">
      <c r="A3" s="95"/>
      <c r="B3" s="95"/>
      <c r="C3" s="95"/>
      <c r="D3" s="95"/>
      <c r="E3" s="95"/>
      <c r="F3" s="95"/>
      <c r="G3" s="95"/>
      <c r="H3" s="586" t="s">
        <v>406</v>
      </c>
      <c r="I3" s="586"/>
      <c r="J3" s="586"/>
    </row>
    <row r="4" spans="1:12">
      <c r="A4" s="95"/>
      <c r="B4" s="95"/>
      <c r="C4" s="95"/>
      <c r="D4" s="95"/>
      <c r="E4" s="95"/>
      <c r="F4" s="95"/>
      <c r="G4" s="95"/>
      <c r="H4" s="586" t="s">
        <v>2</v>
      </c>
      <c r="I4" s="586"/>
      <c r="J4" s="586"/>
    </row>
    <row r="5" spans="1:12">
      <c r="A5" s="95"/>
      <c r="B5" s="95"/>
      <c r="C5" s="95"/>
      <c r="D5" s="95"/>
      <c r="E5" s="95"/>
      <c r="F5" s="95"/>
      <c r="G5" s="95"/>
      <c r="H5" s="95"/>
      <c r="I5" s="95"/>
      <c r="J5" s="103"/>
      <c r="K5" s="103"/>
      <c r="L5" s="103"/>
    </row>
    <row r="6" spans="1:12">
      <c r="A6" s="95"/>
      <c r="B6" s="95"/>
      <c r="C6" s="95"/>
      <c r="D6" s="95"/>
      <c r="E6" s="95"/>
      <c r="F6" s="95"/>
      <c r="G6" s="95"/>
      <c r="H6" s="95"/>
      <c r="I6" s="95"/>
      <c r="J6" s="103"/>
      <c r="K6" s="103"/>
      <c r="L6" s="103"/>
    </row>
    <row r="7" spans="1:12">
      <c r="A7" s="95"/>
      <c r="B7" s="95"/>
      <c r="C7" s="95"/>
      <c r="D7" s="95"/>
      <c r="E7" s="95"/>
      <c r="F7" s="95"/>
      <c r="G7" s="95"/>
      <c r="H7" s="95"/>
      <c r="I7" s="95"/>
      <c r="J7" s="103"/>
      <c r="K7" s="103"/>
      <c r="L7" s="103"/>
    </row>
    <row r="8" spans="1:12">
      <c r="A8" s="95"/>
      <c r="B8" s="586" t="s">
        <v>460</v>
      </c>
      <c r="C8" s="586"/>
      <c r="D8" s="586"/>
      <c r="E8" s="586"/>
      <c r="F8" s="586"/>
      <c r="G8" s="586"/>
      <c r="H8" s="586"/>
      <c r="I8" s="95"/>
    </row>
    <row r="9" spans="1:12">
      <c r="A9" s="95"/>
      <c r="B9" s="586" t="s">
        <v>177</v>
      </c>
      <c r="C9" s="586"/>
      <c r="D9" s="586"/>
      <c r="E9" s="586"/>
      <c r="F9" s="586"/>
      <c r="G9" s="586"/>
      <c r="H9" s="586"/>
      <c r="I9" s="95"/>
    </row>
    <row r="10" spans="1:12">
      <c r="A10" s="95"/>
      <c r="B10" s="586" t="s">
        <v>178</v>
      </c>
      <c r="C10" s="586"/>
      <c r="D10" s="586"/>
      <c r="E10" s="586"/>
      <c r="F10" s="586"/>
      <c r="G10" s="586"/>
      <c r="H10" s="586"/>
      <c r="I10" s="95"/>
    </row>
    <row r="11" spans="1:12">
      <c r="A11" s="95"/>
      <c r="B11" s="586" t="s">
        <v>179</v>
      </c>
      <c r="C11" s="586"/>
      <c r="D11" s="586"/>
      <c r="E11" s="586"/>
      <c r="F11" s="586"/>
      <c r="G11" s="586"/>
      <c r="H11" s="586"/>
      <c r="I11" s="95"/>
    </row>
    <row r="12" spans="1:12">
      <c r="A12" s="95"/>
      <c r="B12" s="586" t="s">
        <v>180</v>
      </c>
      <c r="C12" s="586"/>
      <c r="D12" s="586"/>
      <c r="E12" s="586"/>
      <c r="F12" s="586"/>
      <c r="G12" s="586"/>
      <c r="H12" s="586"/>
      <c r="I12" s="95"/>
    </row>
    <row r="13" spans="1:12">
      <c r="A13" s="95"/>
      <c r="B13" s="103"/>
      <c r="C13" s="103"/>
      <c r="D13" s="103"/>
      <c r="E13" s="103"/>
      <c r="F13" s="103"/>
      <c r="G13" s="103"/>
      <c r="H13" s="103"/>
      <c r="I13" s="95"/>
      <c r="J13" s="95"/>
      <c r="K13" s="95"/>
      <c r="L13" s="95"/>
    </row>
    <row r="14" spans="1:12">
      <c r="A14" s="95"/>
      <c r="B14" s="95"/>
      <c r="C14" s="95"/>
      <c r="D14" s="95"/>
      <c r="E14" s="95"/>
      <c r="F14" s="95"/>
      <c r="G14" s="95"/>
      <c r="H14" s="95"/>
      <c r="I14" s="95"/>
      <c r="J14" s="95"/>
      <c r="K14" s="95"/>
      <c r="L14" s="95"/>
    </row>
    <row r="15" spans="1:12" ht="13.9" customHeight="1">
      <c r="A15" s="95"/>
      <c r="B15" s="95"/>
      <c r="C15" s="95"/>
      <c r="D15" s="95"/>
      <c r="E15" s="95"/>
      <c r="F15" s="95"/>
      <c r="G15" s="95"/>
      <c r="H15" s="95"/>
      <c r="I15" s="95"/>
      <c r="J15" s="95"/>
      <c r="K15" s="95"/>
      <c r="L15" s="95"/>
    </row>
    <row r="16" spans="1:12">
      <c r="A16" s="95"/>
      <c r="B16" s="95"/>
      <c r="C16" s="95"/>
      <c r="D16" s="95"/>
      <c r="E16" s="95"/>
      <c r="F16" s="95"/>
      <c r="G16" s="95"/>
      <c r="H16" s="95"/>
      <c r="I16" s="95"/>
      <c r="J16" s="95"/>
      <c r="K16" s="95"/>
      <c r="L16" s="95"/>
    </row>
    <row r="17" spans="1:12" ht="13.9" customHeight="1">
      <c r="A17" s="95"/>
      <c r="B17" s="587" t="s">
        <v>376</v>
      </c>
      <c r="C17" s="588" t="s">
        <v>281</v>
      </c>
      <c r="D17" s="588"/>
      <c r="E17" s="588"/>
      <c r="F17" s="588"/>
      <c r="G17" s="587" t="s">
        <v>182</v>
      </c>
      <c r="H17" s="587" t="s">
        <v>283</v>
      </c>
      <c r="I17" s="587" t="s">
        <v>383</v>
      </c>
      <c r="J17" s="587" t="s">
        <v>471</v>
      </c>
    </row>
    <row r="18" spans="1:12" ht="36" customHeight="1">
      <c r="A18" s="95"/>
      <c r="B18" s="587"/>
      <c r="C18" s="129" t="s">
        <v>344</v>
      </c>
      <c r="D18" s="129" t="s">
        <v>345</v>
      </c>
      <c r="E18" s="129" t="s">
        <v>181</v>
      </c>
      <c r="F18" s="129" t="s">
        <v>273</v>
      </c>
      <c r="G18" s="587"/>
      <c r="H18" s="587"/>
      <c r="I18" s="587"/>
      <c r="J18" s="587"/>
    </row>
    <row r="19" spans="1:12">
      <c r="A19" s="95"/>
      <c r="B19" s="130">
        <v>1</v>
      </c>
      <c r="C19" s="130">
        <v>2</v>
      </c>
      <c r="D19" s="130">
        <v>3</v>
      </c>
      <c r="E19" s="130">
        <v>4</v>
      </c>
      <c r="F19" s="130">
        <v>5</v>
      </c>
      <c r="G19" s="130">
        <v>7</v>
      </c>
      <c r="H19" s="130">
        <v>8</v>
      </c>
      <c r="I19" s="130">
        <v>10</v>
      </c>
      <c r="J19" s="130">
        <v>11</v>
      </c>
    </row>
    <row r="20" spans="1:12">
      <c r="A20" s="95"/>
      <c r="B20" s="95"/>
      <c r="C20" s="95"/>
      <c r="D20" s="95"/>
      <c r="E20" s="95"/>
      <c r="F20" s="95"/>
      <c r="G20" s="95"/>
      <c r="H20" s="95"/>
      <c r="I20" s="95"/>
      <c r="J20" s="95"/>
      <c r="K20" s="95"/>
      <c r="L20" s="95"/>
    </row>
    <row r="21" spans="1:12">
      <c r="A21" s="95"/>
      <c r="B21" s="95"/>
      <c r="C21" s="95"/>
      <c r="D21" s="95"/>
      <c r="E21" s="95"/>
      <c r="F21" s="95"/>
      <c r="G21" s="95"/>
      <c r="H21" s="95"/>
      <c r="I21" s="95"/>
      <c r="J21" s="95"/>
      <c r="K21" s="95"/>
      <c r="L21" s="95"/>
    </row>
    <row r="38" spans="3:3" ht="15">
      <c r="C38" s="158"/>
    </row>
  </sheetData>
  <mergeCells count="15">
    <mergeCell ref="H3:J3"/>
    <mergeCell ref="H2:J2"/>
    <mergeCell ref="I17:I18"/>
    <mergeCell ref="H1:J1"/>
    <mergeCell ref="B8:H8"/>
    <mergeCell ref="B9:H9"/>
    <mergeCell ref="B12:H12"/>
    <mergeCell ref="B17:B18"/>
    <mergeCell ref="C17:F17"/>
    <mergeCell ref="G17:G18"/>
    <mergeCell ref="H4:J4"/>
    <mergeCell ref="B10:H10"/>
    <mergeCell ref="B11:H11"/>
    <mergeCell ref="J17:J18"/>
    <mergeCell ref="H17:H18"/>
  </mergeCells>
  <phoneticPr fontId="4" type="noConversion"/>
  <pageMargins left="1.06" right="0.74803149606299213" top="0.39370078740157483" bottom="0.98425196850393704" header="0.51181102362204722" footer="0.51181102362204722"/>
  <pageSetup paperSize="9" orientation="landscape" horizontalDpi="1200" verticalDpi="1200" r:id="rId1"/>
  <headerFooter alignWithMargins="0">
    <oddFooter>&amp;L&amp;6&amp;P&amp;N&amp;A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N104"/>
  <sheetViews>
    <sheetView view="pageBreakPreview" topLeftCell="C1" zoomScale="85" zoomScaleNormal="75" zoomScaleSheetLayoutView="85" workbookViewId="0">
      <selection activeCell="M8" sqref="M8"/>
    </sheetView>
  </sheetViews>
  <sheetFormatPr defaultColWidth="9.28515625" defaultRowHeight="12.75"/>
  <cols>
    <col min="1" max="1" width="1.42578125" style="96" customWidth="1"/>
    <col min="2" max="2" width="25.7109375" style="96" customWidth="1"/>
    <col min="3" max="3" width="7.5703125" style="96" customWidth="1"/>
    <col min="4" max="4" width="8.28515625" style="96" customWidth="1"/>
    <col min="5" max="6" width="15.7109375" style="96" customWidth="1"/>
    <col min="7" max="7" width="14.42578125" style="96" customWidth="1"/>
    <col min="8" max="8" width="13.7109375" style="96" customWidth="1"/>
    <col min="9" max="9" width="15.7109375" style="96" customWidth="1"/>
    <col min="10" max="10" width="12.7109375" style="96" customWidth="1"/>
    <col min="11" max="14" width="14.7109375" style="96" customWidth="1"/>
    <col min="15" max="16384" width="9.28515625" style="96"/>
  </cols>
  <sheetData>
    <row r="1" spans="1:14">
      <c r="L1" s="586" t="s">
        <v>229</v>
      </c>
      <c r="M1" s="586"/>
    </row>
    <row r="2" spans="1:14">
      <c r="L2" s="586" t="s">
        <v>408</v>
      </c>
      <c r="M2" s="586"/>
    </row>
    <row r="3" spans="1:14">
      <c r="L3" s="586" t="s">
        <v>406</v>
      </c>
      <c r="M3" s="586"/>
    </row>
    <row r="4" spans="1:14">
      <c r="K4" s="143"/>
      <c r="L4" s="586" t="s">
        <v>4</v>
      </c>
      <c r="M4" s="586"/>
    </row>
    <row r="6" spans="1:14">
      <c r="B6" s="658" t="s">
        <v>380</v>
      </c>
      <c r="C6" s="658"/>
      <c r="D6" s="658"/>
      <c r="E6" s="658"/>
      <c r="F6" s="658"/>
      <c r="G6" s="658"/>
      <c r="H6" s="658"/>
      <c r="I6" s="658"/>
    </row>
    <row r="7" spans="1:14">
      <c r="B7" s="658" t="s">
        <v>445</v>
      </c>
      <c r="C7" s="658"/>
      <c r="D7" s="658"/>
      <c r="E7" s="658"/>
      <c r="F7" s="658"/>
      <c r="G7" s="658"/>
      <c r="H7" s="658"/>
      <c r="I7" s="658"/>
    </row>
    <row r="8" spans="1:14">
      <c r="B8" s="658" t="s">
        <v>404</v>
      </c>
      <c r="C8" s="658"/>
      <c r="D8" s="658"/>
      <c r="E8" s="658"/>
      <c r="F8" s="658"/>
      <c r="G8" s="658"/>
      <c r="H8" s="658"/>
      <c r="I8" s="658"/>
      <c r="J8" s="97"/>
    </row>
    <row r="9" spans="1:14">
      <c r="B9" s="661" t="s">
        <v>187</v>
      </c>
      <c r="C9" s="661"/>
      <c r="D9" s="661"/>
      <c r="E9" s="661"/>
      <c r="F9" s="661"/>
      <c r="G9" s="661"/>
      <c r="H9" s="661"/>
      <c r="I9" s="661"/>
      <c r="J9" s="98"/>
    </row>
    <row r="10" spans="1:14">
      <c r="A10" s="98"/>
      <c r="B10" s="98"/>
      <c r="C10" s="98"/>
      <c r="D10" s="98"/>
      <c r="E10" s="98"/>
      <c r="F10" s="98"/>
      <c r="G10" s="98"/>
      <c r="H10" s="98"/>
      <c r="I10" s="98"/>
      <c r="J10" s="98"/>
    </row>
    <row r="12" spans="1:14" ht="26.25" customHeight="1">
      <c r="B12" s="657" t="s">
        <v>376</v>
      </c>
      <c r="C12" s="657" t="s">
        <v>373</v>
      </c>
      <c r="D12" s="657"/>
      <c r="E12" s="657" t="s">
        <v>392</v>
      </c>
      <c r="F12" s="657" t="s">
        <v>309</v>
      </c>
      <c r="G12" s="657" t="s">
        <v>283</v>
      </c>
      <c r="H12" s="657" t="s">
        <v>329</v>
      </c>
      <c r="I12" s="657" t="s">
        <v>377</v>
      </c>
      <c r="J12" s="657" t="s">
        <v>330</v>
      </c>
      <c r="K12" s="657" t="s">
        <v>331</v>
      </c>
      <c r="L12" s="657"/>
      <c r="M12" s="659" t="s">
        <v>168</v>
      </c>
      <c r="N12" s="660"/>
    </row>
    <row r="13" spans="1:14" ht="56.25" customHeight="1">
      <c r="B13" s="657"/>
      <c r="C13" s="102" t="s">
        <v>378</v>
      </c>
      <c r="D13" s="102" t="s">
        <v>379</v>
      </c>
      <c r="E13" s="657"/>
      <c r="F13" s="657"/>
      <c r="G13" s="657"/>
      <c r="H13" s="657"/>
      <c r="I13" s="657"/>
      <c r="J13" s="657"/>
      <c r="K13" s="102" t="s">
        <v>332</v>
      </c>
      <c r="L13" s="102" t="s">
        <v>333</v>
      </c>
      <c r="M13" s="102" t="s">
        <v>332</v>
      </c>
      <c r="N13" s="102" t="s">
        <v>333</v>
      </c>
    </row>
    <row r="14" spans="1:14">
      <c r="B14" s="136">
        <v>1</v>
      </c>
      <c r="C14" s="101">
        <v>2</v>
      </c>
      <c r="D14" s="100">
        <v>3</v>
      </c>
      <c r="E14" s="136">
        <v>4</v>
      </c>
      <c r="F14" s="101">
        <v>5</v>
      </c>
      <c r="G14" s="100">
        <v>6</v>
      </c>
      <c r="H14" s="136">
        <v>7</v>
      </c>
      <c r="I14" s="101">
        <v>8</v>
      </c>
      <c r="J14" s="100">
        <v>9</v>
      </c>
      <c r="K14" s="136">
        <v>10</v>
      </c>
      <c r="L14" s="101">
        <v>11</v>
      </c>
      <c r="M14" s="178">
        <v>16</v>
      </c>
      <c r="N14" s="178">
        <v>17</v>
      </c>
    </row>
    <row r="16" spans="1:14">
      <c r="B16" s="96" t="s">
        <v>374</v>
      </c>
    </row>
    <row r="17" spans="2:2">
      <c r="B17" s="96" t="s">
        <v>375</v>
      </c>
    </row>
    <row r="40" spans="2:3">
      <c r="B40" s="96" t="s">
        <v>400</v>
      </c>
    </row>
    <row r="41" spans="2:3">
      <c r="B41" s="96" t="s">
        <v>401</v>
      </c>
    </row>
    <row r="45" spans="2:3">
      <c r="C45" s="116"/>
    </row>
    <row r="104" spans="3:3" ht="15">
      <c r="C104" s="157"/>
    </row>
  </sheetData>
  <mergeCells count="18">
    <mergeCell ref="B12:B13"/>
    <mergeCell ref="F12:F13"/>
    <mergeCell ref="G12:G13"/>
    <mergeCell ref="C12:D12"/>
    <mergeCell ref="L1:M1"/>
    <mergeCell ref="H12:H13"/>
    <mergeCell ref="I12:I13"/>
    <mergeCell ref="B6:I6"/>
    <mergeCell ref="E12:E13"/>
    <mergeCell ref="B7:I7"/>
    <mergeCell ref="B8:I8"/>
    <mergeCell ref="L2:M2"/>
    <mergeCell ref="L3:M3"/>
    <mergeCell ref="J12:J13"/>
    <mergeCell ref="M12:N12"/>
    <mergeCell ref="L4:M4"/>
    <mergeCell ref="K12:L12"/>
    <mergeCell ref="B9:I9"/>
  </mergeCells>
  <phoneticPr fontId="4" type="noConversion"/>
  <pageMargins left="0.55118110236220474" right="0.19685039370078741" top="0.59055118110236227" bottom="0.39370078740157483" header="0.47244094488188981" footer="0.19685039370078741"/>
  <pageSetup paperSize="9" scale="74" orientation="landscape" horizontalDpi="1200" verticalDpi="1200" r:id="rId1"/>
  <headerFooter alignWithMargins="0">
    <oddFooter>&amp;L&amp;"Times New Roman,Обычный"&amp;6&amp;P&amp;N&amp;A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N42"/>
  <sheetViews>
    <sheetView view="pageBreakPreview" topLeftCell="E1" zoomScale="85" zoomScaleNormal="75" zoomScaleSheetLayoutView="85" workbookViewId="0">
      <selection activeCell="M6" sqref="M6"/>
    </sheetView>
  </sheetViews>
  <sheetFormatPr defaultColWidth="9.28515625" defaultRowHeight="12.75"/>
  <cols>
    <col min="1" max="1" width="1.42578125" style="96" customWidth="1"/>
    <col min="2" max="2" width="25.7109375" style="96" customWidth="1"/>
    <col min="3" max="3" width="7.5703125" style="96" customWidth="1"/>
    <col min="4" max="4" width="8.28515625" style="96" customWidth="1"/>
    <col min="5" max="9" width="15.7109375" style="96" customWidth="1"/>
    <col min="10" max="10" width="12.7109375" style="96" customWidth="1"/>
    <col min="11" max="14" width="14.7109375" style="96" customWidth="1"/>
    <col min="15" max="16384" width="9.28515625" style="96"/>
  </cols>
  <sheetData>
    <row r="1" spans="1:14">
      <c r="L1" s="586" t="s">
        <v>230</v>
      </c>
      <c r="M1" s="586"/>
    </row>
    <row r="2" spans="1:14">
      <c r="L2" s="586" t="s">
        <v>408</v>
      </c>
      <c r="M2" s="586"/>
    </row>
    <row r="3" spans="1:14">
      <c r="L3" s="586" t="s">
        <v>406</v>
      </c>
      <c r="M3" s="586"/>
    </row>
    <row r="4" spans="1:14">
      <c r="L4" s="586" t="s">
        <v>4</v>
      </c>
      <c r="M4" s="586"/>
    </row>
    <row r="6" spans="1:14">
      <c r="B6" s="658" t="s">
        <v>380</v>
      </c>
      <c r="C6" s="658"/>
      <c r="D6" s="658"/>
      <c r="E6" s="658"/>
      <c r="F6" s="658"/>
      <c r="G6" s="658"/>
      <c r="H6" s="658"/>
      <c r="I6" s="658"/>
    </row>
    <row r="7" spans="1:14">
      <c r="B7" s="658" t="s">
        <v>445</v>
      </c>
      <c r="C7" s="658"/>
      <c r="D7" s="658"/>
      <c r="E7" s="658"/>
      <c r="F7" s="658"/>
      <c r="G7" s="658"/>
      <c r="H7" s="658"/>
      <c r="I7" s="658"/>
    </row>
    <row r="8" spans="1:14">
      <c r="B8" s="658" t="s">
        <v>404</v>
      </c>
      <c r="C8" s="658"/>
      <c r="D8" s="658"/>
      <c r="E8" s="658"/>
      <c r="F8" s="658"/>
      <c r="G8" s="658"/>
      <c r="H8" s="658"/>
      <c r="I8" s="658"/>
      <c r="J8" s="97"/>
    </row>
    <row r="9" spans="1:14">
      <c r="B9" s="661" t="s">
        <v>188</v>
      </c>
      <c r="C9" s="658"/>
      <c r="D9" s="658"/>
      <c r="E9" s="658"/>
      <c r="F9" s="658"/>
      <c r="G9" s="658"/>
      <c r="H9" s="658"/>
      <c r="I9" s="658"/>
      <c r="J9" s="98"/>
    </row>
    <row r="10" spans="1:14">
      <c r="A10" s="98"/>
      <c r="B10" s="98"/>
      <c r="C10" s="98"/>
      <c r="D10" s="98"/>
      <c r="E10" s="98"/>
      <c r="F10" s="98"/>
      <c r="G10" s="98"/>
      <c r="H10" s="98"/>
      <c r="I10" s="98"/>
      <c r="J10" s="98"/>
    </row>
    <row r="11" spans="1:14">
      <c r="I11" s="99"/>
      <c r="J11" s="99"/>
      <c r="K11" s="99"/>
      <c r="L11" s="99" t="s">
        <v>372</v>
      </c>
    </row>
    <row r="12" spans="1:14" ht="26.25" customHeight="1">
      <c r="B12" s="657" t="s">
        <v>376</v>
      </c>
      <c r="C12" s="657" t="s">
        <v>373</v>
      </c>
      <c r="D12" s="657"/>
      <c r="E12" s="657" t="s">
        <v>392</v>
      </c>
      <c r="F12" s="657" t="s">
        <v>309</v>
      </c>
      <c r="G12" s="657" t="s">
        <v>283</v>
      </c>
      <c r="H12" s="657" t="s">
        <v>329</v>
      </c>
      <c r="I12" s="657" t="s">
        <v>377</v>
      </c>
      <c r="J12" s="657" t="s">
        <v>330</v>
      </c>
      <c r="K12" s="657" t="s">
        <v>331</v>
      </c>
      <c r="L12" s="657"/>
      <c r="M12" s="659" t="s">
        <v>168</v>
      </c>
      <c r="N12" s="660"/>
    </row>
    <row r="13" spans="1:14" ht="56.25" customHeight="1">
      <c r="B13" s="657"/>
      <c r="C13" s="102" t="s">
        <v>378</v>
      </c>
      <c r="D13" s="102" t="s">
        <v>379</v>
      </c>
      <c r="E13" s="657"/>
      <c r="F13" s="657"/>
      <c r="G13" s="657"/>
      <c r="H13" s="657"/>
      <c r="I13" s="657"/>
      <c r="J13" s="657"/>
      <c r="K13" s="102" t="s">
        <v>332</v>
      </c>
      <c r="L13" s="102" t="s">
        <v>333</v>
      </c>
      <c r="M13" s="102" t="s">
        <v>332</v>
      </c>
      <c r="N13" s="102" t="s">
        <v>333</v>
      </c>
    </row>
    <row r="14" spans="1:14">
      <c r="B14" s="136">
        <v>1</v>
      </c>
      <c r="C14" s="101">
        <v>2</v>
      </c>
      <c r="D14" s="100">
        <v>3</v>
      </c>
      <c r="E14" s="136">
        <v>4</v>
      </c>
      <c r="F14" s="101">
        <v>5</v>
      </c>
      <c r="G14" s="100">
        <v>6</v>
      </c>
      <c r="H14" s="136">
        <v>7</v>
      </c>
      <c r="I14" s="101">
        <v>8</v>
      </c>
      <c r="J14" s="100">
        <v>9</v>
      </c>
      <c r="K14" s="136">
        <v>10</v>
      </c>
      <c r="L14" s="101">
        <v>11</v>
      </c>
      <c r="M14" s="178">
        <v>16</v>
      </c>
      <c r="N14" s="178">
        <v>17</v>
      </c>
    </row>
    <row r="17" spans="2:3">
      <c r="B17" s="96" t="s">
        <v>374</v>
      </c>
    </row>
    <row r="18" spans="2:3">
      <c r="B18" s="96" t="s">
        <v>375</v>
      </c>
    </row>
    <row r="24" spans="2:3">
      <c r="C24" s="116"/>
    </row>
    <row r="41" spans="2:2">
      <c r="B41" s="96" t="s">
        <v>400</v>
      </c>
    </row>
    <row r="42" spans="2:2">
      <c r="B42" s="96" t="s">
        <v>401</v>
      </c>
    </row>
  </sheetData>
  <mergeCells count="18">
    <mergeCell ref="C12:D12"/>
    <mergeCell ref="B9:I9"/>
    <mergeCell ref="L1:M1"/>
    <mergeCell ref="H12:H13"/>
    <mergeCell ref="I12:I13"/>
    <mergeCell ref="B6:I6"/>
    <mergeCell ref="E12:E13"/>
    <mergeCell ref="B7:I7"/>
    <mergeCell ref="L2:M2"/>
    <mergeCell ref="L3:M3"/>
    <mergeCell ref="L4:M4"/>
    <mergeCell ref="M12:N12"/>
    <mergeCell ref="J12:J13"/>
    <mergeCell ref="K12:L12"/>
    <mergeCell ref="F12:F13"/>
    <mergeCell ref="G12:G13"/>
    <mergeCell ref="B8:I8"/>
    <mergeCell ref="B12:B13"/>
  </mergeCells>
  <phoneticPr fontId="4" type="noConversion"/>
  <pageMargins left="0.55118110236220474" right="0.32" top="0.59055118110236227" bottom="0.39370078740157483" header="0.51181102362204722" footer="0.19685039370078741"/>
  <pageSetup paperSize="9" scale="72" orientation="landscape" horizontalDpi="1200" verticalDpi="1200" r:id="rId1"/>
  <headerFooter alignWithMargins="0">
    <oddFooter>&amp;L&amp;"Times New Roman,Обычный"&amp;6&amp;P&amp;N&amp;A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3"/>
  <sheetViews>
    <sheetView showZeros="0" tabSelected="1" view="pageBreakPreview" zoomScale="90" zoomScaleNormal="90" zoomScaleSheetLayoutView="90" workbookViewId="0">
      <pane xSplit="1" topLeftCell="S1" activePane="topRight" state="frozen"/>
      <selection pane="topRight" activeCell="J90" sqref="J90"/>
    </sheetView>
  </sheetViews>
  <sheetFormatPr defaultColWidth="9.28515625" defaultRowHeight="15.75" outlineLevelRow="1" outlineLevelCol="4"/>
  <cols>
    <col min="1" max="1" width="87.7109375" style="407" customWidth="1"/>
    <col min="2" max="2" width="13.7109375" style="438" customWidth="1"/>
    <col min="3" max="4" width="13.7109375" style="438" customWidth="1" outlineLevel="2"/>
    <col min="5" max="5" width="14.28515625" style="438" customWidth="1" outlineLevel="2"/>
    <col min="6" max="7" width="13.7109375" style="438" customWidth="1" outlineLevel="2"/>
    <col min="8" max="8" width="14.5703125" style="438" customWidth="1" outlineLevel="4"/>
    <col min="9" max="9" width="13.7109375" style="438" customWidth="1" outlineLevel="4"/>
    <col min="10" max="13" width="13.7109375" style="438" customWidth="1" outlineLevel="2"/>
    <col min="14" max="14" width="14.7109375" style="438" customWidth="1" outlineLevel="2"/>
    <col min="15" max="15" width="13.7109375" style="438" customWidth="1" outlineLevel="1"/>
    <col min="16" max="16" width="15.7109375" style="438" customWidth="1" outlineLevel="4"/>
    <col min="17" max="17" width="17" style="438" customWidth="1" outlineLevel="1"/>
    <col min="18" max="18" width="12.5703125" style="438" customWidth="1" outlineLevel="1"/>
    <col min="19" max="21" width="13.7109375" style="438" customWidth="1" outlineLevel="1"/>
    <col min="22" max="27" width="13.7109375" style="438" customWidth="1"/>
    <col min="28" max="28" width="14.28515625" style="438" customWidth="1"/>
    <col min="29" max="29" width="13.7109375" style="438" customWidth="1"/>
    <col min="30" max="30" width="11.7109375" style="438" customWidth="1"/>
    <col min="31" max="31" width="11.42578125" style="438" customWidth="1"/>
    <col min="32" max="32" width="11.7109375" style="438" customWidth="1"/>
    <col min="33" max="33" width="10.7109375" style="438" customWidth="1"/>
    <col min="34" max="35" width="13.7109375" style="438" customWidth="1"/>
    <col min="36" max="16384" width="9.28515625" style="407"/>
  </cols>
  <sheetData>
    <row r="1" spans="1:35" s="233" customFormat="1" ht="14.25" customHeight="1">
      <c r="B1" s="397"/>
      <c r="C1" s="397"/>
      <c r="D1" s="397"/>
      <c r="E1" s="397"/>
      <c r="F1" s="397"/>
      <c r="G1" s="397"/>
      <c r="H1" s="397"/>
      <c r="I1" s="397"/>
      <c r="J1" s="397"/>
      <c r="K1" s="397"/>
      <c r="L1" s="397"/>
      <c r="M1" s="397"/>
      <c r="N1" s="397"/>
      <c r="O1" s="397"/>
      <c r="P1" s="676" t="s">
        <v>228</v>
      </c>
      <c r="Q1" s="676"/>
      <c r="R1" s="397"/>
      <c r="S1" s="397"/>
      <c r="T1" s="397"/>
      <c r="U1" s="397"/>
      <c r="X1" s="397"/>
      <c r="Y1" s="397"/>
      <c r="Z1" s="397"/>
      <c r="AA1" s="397"/>
      <c r="AB1" s="397"/>
      <c r="AC1" s="397"/>
      <c r="AD1" s="397"/>
      <c r="AE1" s="397"/>
      <c r="AF1" s="397"/>
      <c r="AG1" s="397"/>
      <c r="AH1" s="397"/>
      <c r="AI1" s="397"/>
    </row>
    <row r="2" spans="1:35" s="233" customFormat="1" ht="12.75" customHeight="1">
      <c r="B2" s="397"/>
      <c r="C2" s="397"/>
      <c r="D2" s="397"/>
      <c r="E2" s="397"/>
      <c r="F2" s="397"/>
      <c r="G2" s="397"/>
      <c r="H2" s="397"/>
      <c r="I2" s="397"/>
      <c r="J2" s="397"/>
      <c r="K2" s="397"/>
      <c r="L2" s="397"/>
      <c r="M2" s="397"/>
      <c r="N2" s="397"/>
      <c r="O2" s="397"/>
      <c r="P2" s="677" t="s">
        <v>651</v>
      </c>
      <c r="Q2" s="677"/>
      <c r="R2" s="397"/>
      <c r="S2" s="397"/>
      <c r="T2" s="397"/>
      <c r="U2" s="397"/>
      <c r="X2" s="397"/>
      <c r="Y2" s="397"/>
      <c r="Z2" s="397"/>
      <c r="AA2" s="397"/>
      <c r="AB2" s="397"/>
      <c r="AC2" s="397"/>
      <c r="AD2" s="397"/>
      <c r="AE2" s="397"/>
      <c r="AF2" s="397"/>
      <c r="AG2" s="397"/>
      <c r="AH2" s="397"/>
      <c r="AI2" s="397"/>
    </row>
    <row r="3" spans="1:35" s="233" customFormat="1" ht="12.75" customHeight="1">
      <c r="B3" s="397"/>
      <c r="C3" s="397"/>
      <c r="D3" s="397"/>
      <c r="E3" s="397"/>
      <c r="F3" s="397"/>
      <c r="G3" s="397"/>
      <c r="H3" s="397"/>
      <c r="I3" s="397"/>
      <c r="J3" s="397"/>
      <c r="K3" s="397"/>
      <c r="L3" s="397"/>
      <c r="M3" s="397"/>
      <c r="N3" s="397"/>
      <c r="O3" s="397"/>
      <c r="P3" s="677" t="s">
        <v>406</v>
      </c>
      <c r="Q3" s="677"/>
      <c r="R3" s="397"/>
      <c r="S3" s="397"/>
      <c r="T3" s="397"/>
      <c r="U3" s="397"/>
      <c r="X3" s="397"/>
      <c r="Y3" s="397"/>
      <c r="Z3" s="397"/>
      <c r="AA3" s="397"/>
      <c r="AB3" s="397"/>
      <c r="AC3" s="397"/>
      <c r="AD3" s="397"/>
      <c r="AE3" s="397"/>
      <c r="AF3" s="397"/>
      <c r="AG3" s="397"/>
      <c r="AH3" s="397"/>
      <c r="AI3" s="397"/>
    </row>
    <row r="4" spans="1:35" s="233" customFormat="1" ht="14.25" customHeight="1">
      <c r="B4" s="397"/>
      <c r="C4" s="397"/>
      <c r="D4" s="397"/>
      <c r="E4" s="397"/>
      <c r="F4" s="397"/>
      <c r="G4" s="397"/>
      <c r="H4" s="397"/>
      <c r="I4" s="397"/>
      <c r="J4" s="397"/>
      <c r="K4" s="397"/>
      <c r="L4" s="397"/>
      <c r="M4" s="397"/>
      <c r="N4" s="397"/>
      <c r="O4" s="397"/>
      <c r="P4" s="677" t="s">
        <v>764</v>
      </c>
      <c r="Q4" s="677"/>
      <c r="R4" s="397"/>
      <c r="S4" s="397"/>
      <c r="T4" s="397"/>
      <c r="U4" s="397"/>
      <c r="X4" s="397"/>
      <c r="Y4" s="397"/>
      <c r="Z4" s="397"/>
      <c r="AA4" s="397"/>
      <c r="AB4" s="397"/>
      <c r="AC4" s="397"/>
      <c r="AD4" s="397"/>
      <c r="AE4" s="397"/>
      <c r="AF4" s="397"/>
      <c r="AG4" s="397"/>
      <c r="AH4" s="397"/>
      <c r="AI4" s="397"/>
    </row>
    <row r="5" spans="1:35" s="233" customFormat="1" ht="34.5" customHeight="1">
      <c r="A5" s="684" t="s">
        <v>785</v>
      </c>
      <c r="B5" s="684"/>
      <c r="C5" s="684"/>
      <c r="D5" s="684"/>
      <c r="E5" s="684"/>
      <c r="F5" s="684"/>
      <c r="G5" s="684"/>
      <c r="H5" s="684"/>
      <c r="I5" s="684"/>
      <c r="J5" s="684"/>
      <c r="K5" s="684"/>
      <c r="L5" s="684"/>
      <c r="M5" s="684"/>
      <c r="N5" s="684"/>
      <c r="O5" s="684"/>
      <c r="P5" s="684"/>
      <c r="Q5" s="684"/>
      <c r="R5" s="684"/>
      <c r="S5" s="684"/>
      <c r="T5" s="684"/>
      <c r="U5" s="684"/>
      <c r="V5" s="684"/>
      <c r="W5" s="684"/>
    </row>
    <row r="6" spans="1:35" s="233" customFormat="1" ht="15" customHeight="1">
      <c r="A6" s="398" t="s">
        <v>470</v>
      </c>
    </row>
    <row r="7" spans="1:35" s="233" customFormat="1" ht="15" customHeight="1" thickBot="1">
      <c r="A7" s="398"/>
      <c r="Q7" s="399" t="s">
        <v>746</v>
      </c>
    </row>
    <row r="8" spans="1:35" s="233" customFormat="1" ht="15" customHeight="1" thickBot="1">
      <c r="A8" s="400"/>
      <c r="B8" s="401"/>
      <c r="C8" s="402"/>
      <c r="D8" s="402"/>
      <c r="E8" s="402"/>
      <c r="F8" s="402"/>
      <c r="G8" s="402"/>
      <c r="H8" s="402"/>
      <c r="I8" s="403"/>
      <c r="J8" s="401"/>
      <c r="K8" s="402"/>
      <c r="L8" s="402"/>
      <c r="M8" s="402"/>
      <c r="N8" s="402"/>
      <c r="O8" s="402"/>
      <c r="P8" s="402"/>
      <c r="Q8" s="403"/>
      <c r="R8" s="404"/>
      <c r="S8" s="689" t="s">
        <v>655</v>
      </c>
      <c r="T8" s="689"/>
      <c r="U8" s="689"/>
      <c r="V8" s="689"/>
      <c r="W8" s="689"/>
      <c r="X8" s="689"/>
      <c r="Y8" s="689"/>
      <c r="Z8" s="689"/>
      <c r="AA8" s="689"/>
      <c r="AB8" s="689"/>
      <c r="AC8" s="405"/>
      <c r="AD8" s="401"/>
      <c r="AE8" s="402"/>
      <c r="AF8" s="402"/>
      <c r="AG8" s="402"/>
      <c r="AH8" s="402"/>
      <c r="AI8" s="403"/>
    </row>
    <row r="9" spans="1:35" s="406" customFormat="1" ht="16.5" customHeight="1" thickBot="1">
      <c r="A9" s="698" t="s">
        <v>376</v>
      </c>
      <c r="B9" s="685" t="s">
        <v>653</v>
      </c>
      <c r="C9" s="686"/>
      <c r="D9" s="686"/>
      <c r="E9" s="686"/>
      <c r="F9" s="686"/>
      <c r="G9" s="686"/>
      <c r="H9" s="686"/>
      <c r="I9" s="687"/>
      <c r="J9" s="700" t="s">
        <v>283</v>
      </c>
      <c r="K9" s="701"/>
      <c r="L9" s="701"/>
      <c r="M9" s="701"/>
      <c r="N9" s="701"/>
      <c r="O9" s="701"/>
      <c r="P9" s="701"/>
      <c r="Q9" s="702"/>
      <c r="R9" s="688" t="s">
        <v>318</v>
      </c>
      <c r="S9" s="688"/>
      <c r="T9" s="688"/>
      <c r="U9" s="688"/>
      <c r="V9" s="688"/>
      <c r="W9" s="688"/>
      <c r="X9" s="688" t="s">
        <v>654</v>
      </c>
      <c r="Y9" s="688"/>
      <c r="Z9" s="688"/>
      <c r="AA9" s="688"/>
      <c r="AB9" s="688"/>
      <c r="AC9" s="688"/>
      <c r="AD9" s="662" t="s">
        <v>786</v>
      </c>
      <c r="AE9" s="663"/>
      <c r="AF9" s="663"/>
      <c r="AG9" s="663"/>
      <c r="AH9" s="663"/>
      <c r="AI9" s="664"/>
    </row>
    <row r="10" spans="1:35" ht="16.5" customHeight="1">
      <c r="A10" s="698"/>
      <c r="B10" s="667" t="s">
        <v>456</v>
      </c>
      <c r="C10" s="669" t="s">
        <v>455</v>
      </c>
      <c r="D10" s="669" t="s">
        <v>639</v>
      </c>
      <c r="E10" s="665" t="s">
        <v>467</v>
      </c>
      <c r="F10" s="679" t="s">
        <v>468</v>
      </c>
      <c r="G10" s="674" t="s">
        <v>652</v>
      </c>
      <c r="H10" s="681" t="s">
        <v>467</v>
      </c>
      <c r="I10" s="672" t="s">
        <v>745</v>
      </c>
      <c r="J10" s="703" t="s">
        <v>456</v>
      </c>
      <c r="K10" s="669" t="s">
        <v>455</v>
      </c>
      <c r="L10" s="669" t="s">
        <v>639</v>
      </c>
      <c r="M10" s="669" t="s">
        <v>467</v>
      </c>
      <c r="N10" s="679" t="s">
        <v>468</v>
      </c>
      <c r="O10" s="674" t="s">
        <v>652</v>
      </c>
      <c r="P10" s="694" t="s">
        <v>467</v>
      </c>
      <c r="Q10" s="672" t="s">
        <v>745</v>
      </c>
      <c r="R10" s="690" t="s">
        <v>456</v>
      </c>
      <c r="S10" s="669" t="s">
        <v>455</v>
      </c>
      <c r="T10" s="669" t="s">
        <v>639</v>
      </c>
      <c r="U10" s="674" t="s">
        <v>468</v>
      </c>
      <c r="V10" s="674" t="s">
        <v>652</v>
      </c>
      <c r="W10" s="692" t="s">
        <v>469</v>
      </c>
      <c r="X10" s="690" t="s">
        <v>456</v>
      </c>
      <c r="Y10" s="669" t="s">
        <v>455</v>
      </c>
      <c r="Z10" s="669" t="s">
        <v>586</v>
      </c>
      <c r="AA10" s="674" t="s">
        <v>468</v>
      </c>
      <c r="AB10" s="674" t="s">
        <v>457</v>
      </c>
      <c r="AC10" s="697" t="s">
        <v>469</v>
      </c>
      <c r="AD10" s="690" t="s">
        <v>456</v>
      </c>
      <c r="AE10" s="705" t="s">
        <v>455</v>
      </c>
      <c r="AF10" s="705" t="s">
        <v>586</v>
      </c>
      <c r="AG10" s="679" t="s">
        <v>468</v>
      </c>
      <c r="AH10" s="679" t="s">
        <v>457</v>
      </c>
      <c r="AI10" s="672" t="s">
        <v>469</v>
      </c>
    </row>
    <row r="11" spans="1:35" ht="15.75" customHeight="1">
      <c r="A11" s="698"/>
      <c r="B11" s="667"/>
      <c r="C11" s="669"/>
      <c r="D11" s="669"/>
      <c r="E11" s="665"/>
      <c r="F11" s="679"/>
      <c r="G11" s="674"/>
      <c r="H11" s="682"/>
      <c r="I11" s="672"/>
      <c r="J11" s="703"/>
      <c r="K11" s="669"/>
      <c r="L11" s="669"/>
      <c r="M11" s="669"/>
      <c r="N11" s="679"/>
      <c r="O11" s="674"/>
      <c r="P11" s="695"/>
      <c r="Q11" s="672"/>
      <c r="R11" s="690"/>
      <c r="S11" s="669"/>
      <c r="T11" s="669"/>
      <c r="U11" s="674"/>
      <c r="V11" s="674"/>
      <c r="W11" s="692"/>
      <c r="X11" s="690"/>
      <c r="Y11" s="669"/>
      <c r="Z11" s="669"/>
      <c r="AA11" s="674"/>
      <c r="AB11" s="674"/>
      <c r="AC11" s="692"/>
      <c r="AD11" s="690"/>
      <c r="AE11" s="705"/>
      <c r="AF11" s="705"/>
      <c r="AG11" s="679"/>
      <c r="AH11" s="679"/>
      <c r="AI11" s="672"/>
    </row>
    <row r="12" spans="1:35" ht="15" customHeight="1">
      <c r="A12" s="698"/>
      <c r="B12" s="667"/>
      <c r="C12" s="669"/>
      <c r="D12" s="669"/>
      <c r="E12" s="665"/>
      <c r="F12" s="679"/>
      <c r="G12" s="674"/>
      <c r="H12" s="682"/>
      <c r="I12" s="672"/>
      <c r="J12" s="703"/>
      <c r="K12" s="669"/>
      <c r="L12" s="669"/>
      <c r="M12" s="669"/>
      <c r="N12" s="679"/>
      <c r="O12" s="674"/>
      <c r="P12" s="695"/>
      <c r="Q12" s="672"/>
      <c r="R12" s="690"/>
      <c r="S12" s="669"/>
      <c r="T12" s="669"/>
      <c r="U12" s="674"/>
      <c r="V12" s="674"/>
      <c r="W12" s="692"/>
      <c r="X12" s="690"/>
      <c r="Y12" s="669"/>
      <c r="Z12" s="669"/>
      <c r="AA12" s="674"/>
      <c r="AB12" s="674"/>
      <c r="AC12" s="692"/>
      <c r="AD12" s="690"/>
      <c r="AE12" s="705"/>
      <c r="AF12" s="705"/>
      <c r="AG12" s="679"/>
      <c r="AH12" s="679"/>
      <c r="AI12" s="672"/>
    </row>
    <row r="13" spans="1:35" ht="32.25" customHeight="1" thickBot="1">
      <c r="A13" s="699"/>
      <c r="B13" s="668"/>
      <c r="C13" s="670"/>
      <c r="D13" s="670"/>
      <c r="E13" s="666"/>
      <c r="F13" s="680"/>
      <c r="G13" s="675"/>
      <c r="H13" s="683"/>
      <c r="I13" s="673"/>
      <c r="J13" s="704"/>
      <c r="K13" s="670"/>
      <c r="L13" s="670"/>
      <c r="M13" s="670"/>
      <c r="N13" s="680"/>
      <c r="O13" s="675"/>
      <c r="P13" s="696"/>
      <c r="Q13" s="673"/>
      <c r="R13" s="691"/>
      <c r="S13" s="670"/>
      <c r="T13" s="670"/>
      <c r="U13" s="675"/>
      <c r="V13" s="675"/>
      <c r="W13" s="693"/>
      <c r="X13" s="691"/>
      <c r="Y13" s="670"/>
      <c r="Z13" s="670"/>
      <c r="AA13" s="675"/>
      <c r="AB13" s="675"/>
      <c r="AC13" s="693"/>
      <c r="AD13" s="691"/>
      <c r="AE13" s="706"/>
      <c r="AF13" s="706"/>
      <c r="AG13" s="680"/>
      <c r="AH13" s="680"/>
      <c r="AI13" s="673"/>
    </row>
    <row r="14" spans="1:35" s="411" customFormat="1" ht="23.25" customHeight="1" thickBot="1">
      <c r="A14" s="408" t="s">
        <v>416</v>
      </c>
      <c r="B14" s="501">
        <v>1</v>
      </c>
      <c r="C14" s="502">
        <v>2</v>
      </c>
      <c r="D14" s="502">
        <v>3</v>
      </c>
      <c r="E14" s="502">
        <v>4</v>
      </c>
      <c r="F14" s="409" t="s">
        <v>417</v>
      </c>
      <c r="G14" s="502">
        <v>6</v>
      </c>
      <c r="H14" s="502">
        <v>7</v>
      </c>
      <c r="I14" s="410" t="s">
        <v>419</v>
      </c>
      <c r="J14" s="501">
        <v>9</v>
      </c>
      <c r="K14" s="502">
        <v>10</v>
      </c>
      <c r="L14" s="502">
        <v>11</v>
      </c>
      <c r="M14" s="502">
        <v>12</v>
      </c>
      <c r="N14" s="502" t="s">
        <v>634</v>
      </c>
      <c r="O14" s="502">
        <v>14</v>
      </c>
      <c r="P14" s="502">
        <v>15</v>
      </c>
      <c r="Q14" s="410" t="s">
        <v>418</v>
      </c>
      <c r="R14" s="501">
        <v>17</v>
      </c>
      <c r="S14" s="502">
        <v>18</v>
      </c>
      <c r="T14" s="502">
        <v>19</v>
      </c>
      <c r="U14" s="409" t="s">
        <v>420</v>
      </c>
      <c r="V14" s="502">
        <v>21</v>
      </c>
      <c r="W14" s="410" t="s">
        <v>421</v>
      </c>
      <c r="X14" s="501">
        <v>23</v>
      </c>
      <c r="Y14" s="502">
        <v>24</v>
      </c>
      <c r="Z14" s="502">
        <v>25</v>
      </c>
      <c r="AA14" s="409" t="s">
        <v>422</v>
      </c>
      <c r="AB14" s="409">
        <v>27</v>
      </c>
      <c r="AC14" s="410" t="s">
        <v>423</v>
      </c>
      <c r="AD14" s="501">
        <v>29</v>
      </c>
      <c r="AE14" s="502">
        <v>30</v>
      </c>
      <c r="AF14" s="502">
        <v>31</v>
      </c>
      <c r="AG14" s="409" t="s">
        <v>424</v>
      </c>
      <c r="AH14" s="502">
        <v>33</v>
      </c>
      <c r="AI14" s="410" t="s">
        <v>425</v>
      </c>
    </row>
    <row r="15" spans="1:35" s="415" customFormat="1" ht="18" customHeight="1" thickBot="1">
      <c r="A15" s="503" t="s">
        <v>475</v>
      </c>
      <c r="B15" s="504">
        <v>67011</v>
      </c>
      <c r="C15" s="414">
        <v>43044.2</v>
      </c>
      <c r="D15" s="414">
        <v>15971.199999999999</v>
      </c>
      <c r="E15" s="414">
        <v>-24562.699999999997</v>
      </c>
      <c r="F15" s="414">
        <v>101463.7</v>
      </c>
      <c r="G15" s="414">
        <v>28255.3</v>
      </c>
      <c r="H15" s="414">
        <v>-19779.7</v>
      </c>
      <c r="I15" s="412">
        <v>109939.3</v>
      </c>
      <c r="J15" s="504">
        <v>66980.399999999994</v>
      </c>
      <c r="K15" s="414">
        <v>42846.1</v>
      </c>
      <c r="L15" s="414">
        <v>15928.8</v>
      </c>
      <c r="M15" s="414">
        <v>-24271.5</v>
      </c>
      <c r="N15" s="414">
        <v>101483.8</v>
      </c>
      <c r="O15" s="414">
        <v>28397.699999999997</v>
      </c>
      <c r="P15" s="414">
        <v>-19543</v>
      </c>
      <c r="Q15" s="412">
        <v>110338.5</v>
      </c>
      <c r="R15" s="504">
        <v>-30.600000000005821</v>
      </c>
      <c r="S15" s="413">
        <v>-198.09999999999854</v>
      </c>
      <c r="T15" s="413">
        <v>-42.399999999999636</v>
      </c>
      <c r="U15" s="413">
        <v>20.100000000005821</v>
      </c>
      <c r="V15" s="413">
        <v>142.39999999999782</v>
      </c>
      <c r="W15" s="414">
        <v>399.19999999999709</v>
      </c>
      <c r="X15" s="413">
        <v>99.954335855307335</v>
      </c>
      <c r="Y15" s="505">
        <v>99.539775393665124</v>
      </c>
      <c r="Z15" s="413">
        <v>99.734522139851734</v>
      </c>
      <c r="AA15" s="506">
        <v>100.01981004043812</v>
      </c>
      <c r="AB15" s="414">
        <v>100.50397624516461</v>
      </c>
      <c r="AC15" s="412">
        <v>100.36310946131184</v>
      </c>
      <c r="AD15" s="446">
        <v>20.685731933292153</v>
      </c>
      <c r="AE15" s="446">
        <v>13.232273008029646</v>
      </c>
      <c r="AF15" s="446">
        <v>4.9193329215565162</v>
      </c>
      <c r="AG15" s="413">
        <v>31.341507103150096</v>
      </c>
      <c r="AH15" s="413">
        <v>8.770135886349598</v>
      </c>
      <c r="AI15" s="412">
        <v>34.076127239036438</v>
      </c>
    </row>
    <row r="16" spans="1:35" s="420" customFormat="1" ht="21.75" customHeight="1">
      <c r="A16" s="507" t="s">
        <v>737</v>
      </c>
      <c r="B16" s="508">
        <v>61110.600000000006</v>
      </c>
      <c r="C16" s="419">
        <v>0</v>
      </c>
      <c r="D16" s="419">
        <v>0</v>
      </c>
      <c r="E16" s="419"/>
      <c r="F16" s="416">
        <v>61110.600000000006</v>
      </c>
      <c r="G16" s="419">
        <v>7137.9</v>
      </c>
      <c r="H16" s="419"/>
      <c r="I16" s="417">
        <v>68248.5</v>
      </c>
      <c r="J16" s="508">
        <v>60869</v>
      </c>
      <c r="K16" s="419">
        <v>0</v>
      </c>
      <c r="L16" s="419">
        <v>0</v>
      </c>
      <c r="M16" s="419"/>
      <c r="N16" s="419">
        <v>60869</v>
      </c>
      <c r="O16" s="419">
        <v>7612.3</v>
      </c>
      <c r="P16" s="419"/>
      <c r="Q16" s="417">
        <v>68481.3</v>
      </c>
      <c r="R16" s="418">
        <v>-241.60000000000582</v>
      </c>
      <c r="S16" s="416">
        <v>0</v>
      </c>
      <c r="T16" s="416">
        <v>0</v>
      </c>
      <c r="U16" s="416">
        <v>-241.60000000000582</v>
      </c>
      <c r="V16" s="416">
        <v>474.40000000000055</v>
      </c>
      <c r="W16" s="419">
        <v>232.80000000000291</v>
      </c>
      <c r="X16" s="416">
        <v>99.604651238901269</v>
      </c>
      <c r="Y16" s="421"/>
      <c r="Z16" s="416"/>
      <c r="AA16" s="416">
        <v>99.604651238901269</v>
      </c>
      <c r="AB16" s="416">
        <v>106.6462124714552</v>
      </c>
      <c r="AC16" s="416">
        <v>100.34110639794282</v>
      </c>
      <c r="AD16" s="416">
        <v>18.798332303891289</v>
      </c>
      <c r="AE16" s="416">
        <v>0</v>
      </c>
      <c r="AF16" s="416">
        <v>0</v>
      </c>
      <c r="AG16" s="416">
        <v>18.798332303891289</v>
      </c>
      <c r="AH16" s="416">
        <v>2.3509264978381719</v>
      </c>
      <c r="AI16" s="416">
        <v>21.149258801729466</v>
      </c>
    </row>
    <row r="17" spans="1:35" s="425" customFormat="1" ht="15.75" customHeight="1">
      <c r="A17" s="509" t="s">
        <v>641</v>
      </c>
      <c r="B17" s="510">
        <v>11757</v>
      </c>
      <c r="C17" s="437">
        <v>0</v>
      </c>
      <c r="D17" s="437">
        <v>0</v>
      </c>
      <c r="E17" s="437"/>
      <c r="F17" s="421">
        <v>11757</v>
      </c>
      <c r="G17" s="424">
        <v>5471.3</v>
      </c>
      <c r="H17" s="437"/>
      <c r="I17" s="422">
        <v>17228.3</v>
      </c>
      <c r="J17" s="510">
        <v>11845.400000000001</v>
      </c>
      <c r="K17" s="424">
        <v>0</v>
      </c>
      <c r="L17" s="424">
        <v>0</v>
      </c>
      <c r="M17" s="424"/>
      <c r="N17" s="424">
        <v>11845.400000000001</v>
      </c>
      <c r="O17" s="424">
        <v>5889.3</v>
      </c>
      <c r="P17" s="437"/>
      <c r="Q17" s="422">
        <v>17734.7</v>
      </c>
      <c r="R17" s="423">
        <v>88.400000000001455</v>
      </c>
      <c r="S17" s="421">
        <v>0</v>
      </c>
      <c r="T17" s="421">
        <v>0</v>
      </c>
      <c r="U17" s="421">
        <v>88.400000000001455</v>
      </c>
      <c r="V17" s="421">
        <v>418</v>
      </c>
      <c r="W17" s="424">
        <v>506.40000000000146</v>
      </c>
      <c r="X17" s="421">
        <v>100.7518924895807</v>
      </c>
      <c r="Y17" s="421"/>
      <c r="Z17" s="421"/>
      <c r="AA17" s="421">
        <v>100.7518924895807</v>
      </c>
      <c r="AB17" s="421">
        <v>107.63986621095536</v>
      </c>
      <c r="AC17" s="421">
        <v>102.93934979075128</v>
      </c>
      <c r="AD17" s="421">
        <v>3.6582458307597285</v>
      </c>
      <c r="AE17" s="421">
        <v>0</v>
      </c>
      <c r="AF17" s="421">
        <v>0</v>
      </c>
      <c r="AG17" s="421">
        <v>3.6582458307597285</v>
      </c>
      <c r="AH17" s="421">
        <v>1.8188079061148856</v>
      </c>
      <c r="AI17" s="421">
        <v>5.4770537368746135</v>
      </c>
    </row>
    <row r="18" spans="1:35" s="425" customFormat="1" ht="15.75" customHeight="1">
      <c r="A18" s="511" t="s">
        <v>587</v>
      </c>
      <c r="B18" s="469"/>
      <c r="C18" s="437"/>
      <c r="D18" s="437"/>
      <c r="E18" s="437"/>
      <c r="F18" s="421">
        <v>0</v>
      </c>
      <c r="G18" s="437"/>
      <c r="H18" s="437"/>
      <c r="I18" s="422">
        <v>0</v>
      </c>
      <c r="J18" s="469"/>
      <c r="K18" s="437"/>
      <c r="L18" s="437"/>
      <c r="M18" s="437"/>
      <c r="N18" s="437">
        <v>0</v>
      </c>
      <c r="O18" s="437"/>
      <c r="P18" s="437"/>
      <c r="Q18" s="422">
        <v>0</v>
      </c>
      <c r="R18" s="423">
        <v>0</v>
      </c>
      <c r="S18" s="421">
        <v>0</v>
      </c>
      <c r="T18" s="421">
        <v>0</v>
      </c>
      <c r="U18" s="421">
        <v>0</v>
      </c>
      <c r="V18" s="421">
        <v>0</v>
      </c>
      <c r="W18" s="424">
        <v>0</v>
      </c>
      <c r="X18" s="421"/>
      <c r="Y18" s="421"/>
      <c r="Z18" s="421"/>
      <c r="AA18" s="421"/>
      <c r="AB18" s="421"/>
      <c r="AC18" s="421"/>
      <c r="AD18" s="421">
        <v>0</v>
      </c>
      <c r="AE18" s="421">
        <v>0</v>
      </c>
      <c r="AF18" s="421">
        <v>0</v>
      </c>
      <c r="AG18" s="421"/>
      <c r="AH18" s="421"/>
      <c r="AI18" s="421"/>
    </row>
    <row r="19" spans="1:35" s="431" customFormat="1" ht="15.75" customHeight="1">
      <c r="A19" s="426" t="s">
        <v>649</v>
      </c>
      <c r="B19" s="473">
        <v>3012</v>
      </c>
      <c r="C19" s="430"/>
      <c r="D19" s="430"/>
      <c r="E19" s="430"/>
      <c r="F19" s="427">
        <v>3012</v>
      </c>
      <c r="G19" s="430">
        <v>5270.8</v>
      </c>
      <c r="H19" s="430"/>
      <c r="I19" s="428">
        <v>8282.7999999999993</v>
      </c>
      <c r="J19" s="473">
        <v>2973.3</v>
      </c>
      <c r="K19" s="430"/>
      <c r="L19" s="430"/>
      <c r="M19" s="430"/>
      <c r="N19" s="430">
        <v>2973.3</v>
      </c>
      <c r="O19" s="430">
        <v>5696.5</v>
      </c>
      <c r="P19" s="430"/>
      <c r="Q19" s="428">
        <v>8669.7999999999993</v>
      </c>
      <c r="R19" s="429">
        <v>-38.699999999999818</v>
      </c>
      <c r="S19" s="427">
        <v>0</v>
      </c>
      <c r="T19" s="427">
        <v>0</v>
      </c>
      <c r="U19" s="427">
        <v>-38.699999999999818</v>
      </c>
      <c r="V19" s="427">
        <v>425.69999999999982</v>
      </c>
      <c r="W19" s="430">
        <v>387</v>
      </c>
      <c r="X19" s="427">
        <v>98.715139442231077</v>
      </c>
      <c r="Y19" s="421"/>
      <c r="Z19" s="427"/>
      <c r="AA19" s="427">
        <v>98.715139442231077</v>
      </c>
      <c r="AB19" s="427">
        <v>108.07657281627077</v>
      </c>
      <c r="AC19" s="427">
        <v>104.67233302747863</v>
      </c>
      <c r="AD19" s="427">
        <v>0.91825200741198276</v>
      </c>
      <c r="AE19" s="427">
        <v>0</v>
      </c>
      <c r="AF19" s="427">
        <v>0</v>
      </c>
      <c r="AG19" s="427">
        <v>0.91825200741198276</v>
      </c>
      <c r="AH19" s="427">
        <v>1.7592649783817174</v>
      </c>
      <c r="AI19" s="427">
        <v>2.6775169857936998</v>
      </c>
    </row>
    <row r="20" spans="1:35" s="431" customFormat="1" ht="15.75" customHeight="1">
      <c r="A20" s="432" t="s">
        <v>650</v>
      </c>
      <c r="B20" s="473">
        <v>8745</v>
      </c>
      <c r="C20" s="430"/>
      <c r="D20" s="430"/>
      <c r="E20" s="430"/>
      <c r="F20" s="427">
        <v>8745</v>
      </c>
      <c r="G20" s="430">
        <v>200.5</v>
      </c>
      <c r="H20" s="430"/>
      <c r="I20" s="428">
        <v>8945.5</v>
      </c>
      <c r="J20" s="473">
        <v>8872.1</v>
      </c>
      <c r="K20" s="430"/>
      <c r="L20" s="430"/>
      <c r="M20" s="430"/>
      <c r="N20" s="430">
        <v>8872.1</v>
      </c>
      <c r="O20" s="430">
        <v>192.8</v>
      </c>
      <c r="P20" s="430"/>
      <c r="Q20" s="428">
        <v>9064.9</v>
      </c>
      <c r="R20" s="429">
        <v>127.10000000000036</v>
      </c>
      <c r="S20" s="427">
        <v>0</v>
      </c>
      <c r="T20" s="427">
        <v>0</v>
      </c>
      <c r="U20" s="427">
        <v>127.10000000000036</v>
      </c>
      <c r="V20" s="427">
        <v>-7.6999999999999886</v>
      </c>
      <c r="W20" s="430">
        <v>119.39999999999964</v>
      </c>
      <c r="X20" s="427">
        <v>101.45340194396799</v>
      </c>
      <c r="Y20" s="421"/>
      <c r="Z20" s="427"/>
      <c r="AA20" s="427">
        <v>101.45340194396799</v>
      </c>
      <c r="AB20" s="427">
        <v>96.159600997506246</v>
      </c>
      <c r="AC20" s="427">
        <v>101.3347493152982</v>
      </c>
      <c r="AD20" s="427">
        <v>2.7399938233477457</v>
      </c>
      <c r="AE20" s="427">
        <v>0</v>
      </c>
      <c r="AF20" s="427">
        <v>0</v>
      </c>
      <c r="AG20" s="427">
        <v>2.7399938233477457</v>
      </c>
      <c r="AH20" s="427">
        <v>5.9542927733168625E-2</v>
      </c>
      <c r="AI20" s="427">
        <v>2.7995367510809142</v>
      </c>
    </row>
    <row r="21" spans="1:35" s="431" customFormat="1" ht="15.75" customHeight="1">
      <c r="A21" s="433" t="s">
        <v>738</v>
      </c>
      <c r="B21" s="510">
        <v>40.1</v>
      </c>
      <c r="C21" s="430">
        <v>0</v>
      </c>
      <c r="D21" s="430">
        <v>0</v>
      </c>
      <c r="E21" s="430"/>
      <c r="F21" s="421">
        <v>40.1</v>
      </c>
      <c r="G21" s="424">
        <v>785.69999999999993</v>
      </c>
      <c r="H21" s="430"/>
      <c r="I21" s="422">
        <v>825.8</v>
      </c>
      <c r="J21" s="510">
        <v>32.1</v>
      </c>
      <c r="K21" s="439">
        <v>0</v>
      </c>
      <c r="L21" s="439">
        <v>0</v>
      </c>
      <c r="M21" s="439"/>
      <c r="N21" s="439">
        <v>32.1</v>
      </c>
      <c r="O21" s="424">
        <v>803.9</v>
      </c>
      <c r="P21" s="430"/>
      <c r="Q21" s="422">
        <v>836</v>
      </c>
      <c r="R21" s="423">
        <v>-8</v>
      </c>
      <c r="S21" s="421">
        <v>0</v>
      </c>
      <c r="T21" s="421">
        <v>0</v>
      </c>
      <c r="U21" s="421">
        <v>-8</v>
      </c>
      <c r="V21" s="421">
        <v>18.200000000000045</v>
      </c>
      <c r="W21" s="424">
        <v>10.200000000000045</v>
      </c>
      <c r="X21" s="421">
        <v>80.049875311720697</v>
      </c>
      <c r="Y21" s="421"/>
      <c r="Z21" s="421"/>
      <c r="AA21" s="421">
        <v>80.049875311720697</v>
      </c>
      <c r="AB21" s="421">
        <v>102.31640575283187</v>
      </c>
      <c r="AC21" s="421">
        <v>101.2351658997336</v>
      </c>
      <c r="AD21" s="427">
        <v>0</v>
      </c>
      <c r="AE21" s="427">
        <v>0</v>
      </c>
      <c r="AF21" s="427">
        <v>0</v>
      </c>
      <c r="AG21" s="427">
        <v>0</v>
      </c>
      <c r="AH21" s="512">
        <v>0.2482705373687461</v>
      </c>
      <c r="AI21" s="421">
        <v>0.25818406423718343</v>
      </c>
    </row>
    <row r="22" spans="1:35" s="431" customFormat="1" ht="15.75" customHeight="1">
      <c r="A22" s="426" t="s">
        <v>656</v>
      </c>
      <c r="B22" s="473"/>
      <c r="C22" s="430"/>
      <c r="D22" s="430"/>
      <c r="E22" s="430"/>
      <c r="F22" s="421">
        <v>0</v>
      </c>
      <c r="G22" s="430">
        <v>240.8</v>
      </c>
      <c r="H22" s="430"/>
      <c r="I22" s="428">
        <v>240.8</v>
      </c>
      <c r="J22" s="473"/>
      <c r="K22" s="430"/>
      <c r="L22" s="430"/>
      <c r="M22" s="430"/>
      <c r="N22" s="430">
        <v>0</v>
      </c>
      <c r="O22" s="430">
        <v>247.9</v>
      </c>
      <c r="P22" s="430"/>
      <c r="Q22" s="428">
        <v>247.9</v>
      </c>
      <c r="R22" s="429">
        <v>0</v>
      </c>
      <c r="S22" s="427">
        <v>0</v>
      </c>
      <c r="T22" s="427">
        <v>0</v>
      </c>
      <c r="U22" s="427">
        <v>0</v>
      </c>
      <c r="V22" s="427">
        <v>7.0999999999999943</v>
      </c>
      <c r="W22" s="430">
        <v>7.0999999999999943</v>
      </c>
      <c r="X22" s="427"/>
      <c r="Y22" s="421"/>
      <c r="Z22" s="427"/>
      <c r="AA22" s="427"/>
      <c r="AB22" s="427">
        <v>102.9485049833887</v>
      </c>
      <c r="AC22" s="427">
        <v>102.9485049833887</v>
      </c>
      <c r="AD22" s="427">
        <v>0</v>
      </c>
      <c r="AE22" s="427">
        <v>0</v>
      </c>
      <c r="AF22" s="427">
        <v>0</v>
      </c>
      <c r="AG22" s="427">
        <v>0</v>
      </c>
      <c r="AH22" s="427">
        <v>7.6559604694255712E-2</v>
      </c>
      <c r="AI22" s="427">
        <v>7.6559604694255712E-2</v>
      </c>
    </row>
    <row r="23" spans="1:35" s="431" customFormat="1" ht="15.75" customHeight="1">
      <c r="A23" s="426" t="s">
        <v>657</v>
      </c>
      <c r="B23" s="473"/>
      <c r="C23" s="430"/>
      <c r="D23" s="430"/>
      <c r="E23" s="430"/>
      <c r="F23" s="421">
        <v>0</v>
      </c>
      <c r="G23" s="430">
        <v>541.5</v>
      </c>
      <c r="H23" s="430"/>
      <c r="I23" s="428">
        <v>541.5</v>
      </c>
      <c r="J23" s="473"/>
      <c r="K23" s="430"/>
      <c r="L23" s="430"/>
      <c r="M23" s="430"/>
      <c r="N23" s="430">
        <v>0</v>
      </c>
      <c r="O23" s="430">
        <v>553.4</v>
      </c>
      <c r="P23" s="430"/>
      <c r="Q23" s="428">
        <v>553.4</v>
      </c>
      <c r="R23" s="429">
        <v>0</v>
      </c>
      <c r="S23" s="427">
        <v>0</v>
      </c>
      <c r="T23" s="427">
        <v>0</v>
      </c>
      <c r="U23" s="427">
        <v>0</v>
      </c>
      <c r="V23" s="427">
        <v>11.899999999999977</v>
      </c>
      <c r="W23" s="430">
        <v>11.899999999999977</v>
      </c>
      <c r="X23" s="427"/>
      <c r="Y23" s="421"/>
      <c r="Z23" s="427"/>
      <c r="AA23" s="427"/>
      <c r="AB23" s="427">
        <v>102.19759926131118</v>
      </c>
      <c r="AC23" s="427">
        <v>102.19759926131118</v>
      </c>
      <c r="AD23" s="427">
        <v>0</v>
      </c>
      <c r="AE23" s="427">
        <v>0</v>
      </c>
      <c r="AF23" s="427">
        <v>0</v>
      </c>
      <c r="AG23" s="427">
        <v>0</v>
      </c>
      <c r="AH23" s="427">
        <v>0.17090796788140827</v>
      </c>
      <c r="AI23" s="427">
        <v>0.17090796788140827</v>
      </c>
    </row>
    <row r="24" spans="1:35" s="431" customFormat="1" ht="15.75" customHeight="1">
      <c r="A24" s="426" t="s">
        <v>658</v>
      </c>
      <c r="B24" s="473">
        <v>5.0999999999999996</v>
      </c>
      <c r="C24" s="430"/>
      <c r="D24" s="430"/>
      <c r="E24" s="430"/>
      <c r="F24" s="427">
        <v>5.0999999999999996</v>
      </c>
      <c r="G24" s="430">
        <v>3.4</v>
      </c>
      <c r="H24" s="430"/>
      <c r="I24" s="428">
        <v>8.5</v>
      </c>
      <c r="J24" s="473">
        <v>1.3</v>
      </c>
      <c r="K24" s="430"/>
      <c r="L24" s="430"/>
      <c r="M24" s="430"/>
      <c r="N24" s="430">
        <v>1.3</v>
      </c>
      <c r="O24" s="430">
        <v>2.6</v>
      </c>
      <c r="P24" s="430"/>
      <c r="Q24" s="428">
        <v>3.9000000000000004</v>
      </c>
      <c r="R24" s="429">
        <v>-3.8</v>
      </c>
      <c r="S24" s="427">
        <v>0</v>
      </c>
      <c r="T24" s="427">
        <v>0</v>
      </c>
      <c r="U24" s="427">
        <v>-3.8</v>
      </c>
      <c r="V24" s="427">
        <v>-0.79999999999999982</v>
      </c>
      <c r="W24" s="430">
        <v>-4.5999999999999996</v>
      </c>
      <c r="X24" s="427">
        <v>25.490196078431378</v>
      </c>
      <c r="Y24" s="421"/>
      <c r="Z24" s="427"/>
      <c r="AA24" s="427">
        <v>25.490196078431378</v>
      </c>
      <c r="AB24" s="427" t="s">
        <v>765</v>
      </c>
      <c r="AC24" s="427">
        <v>45.882352941176471</v>
      </c>
      <c r="AD24" s="427">
        <v>0</v>
      </c>
      <c r="AE24" s="427">
        <v>0</v>
      </c>
      <c r="AF24" s="427">
        <v>0</v>
      </c>
      <c r="AG24" s="427">
        <v>0</v>
      </c>
      <c r="AH24" s="427">
        <v>0</v>
      </c>
      <c r="AI24" s="427">
        <v>0</v>
      </c>
    </row>
    <row r="25" spans="1:35" s="431" customFormat="1" ht="15.75" customHeight="1">
      <c r="A25" s="426" t="s">
        <v>659</v>
      </c>
      <c r="B25" s="473">
        <v>35</v>
      </c>
      <c r="C25" s="430"/>
      <c r="D25" s="430"/>
      <c r="E25" s="430"/>
      <c r="F25" s="427">
        <v>35</v>
      </c>
      <c r="G25" s="430"/>
      <c r="H25" s="430"/>
      <c r="I25" s="428">
        <v>35</v>
      </c>
      <c r="J25" s="473">
        <v>30.8</v>
      </c>
      <c r="K25" s="430"/>
      <c r="L25" s="430"/>
      <c r="M25" s="430"/>
      <c r="N25" s="430">
        <v>30.8</v>
      </c>
      <c r="O25" s="430"/>
      <c r="P25" s="430"/>
      <c r="Q25" s="428">
        <v>30.8</v>
      </c>
      <c r="R25" s="429">
        <v>-4.1999999999999993</v>
      </c>
      <c r="S25" s="427">
        <v>0</v>
      </c>
      <c r="T25" s="427">
        <v>0</v>
      </c>
      <c r="U25" s="427">
        <v>-4.1999999999999993</v>
      </c>
      <c r="V25" s="427">
        <v>0</v>
      </c>
      <c r="W25" s="430">
        <v>-4.1999999999999993</v>
      </c>
      <c r="X25" s="427">
        <v>88</v>
      </c>
      <c r="Y25" s="421"/>
      <c r="Z25" s="427"/>
      <c r="AA25" s="427">
        <v>88</v>
      </c>
      <c r="AB25" s="427"/>
      <c r="AC25" s="427">
        <v>88</v>
      </c>
      <c r="AD25" s="427">
        <v>0</v>
      </c>
      <c r="AE25" s="427">
        <v>0</v>
      </c>
      <c r="AF25" s="427">
        <v>0</v>
      </c>
      <c r="AG25" s="427">
        <v>0</v>
      </c>
      <c r="AH25" s="427">
        <v>0</v>
      </c>
      <c r="AI25" s="427">
        <v>0</v>
      </c>
    </row>
    <row r="26" spans="1:35" s="431" customFormat="1" ht="15.75" customHeight="1">
      <c r="A26" s="433" t="s">
        <v>660</v>
      </c>
      <c r="B26" s="510">
        <v>46754.500000000007</v>
      </c>
      <c r="C26" s="430">
        <v>0</v>
      </c>
      <c r="D26" s="430">
        <v>0</v>
      </c>
      <c r="E26" s="430"/>
      <c r="F26" s="421">
        <v>46754.500000000007</v>
      </c>
      <c r="G26" s="424">
        <v>880.90000000000009</v>
      </c>
      <c r="H26" s="430"/>
      <c r="I26" s="422">
        <v>47635.400000000009</v>
      </c>
      <c r="J26" s="510">
        <v>46412.9</v>
      </c>
      <c r="K26" s="439">
        <v>0</v>
      </c>
      <c r="L26" s="439">
        <v>0</v>
      </c>
      <c r="M26" s="439"/>
      <c r="N26" s="439">
        <v>46412.9</v>
      </c>
      <c r="O26" s="439">
        <v>919.1</v>
      </c>
      <c r="P26" s="439"/>
      <c r="Q26" s="422">
        <v>47332</v>
      </c>
      <c r="R26" s="423">
        <v>-341.60000000000582</v>
      </c>
      <c r="S26" s="421">
        <v>0</v>
      </c>
      <c r="T26" s="421">
        <v>0</v>
      </c>
      <c r="U26" s="421">
        <v>-341.60000000000582</v>
      </c>
      <c r="V26" s="421">
        <v>38.199999999999932</v>
      </c>
      <c r="W26" s="424">
        <v>-303.40000000000873</v>
      </c>
      <c r="X26" s="421">
        <v>99.269375140360808</v>
      </c>
      <c r="Y26" s="421"/>
      <c r="Z26" s="421"/>
      <c r="AA26" s="421">
        <v>99.269375140360808</v>
      </c>
      <c r="AB26" s="421">
        <v>104.33647406061981</v>
      </c>
      <c r="AC26" s="421">
        <v>99.363078718767966</v>
      </c>
      <c r="AD26" s="421">
        <v>14.333817171093269</v>
      </c>
      <c r="AE26" s="421">
        <v>0</v>
      </c>
      <c r="AF26" s="421">
        <v>0</v>
      </c>
      <c r="AG26" s="421">
        <v>14.333817171093269</v>
      </c>
      <c r="AH26" s="421">
        <v>0.28384805435453986</v>
      </c>
      <c r="AI26" s="421">
        <v>14.617665225447807</v>
      </c>
    </row>
    <row r="27" spans="1:35" s="431" customFormat="1" ht="15.75" customHeight="1">
      <c r="A27" s="434" t="s">
        <v>632</v>
      </c>
      <c r="B27" s="473">
        <v>33388</v>
      </c>
      <c r="C27" s="430">
        <v>0</v>
      </c>
      <c r="D27" s="430">
        <v>0</v>
      </c>
      <c r="E27" s="430"/>
      <c r="F27" s="427">
        <v>33388</v>
      </c>
      <c r="G27" s="430">
        <v>106.5</v>
      </c>
      <c r="H27" s="430"/>
      <c r="I27" s="428">
        <v>33494.5</v>
      </c>
      <c r="J27" s="473">
        <v>33312.9</v>
      </c>
      <c r="K27" s="430">
        <v>0</v>
      </c>
      <c r="L27" s="430">
        <v>0</v>
      </c>
      <c r="M27" s="430"/>
      <c r="N27" s="430">
        <v>33312.9</v>
      </c>
      <c r="O27" s="430">
        <v>97.2</v>
      </c>
      <c r="P27" s="430"/>
      <c r="Q27" s="428">
        <v>33410.1</v>
      </c>
      <c r="R27" s="423">
        <v>-75.099999999998545</v>
      </c>
      <c r="S27" s="421">
        <v>0</v>
      </c>
      <c r="T27" s="421">
        <v>0</v>
      </c>
      <c r="U27" s="421">
        <v>-75.099999999998545</v>
      </c>
      <c r="V27" s="421">
        <v>-9.2999999999999972</v>
      </c>
      <c r="W27" s="430">
        <v>-84.400000000001455</v>
      </c>
      <c r="X27" s="427">
        <v>99.775068887025284</v>
      </c>
      <c r="Y27" s="421"/>
      <c r="Z27" s="427"/>
      <c r="AA27" s="427">
        <v>99.775068887025284</v>
      </c>
      <c r="AB27" s="427">
        <v>91.267605633802816</v>
      </c>
      <c r="AC27" s="427">
        <v>99.748018331367831</v>
      </c>
      <c r="AD27" s="427">
        <v>10.288109944410131</v>
      </c>
      <c r="AE27" s="427">
        <v>0</v>
      </c>
      <c r="AF27" s="427">
        <v>0</v>
      </c>
      <c r="AG27" s="427">
        <v>10.288109944410131</v>
      </c>
      <c r="AH27" s="427">
        <v>0</v>
      </c>
      <c r="AI27" s="427">
        <v>10.318128474366892</v>
      </c>
    </row>
    <row r="28" spans="1:35" s="431" customFormat="1" ht="15.75" customHeight="1">
      <c r="A28" s="435" t="s">
        <v>394</v>
      </c>
      <c r="B28" s="473"/>
      <c r="C28" s="430"/>
      <c r="D28" s="430"/>
      <c r="E28" s="430"/>
      <c r="F28" s="421">
        <v>0</v>
      </c>
      <c r="G28" s="430"/>
      <c r="H28" s="430"/>
      <c r="I28" s="422">
        <v>0</v>
      </c>
      <c r="J28" s="473"/>
      <c r="K28" s="430"/>
      <c r="L28" s="430"/>
      <c r="M28" s="430"/>
      <c r="N28" s="430">
        <v>0</v>
      </c>
      <c r="O28" s="430"/>
      <c r="P28" s="430"/>
      <c r="Q28" s="422">
        <v>0</v>
      </c>
      <c r="R28" s="423">
        <v>0</v>
      </c>
      <c r="S28" s="421">
        <v>0</v>
      </c>
      <c r="T28" s="421">
        <v>0</v>
      </c>
      <c r="U28" s="421">
        <v>0</v>
      </c>
      <c r="V28" s="421">
        <v>0</v>
      </c>
      <c r="W28" s="424">
        <v>0</v>
      </c>
      <c r="X28" s="421"/>
      <c r="Y28" s="421"/>
      <c r="Z28" s="421"/>
      <c r="AA28" s="421"/>
      <c r="AB28" s="421"/>
      <c r="AC28" s="421"/>
      <c r="AD28" s="421"/>
      <c r="AE28" s="416"/>
      <c r="AF28" s="416"/>
      <c r="AG28" s="421"/>
      <c r="AH28" s="427"/>
      <c r="AI28" s="421"/>
    </row>
    <row r="29" spans="1:35" s="431" customFormat="1" ht="15.75" customHeight="1">
      <c r="A29" s="436" t="s">
        <v>642</v>
      </c>
      <c r="B29" s="469">
        <v>12807</v>
      </c>
      <c r="C29" s="430"/>
      <c r="D29" s="430"/>
      <c r="E29" s="430"/>
      <c r="F29" s="241">
        <v>12807</v>
      </c>
      <c r="G29" s="437">
        <v>142</v>
      </c>
      <c r="H29" s="430"/>
      <c r="I29" s="242">
        <v>12949</v>
      </c>
      <c r="J29" s="469">
        <v>12543.5</v>
      </c>
      <c r="K29" s="430"/>
      <c r="L29" s="430"/>
      <c r="M29" s="430"/>
      <c r="N29" s="430">
        <v>12543.5</v>
      </c>
      <c r="O29" s="437">
        <v>126.2</v>
      </c>
      <c r="P29" s="430"/>
      <c r="Q29" s="242">
        <v>12669.7</v>
      </c>
      <c r="R29" s="283">
        <v>-263.5</v>
      </c>
      <c r="S29" s="241">
        <v>0</v>
      </c>
      <c r="T29" s="241">
        <v>0</v>
      </c>
      <c r="U29" s="241">
        <v>-263.5</v>
      </c>
      <c r="V29" s="241">
        <v>-15.799999999999997</v>
      </c>
      <c r="W29" s="437">
        <v>-279.29999999999927</v>
      </c>
      <c r="X29" s="241">
        <v>97.94253142812525</v>
      </c>
      <c r="Y29" s="421"/>
      <c r="Z29" s="241"/>
      <c r="AA29" s="241">
        <v>97.94253142812525</v>
      </c>
      <c r="AB29" s="241">
        <v>88.873239436619727</v>
      </c>
      <c r="AC29" s="241">
        <v>97.843076685458342</v>
      </c>
      <c r="AD29" s="241">
        <v>3.8738418777022852</v>
      </c>
      <c r="AE29" s="241">
        <v>0</v>
      </c>
      <c r="AF29" s="241">
        <v>0</v>
      </c>
      <c r="AG29" s="241">
        <v>3.8738418777022852</v>
      </c>
      <c r="AH29" s="427">
        <v>0</v>
      </c>
      <c r="AI29" s="241">
        <v>3.9128165534280424</v>
      </c>
    </row>
    <row r="30" spans="1:35" s="431" customFormat="1" ht="15.75" customHeight="1">
      <c r="A30" s="436" t="s">
        <v>643</v>
      </c>
      <c r="B30" s="469">
        <v>25398</v>
      </c>
      <c r="C30" s="430"/>
      <c r="D30" s="430"/>
      <c r="E30" s="430"/>
      <c r="F30" s="241">
        <v>25398</v>
      </c>
      <c r="G30" s="430"/>
      <c r="H30" s="430"/>
      <c r="I30" s="242">
        <v>25398</v>
      </c>
      <c r="J30" s="469">
        <v>25449.8</v>
      </c>
      <c r="K30" s="430"/>
      <c r="L30" s="430"/>
      <c r="M30" s="430"/>
      <c r="N30" s="430">
        <v>25449.8</v>
      </c>
      <c r="O30" s="430"/>
      <c r="P30" s="430"/>
      <c r="Q30" s="242">
        <v>25449.8</v>
      </c>
      <c r="R30" s="283">
        <v>51.799999999999272</v>
      </c>
      <c r="S30" s="241">
        <v>0</v>
      </c>
      <c r="T30" s="241">
        <v>0</v>
      </c>
      <c r="U30" s="241">
        <v>51.799999999999272</v>
      </c>
      <c r="V30" s="241">
        <v>0</v>
      </c>
      <c r="W30" s="437">
        <v>51.799999999999272</v>
      </c>
      <c r="X30" s="241">
        <v>100.20395306717064</v>
      </c>
      <c r="Y30" s="421"/>
      <c r="Z30" s="241"/>
      <c r="AA30" s="241">
        <v>100.20395306717064</v>
      </c>
      <c r="AB30" s="241"/>
      <c r="AC30" s="241">
        <v>100.20395306717064</v>
      </c>
      <c r="AD30" s="241">
        <v>7.8597282273008027</v>
      </c>
      <c r="AE30" s="241">
        <v>0</v>
      </c>
      <c r="AF30" s="241">
        <v>0</v>
      </c>
      <c r="AG30" s="241">
        <v>7.8597282273008027</v>
      </c>
      <c r="AH30" s="427">
        <v>0</v>
      </c>
      <c r="AI30" s="241">
        <v>7.8597282273008027</v>
      </c>
    </row>
    <row r="31" spans="1:35" s="431" customFormat="1" ht="15.75" customHeight="1">
      <c r="A31" s="436" t="s">
        <v>644</v>
      </c>
      <c r="B31" s="469">
        <v>-4817</v>
      </c>
      <c r="C31" s="430"/>
      <c r="D31" s="430"/>
      <c r="E31" s="430"/>
      <c r="F31" s="241">
        <v>-4817</v>
      </c>
      <c r="G31" s="430">
        <v>-35.5</v>
      </c>
      <c r="H31" s="430"/>
      <c r="I31" s="242">
        <v>-4852.5</v>
      </c>
      <c r="J31" s="469">
        <v>-4680.3999999999996</v>
      </c>
      <c r="K31" s="430"/>
      <c r="L31" s="430"/>
      <c r="M31" s="430"/>
      <c r="N31" s="430">
        <v>-4680.3999999999996</v>
      </c>
      <c r="O31" s="430">
        <v>-29</v>
      </c>
      <c r="P31" s="430"/>
      <c r="Q31" s="242">
        <v>-4709.3999999999996</v>
      </c>
      <c r="R31" s="283">
        <v>136.60000000000036</v>
      </c>
      <c r="S31" s="241">
        <v>0</v>
      </c>
      <c r="T31" s="241">
        <v>0</v>
      </c>
      <c r="U31" s="241">
        <v>136.60000000000036</v>
      </c>
      <c r="V31" s="241">
        <v>6.5</v>
      </c>
      <c r="W31" s="437">
        <v>143.10000000000036</v>
      </c>
      <c r="X31" s="241">
        <v>97.164210089267172</v>
      </c>
      <c r="Y31" s="421"/>
      <c r="Z31" s="241"/>
      <c r="AA31" s="241">
        <v>97.164210089267172</v>
      </c>
      <c r="AB31" s="241"/>
      <c r="AC31" s="241">
        <v>97.051004636785152</v>
      </c>
      <c r="AD31" s="427">
        <v>0</v>
      </c>
      <c r="AE31" s="427">
        <v>0</v>
      </c>
      <c r="AF31" s="427">
        <v>0</v>
      </c>
      <c r="AG31" s="241">
        <v>-1.4454601605929585</v>
      </c>
      <c r="AH31" s="427">
        <v>0</v>
      </c>
      <c r="AI31" s="241">
        <v>-1.4544163063619517</v>
      </c>
    </row>
    <row r="32" spans="1:35" s="431" customFormat="1" ht="15.75" customHeight="1">
      <c r="A32" s="434" t="s">
        <v>476</v>
      </c>
      <c r="B32" s="473">
        <v>11739</v>
      </c>
      <c r="C32" s="430">
        <v>0</v>
      </c>
      <c r="D32" s="430">
        <v>0</v>
      </c>
      <c r="E32" s="430"/>
      <c r="F32" s="427">
        <v>11739</v>
      </c>
      <c r="G32" s="430">
        <v>0.2</v>
      </c>
      <c r="H32" s="430"/>
      <c r="I32" s="242">
        <v>11739.2</v>
      </c>
      <c r="J32" s="473">
        <v>11447.4</v>
      </c>
      <c r="K32" s="430">
        <v>0</v>
      </c>
      <c r="L32" s="430">
        <v>0</v>
      </c>
      <c r="M32" s="430"/>
      <c r="N32" s="430">
        <v>11447.4</v>
      </c>
      <c r="O32" s="430">
        <v>0.2</v>
      </c>
      <c r="P32" s="430"/>
      <c r="Q32" s="428">
        <v>11447.6</v>
      </c>
      <c r="R32" s="429">
        <v>-291.60000000000036</v>
      </c>
      <c r="S32" s="427">
        <v>0</v>
      </c>
      <c r="T32" s="427">
        <v>0</v>
      </c>
      <c r="U32" s="427">
        <v>-291.60000000000036</v>
      </c>
      <c r="V32" s="427">
        <v>0</v>
      </c>
      <c r="W32" s="430">
        <v>-291.60000000000036</v>
      </c>
      <c r="X32" s="427">
        <v>97.515972399693325</v>
      </c>
      <c r="Y32" s="421"/>
      <c r="Z32" s="427"/>
      <c r="AA32" s="427">
        <v>97.515972399693325</v>
      </c>
      <c r="AB32" s="241">
        <v>100</v>
      </c>
      <c r="AC32" s="427">
        <v>97.516014719912775</v>
      </c>
      <c r="AD32" s="427">
        <v>3.5353304508956143</v>
      </c>
      <c r="AE32" s="427">
        <v>0</v>
      </c>
      <c r="AF32" s="427">
        <v>0</v>
      </c>
      <c r="AG32" s="427">
        <v>3.5353304508956143</v>
      </c>
      <c r="AH32" s="427">
        <v>0</v>
      </c>
      <c r="AI32" s="427">
        <v>3.5353922174181598</v>
      </c>
    </row>
    <row r="33" spans="1:35" s="431" customFormat="1" ht="15.75" customHeight="1">
      <c r="A33" s="435" t="s">
        <v>394</v>
      </c>
      <c r="B33" s="473"/>
      <c r="C33" s="430"/>
      <c r="D33" s="430"/>
      <c r="E33" s="430"/>
      <c r="F33" s="421">
        <v>0</v>
      </c>
      <c r="G33" s="430"/>
      <c r="H33" s="430"/>
      <c r="I33" s="422">
        <v>0</v>
      </c>
      <c r="J33" s="473"/>
      <c r="K33" s="430"/>
      <c r="L33" s="430"/>
      <c r="M33" s="430"/>
      <c r="N33" s="430">
        <v>0</v>
      </c>
      <c r="O33" s="430"/>
      <c r="P33" s="430"/>
      <c r="Q33" s="422">
        <v>0</v>
      </c>
      <c r="R33" s="423">
        <v>0</v>
      </c>
      <c r="S33" s="421">
        <v>0</v>
      </c>
      <c r="T33" s="421">
        <v>0</v>
      </c>
      <c r="U33" s="421">
        <v>0</v>
      </c>
      <c r="V33" s="421">
        <v>0</v>
      </c>
      <c r="W33" s="424">
        <v>0</v>
      </c>
      <c r="X33" s="421"/>
      <c r="Y33" s="421"/>
      <c r="Z33" s="421"/>
      <c r="AA33" s="421"/>
      <c r="AB33" s="241"/>
      <c r="AC33" s="421"/>
      <c r="AD33" s="421"/>
      <c r="AE33" s="416"/>
      <c r="AF33" s="416"/>
      <c r="AG33" s="421"/>
      <c r="AH33" s="427">
        <v>0</v>
      </c>
      <c r="AI33" s="421"/>
    </row>
    <row r="34" spans="1:35" s="431" customFormat="1" ht="15.75" customHeight="1">
      <c r="A34" s="436" t="s">
        <v>661</v>
      </c>
      <c r="B34" s="469">
        <v>1285.9000000000001</v>
      </c>
      <c r="C34" s="430"/>
      <c r="D34" s="430"/>
      <c r="E34" s="430"/>
      <c r="F34" s="241">
        <v>1285.9000000000001</v>
      </c>
      <c r="G34" s="430">
        <v>0.2</v>
      </c>
      <c r="H34" s="430"/>
      <c r="I34" s="242">
        <v>1286.1000000000001</v>
      </c>
      <c r="J34" s="469">
        <v>1205.7</v>
      </c>
      <c r="K34" s="430"/>
      <c r="L34" s="430"/>
      <c r="M34" s="430"/>
      <c r="N34" s="430">
        <v>1205.7</v>
      </c>
      <c r="O34" s="430">
        <v>0.2</v>
      </c>
      <c r="P34" s="430"/>
      <c r="Q34" s="242">
        <v>1205.9000000000001</v>
      </c>
      <c r="R34" s="283">
        <v>-80.200000000000045</v>
      </c>
      <c r="S34" s="241">
        <v>0</v>
      </c>
      <c r="T34" s="241">
        <v>0</v>
      </c>
      <c r="U34" s="241">
        <v>-80.200000000000045</v>
      </c>
      <c r="V34" s="241">
        <v>0</v>
      </c>
      <c r="W34" s="437">
        <v>-80.200000000000045</v>
      </c>
      <c r="X34" s="241">
        <v>93.763123104440467</v>
      </c>
      <c r="Y34" s="421"/>
      <c r="Z34" s="241"/>
      <c r="AA34" s="241">
        <v>93.763123104440467</v>
      </c>
      <c r="AB34" s="241">
        <v>100</v>
      </c>
      <c r="AC34" s="241">
        <v>93.764092994323917</v>
      </c>
      <c r="AD34" s="241">
        <v>0.37235948116121065</v>
      </c>
      <c r="AE34" s="241">
        <v>0</v>
      </c>
      <c r="AF34" s="241">
        <v>0</v>
      </c>
      <c r="AG34" s="241">
        <v>0.37235948116121065</v>
      </c>
      <c r="AH34" s="427">
        <v>0</v>
      </c>
      <c r="AI34" s="241">
        <v>0.37242124768375545</v>
      </c>
    </row>
    <row r="35" spans="1:35" s="431" customFormat="1" ht="15.75" customHeight="1">
      <c r="A35" s="436" t="s">
        <v>662</v>
      </c>
      <c r="B35" s="469">
        <v>10484.1</v>
      </c>
      <c r="C35" s="430"/>
      <c r="D35" s="430"/>
      <c r="E35" s="430"/>
      <c r="F35" s="241">
        <v>10484.1</v>
      </c>
      <c r="G35" s="430"/>
      <c r="H35" s="430"/>
      <c r="I35" s="242">
        <v>10484.1</v>
      </c>
      <c r="J35" s="469">
        <v>10265.9</v>
      </c>
      <c r="K35" s="430"/>
      <c r="L35" s="430"/>
      <c r="M35" s="430"/>
      <c r="N35" s="430">
        <v>10265.9</v>
      </c>
      <c r="O35" s="430"/>
      <c r="P35" s="430"/>
      <c r="Q35" s="242">
        <v>10265.9</v>
      </c>
      <c r="R35" s="283">
        <v>-218.20000000000073</v>
      </c>
      <c r="S35" s="241">
        <v>0</v>
      </c>
      <c r="T35" s="241">
        <v>0</v>
      </c>
      <c r="U35" s="241">
        <v>-218.20000000000073</v>
      </c>
      <c r="V35" s="241">
        <v>0</v>
      </c>
      <c r="W35" s="437">
        <v>-218.20000000000073</v>
      </c>
      <c r="X35" s="241">
        <v>97.918753159546355</v>
      </c>
      <c r="Y35" s="421"/>
      <c r="Z35" s="241"/>
      <c r="AA35" s="241">
        <v>97.918753159546355</v>
      </c>
      <c r="AB35" s="241"/>
      <c r="AC35" s="241">
        <v>97.918753159546355</v>
      </c>
      <c r="AD35" s="241">
        <v>3.1704447189623224</v>
      </c>
      <c r="AE35" s="241">
        <v>0</v>
      </c>
      <c r="AF35" s="241">
        <v>0</v>
      </c>
      <c r="AG35" s="241">
        <v>3.1704447189623224</v>
      </c>
      <c r="AH35" s="427">
        <v>0</v>
      </c>
      <c r="AI35" s="241">
        <v>3.1704447189623224</v>
      </c>
    </row>
    <row r="36" spans="1:35" s="431" customFormat="1" ht="15.75" customHeight="1">
      <c r="A36" s="436" t="s">
        <v>663</v>
      </c>
      <c r="B36" s="469">
        <v>-31</v>
      </c>
      <c r="C36" s="430"/>
      <c r="D36" s="430"/>
      <c r="E36" s="430"/>
      <c r="F36" s="241">
        <v>-31</v>
      </c>
      <c r="G36" s="430"/>
      <c r="H36" s="430"/>
      <c r="I36" s="242">
        <v>-31</v>
      </c>
      <c r="J36" s="469">
        <v>-24.2</v>
      </c>
      <c r="K36" s="430"/>
      <c r="L36" s="430"/>
      <c r="M36" s="430"/>
      <c r="N36" s="430">
        <v>-24.2</v>
      </c>
      <c r="O36" s="430"/>
      <c r="P36" s="430"/>
      <c r="Q36" s="242">
        <v>-24.2</v>
      </c>
      <c r="R36" s="283">
        <v>6.8000000000000007</v>
      </c>
      <c r="S36" s="241">
        <v>0</v>
      </c>
      <c r="T36" s="241">
        <v>0</v>
      </c>
      <c r="U36" s="241">
        <v>6.8000000000000007</v>
      </c>
      <c r="V36" s="241">
        <v>0</v>
      </c>
      <c r="W36" s="437">
        <v>6.8000000000000007</v>
      </c>
      <c r="X36" s="241">
        <v>78.064516129032256</v>
      </c>
      <c r="Y36" s="421"/>
      <c r="Z36" s="241"/>
      <c r="AA36" s="241">
        <v>78.064516129032256</v>
      </c>
      <c r="AB36" s="241"/>
      <c r="AC36" s="241">
        <v>78.064516129032256</v>
      </c>
      <c r="AD36" s="241">
        <v>0</v>
      </c>
      <c r="AE36" s="241">
        <v>0</v>
      </c>
      <c r="AF36" s="241">
        <v>0</v>
      </c>
      <c r="AG36" s="427">
        <v>0</v>
      </c>
      <c r="AH36" s="427">
        <v>0</v>
      </c>
      <c r="AI36" s="427">
        <v>0</v>
      </c>
    </row>
    <row r="37" spans="1:35" s="431" customFormat="1" ht="15.75" customHeight="1">
      <c r="A37" s="434" t="s">
        <v>664</v>
      </c>
      <c r="B37" s="473">
        <v>8.9</v>
      </c>
      <c r="C37" s="430"/>
      <c r="D37" s="430"/>
      <c r="E37" s="430"/>
      <c r="F37" s="427">
        <v>8.9</v>
      </c>
      <c r="G37" s="430">
        <v>722.5</v>
      </c>
      <c r="H37" s="430"/>
      <c r="I37" s="428">
        <v>731.4</v>
      </c>
      <c r="J37" s="473">
        <v>11.9</v>
      </c>
      <c r="K37" s="430"/>
      <c r="L37" s="430"/>
      <c r="M37" s="430"/>
      <c r="N37" s="430">
        <v>11.9</v>
      </c>
      <c r="O37" s="430">
        <v>762.9</v>
      </c>
      <c r="P37" s="430"/>
      <c r="Q37" s="428">
        <v>774.8</v>
      </c>
      <c r="R37" s="429">
        <v>3</v>
      </c>
      <c r="S37" s="427">
        <v>0</v>
      </c>
      <c r="T37" s="427">
        <v>0</v>
      </c>
      <c r="U37" s="427">
        <v>3</v>
      </c>
      <c r="V37" s="427">
        <v>40.399999999999977</v>
      </c>
      <c r="W37" s="430">
        <v>43.399999999999977</v>
      </c>
      <c r="X37" s="427">
        <v>133.70786516853931</v>
      </c>
      <c r="Y37" s="421"/>
      <c r="Z37" s="427"/>
      <c r="AA37" s="427">
        <v>133.70786516853931</v>
      </c>
      <c r="AB37" s="427">
        <v>105.59169550173011</v>
      </c>
      <c r="AC37" s="427">
        <v>105.93382554006014</v>
      </c>
      <c r="AD37" s="427">
        <v>0</v>
      </c>
      <c r="AE37" s="427">
        <v>0</v>
      </c>
      <c r="AF37" s="427">
        <v>0</v>
      </c>
      <c r="AG37" s="427">
        <v>0</v>
      </c>
      <c r="AH37" s="427">
        <v>0.23560840024706609</v>
      </c>
      <c r="AI37" s="427">
        <v>0.23928350833848056</v>
      </c>
    </row>
    <row r="38" spans="1:35" s="431" customFormat="1" ht="29.25" customHeight="1">
      <c r="A38" s="434" t="s">
        <v>665</v>
      </c>
      <c r="B38" s="473">
        <v>451.8</v>
      </c>
      <c r="C38" s="430"/>
      <c r="D38" s="430"/>
      <c r="E38" s="430"/>
      <c r="F38" s="427">
        <v>451.8</v>
      </c>
      <c r="G38" s="430">
        <v>15.6</v>
      </c>
      <c r="H38" s="430"/>
      <c r="I38" s="428">
        <v>467.40000000000003</v>
      </c>
      <c r="J38" s="473">
        <v>417.5</v>
      </c>
      <c r="K38" s="430"/>
      <c r="L38" s="430"/>
      <c r="M38" s="430"/>
      <c r="N38" s="430">
        <v>417.5</v>
      </c>
      <c r="O38" s="430">
        <v>15.2</v>
      </c>
      <c r="P38" s="430"/>
      <c r="Q38" s="428">
        <v>432.7</v>
      </c>
      <c r="R38" s="429">
        <v>-34.300000000000011</v>
      </c>
      <c r="S38" s="427">
        <v>0</v>
      </c>
      <c r="T38" s="427">
        <v>0</v>
      </c>
      <c r="U38" s="427">
        <v>-34.300000000000011</v>
      </c>
      <c r="V38" s="427">
        <v>-0.40000000000000036</v>
      </c>
      <c r="W38" s="430">
        <v>-34.700000000000045</v>
      </c>
      <c r="X38" s="427">
        <v>92.408145196989821</v>
      </c>
      <c r="Y38" s="421"/>
      <c r="Z38" s="427"/>
      <c r="AA38" s="427">
        <v>92.408145196989821</v>
      </c>
      <c r="AB38" s="427">
        <v>97.435897435897431</v>
      </c>
      <c r="AC38" s="427">
        <v>92.575952075310227</v>
      </c>
      <c r="AD38" s="513">
        <v>0.12893761581222976</v>
      </c>
      <c r="AE38" s="513">
        <v>0</v>
      </c>
      <c r="AF38" s="513">
        <v>0</v>
      </c>
      <c r="AG38" s="513">
        <v>0.12893761581222976</v>
      </c>
      <c r="AH38" s="427">
        <v>0</v>
      </c>
      <c r="AI38" s="427">
        <v>0.13363187152563311</v>
      </c>
    </row>
    <row r="39" spans="1:35" s="431" customFormat="1" ht="15.75" customHeight="1">
      <c r="A39" s="426" t="s">
        <v>666</v>
      </c>
      <c r="B39" s="473">
        <v>1166.8</v>
      </c>
      <c r="C39" s="430"/>
      <c r="D39" s="430"/>
      <c r="E39" s="430"/>
      <c r="F39" s="427">
        <v>1166.8</v>
      </c>
      <c r="G39" s="430">
        <v>36.1</v>
      </c>
      <c r="H39" s="430"/>
      <c r="I39" s="428">
        <v>1202.8999999999999</v>
      </c>
      <c r="J39" s="473">
        <v>1223.2</v>
      </c>
      <c r="K39" s="430"/>
      <c r="L39" s="430"/>
      <c r="M39" s="430"/>
      <c r="N39" s="430">
        <v>1223.2</v>
      </c>
      <c r="O39" s="430">
        <v>43.6</v>
      </c>
      <c r="P39" s="430"/>
      <c r="Q39" s="428">
        <v>1266.8</v>
      </c>
      <c r="R39" s="429">
        <v>56.400000000000091</v>
      </c>
      <c r="S39" s="427">
        <v>0</v>
      </c>
      <c r="T39" s="427">
        <v>0</v>
      </c>
      <c r="U39" s="427">
        <v>56.400000000000091</v>
      </c>
      <c r="V39" s="427">
        <v>7.5</v>
      </c>
      <c r="W39" s="430">
        <v>63.900000000000091</v>
      </c>
      <c r="X39" s="427">
        <v>104.83373328762428</v>
      </c>
      <c r="Y39" s="421"/>
      <c r="Z39" s="427"/>
      <c r="AA39" s="427">
        <v>104.83373328762428</v>
      </c>
      <c r="AB39" s="427">
        <v>120.77562326869807</v>
      </c>
      <c r="AC39" s="427">
        <v>105.31216227450328</v>
      </c>
      <c r="AD39" s="513">
        <v>0.37776405188387896</v>
      </c>
      <c r="AE39" s="513">
        <v>0</v>
      </c>
      <c r="AF39" s="513">
        <v>0</v>
      </c>
      <c r="AG39" s="513">
        <v>0.37776405188387896</v>
      </c>
      <c r="AH39" s="427">
        <v>0</v>
      </c>
      <c r="AI39" s="427">
        <v>0.39122915379864115</v>
      </c>
    </row>
    <row r="40" spans="1:35" s="431" customFormat="1" ht="15.75" customHeight="1">
      <c r="A40" s="433" t="s">
        <v>667</v>
      </c>
      <c r="B40" s="510">
        <v>2559</v>
      </c>
      <c r="C40" s="430">
        <v>0</v>
      </c>
      <c r="D40" s="430">
        <v>0</v>
      </c>
      <c r="E40" s="430"/>
      <c r="F40" s="421">
        <v>2559</v>
      </c>
      <c r="G40" s="430">
        <v>0</v>
      </c>
      <c r="H40" s="430"/>
      <c r="I40" s="422">
        <v>2559</v>
      </c>
      <c r="J40" s="510">
        <v>2578.6</v>
      </c>
      <c r="K40" s="430">
        <v>0</v>
      </c>
      <c r="L40" s="430">
        <v>0</v>
      </c>
      <c r="M40" s="430"/>
      <c r="N40" s="439">
        <v>2578.6</v>
      </c>
      <c r="O40" s="439">
        <v>0</v>
      </c>
      <c r="P40" s="439"/>
      <c r="Q40" s="422">
        <v>2578.6</v>
      </c>
      <c r="R40" s="423">
        <v>19.599999999999909</v>
      </c>
      <c r="S40" s="421">
        <v>0</v>
      </c>
      <c r="T40" s="421">
        <v>0</v>
      </c>
      <c r="U40" s="421">
        <v>19.599999999999909</v>
      </c>
      <c r="V40" s="421">
        <v>0</v>
      </c>
      <c r="W40" s="424">
        <v>19.599999999999909</v>
      </c>
      <c r="X40" s="421">
        <v>100.76592418913637</v>
      </c>
      <c r="Y40" s="421"/>
      <c r="Z40" s="421"/>
      <c r="AA40" s="421">
        <v>100.76592418913637</v>
      </c>
      <c r="AB40" s="421"/>
      <c r="AC40" s="421">
        <v>100.76592418913637</v>
      </c>
      <c r="AD40" s="421">
        <v>0.796355775169858</v>
      </c>
      <c r="AE40" s="421">
        <v>0</v>
      </c>
      <c r="AF40" s="421">
        <v>0</v>
      </c>
      <c r="AG40" s="421">
        <v>0.796355775169858</v>
      </c>
      <c r="AH40" s="421">
        <v>0</v>
      </c>
      <c r="AI40" s="421">
        <v>0.796355775169858</v>
      </c>
    </row>
    <row r="41" spans="1:35" s="431" customFormat="1" ht="15.75" customHeight="1">
      <c r="A41" s="434" t="s">
        <v>668</v>
      </c>
      <c r="B41" s="473">
        <v>2451.1</v>
      </c>
      <c r="C41" s="430"/>
      <c r="D41" s="430"/>
      <c r="E41" s="430"/>
      <c r="F41" s="427">
        <v>2451.1</v>
      </c>
      <c r="G41" s="430"/>
      <c r="H41" s="430"/>
      <c r="I41" s="428">
        <v>2451.1</v>
      </c>
      <c r="J41" s="473">
        <v>2466.9</v>
      </c>
      <c r="K41" s="430"/>
      <c r="L41" s="430"/>
      <c r="M41" s="430"/>
      <c r="N41" s="430">
        <v>2466.9</v>
      </c>
      <c r="O41" s="430"/>
      <c r="P41" s="430"/>
      <c r="Q41" s="428">
        <v>2466.9</v>
      </c>
      <c r="R41" s="429">
        <v>15.800000000000182</v>
      </c>
      <c r="S41" s="427">
        <v>0</v>
      </c>
      <c r="T41" s="427">
        <v>0</v>
      </c>
      <c r="U41" s="427">
        <v>15.800000000000182</v>
      </c>
      <c r="V41" s="427">
        <v>0</v>
      </c>
      <c r="W41" s="430">
        <v>15.800000000000182</v>
      </c>
      <c r="X41" s="427">
        <v>100.6446085431031</v>
      </c>
      <c r="Y41" s="421"/>
      <c r="Z41" s="427"/>
      <c r="AA41" s="427">
        <v>100.6446085431031</v>
      </c>
      <c r="AB41" s="427"/>
      <c r="AC41" s="427">
        <v>100.6446085431031</v>
      </c>
      <c r="AD41" s="427">
        <v>0.7618591723285979</v>
      </c>
      <c r="AE41" s="427">
        <v>0</v>
      </c>
      <c r="AF41" s="427">
        <v>0</v>
      </c>
      <c r="AG41" s="427">
        <v>0.7618591723285979</v>
      </c>
      <c r="AH41" s="427">
        <v>0</v>
      </c>
      <c r="AI41" s="427">
        <v>0.7618591723285979</v>
      </c>
    </row>
    <row r="42" spans="1:35" s="431" customFormat="1" ht="15.75" customHeight="1">
      <c r="A42" s="426" t="s">
        <v>669</v>
      </c>
      <c r="B42" s="473">
        <v>107.9</v>
      </c>
      <c r="C42" s="430"/>
      <c r="D42" s="430"/>
      <c r="E42" s="430"/>
      <c r="F42" s="427">
        <v>107.9</v>
      </c>
      <c r="G42" s="430"/>
      <c r="H42" s="430"/>
      <c r="I42" s="428">
        <v>107.9</v>
      </c>
      <c r="J42" s="473">
        <v>111.7</v>
      </c>
      <c r="K42" s="430"/>
      <c r="L42" s="430"/>
      <c r="M42" s="430"/>
      <c r="N42" s="430">
        <v>111.7</v>
      </c>
      <c r="O42" s="430"/>
      <c r="P42" s="430"/>
      <c r="Q42" s="428">
        <v>111.7</v>
      </c>
      <c r="R42" s="429">
        <v>3.7999999999999972</v>
      </c>
      <c r="S42" s="427">
        <v>0</v>
      </c>
      <c r="T42" s="427">
        <v>0</v>
      </c>
      <c r="U42" s="427">
        <v>3.7999999999999972</v>
      </c>
      <c r="V42" s="427">
        <v>0</v>
      </c>
      <c r="W42" s="430">
        <v>3.7999999999999972</v>
      </c>
      <c r="X42" s="427">
        <v>103.52177942539389</v>
      </c>
      <c r="Y42" s="421"/>
      <c r="Z42" s="427"/>
      <c r="AA42" s="427">
        <v>103.52177942539389</v>
      </c>
      <c r="AB42" s="427"/>
      <c r="AC42" s="427">
        <v>103.52177942539389</v>
      </c>
      <c r="AD42" s="427">
        <v>3.4496602841260042E-2</v>
      </c>
      <c r="AE42" s="427">
        <v>0</v>
      </c>
      <c r="AF42" s="427">
        <v>0</v>
      </c>
      <c r="AG42" s="427">
        <v>3.4496602841260042E-2</v>
      </c>
      <c r="AH42" s="427">
        <v>0</v>
      </c>
      <c r="AI42" s="427">
        <v>3.4496602841260042E-2</v>
      </c>
    </row>
    <row r="43" spans="1:35" s="438" customFormat="1" ht="15.75" customHeight="1">
      <c r="A43" s="514" t="s">
        <v>739</v>
      </c>
      <c r="B43" s="469">
        <v>0</v>
      </c>
      <c r="C43" s="439">
        <v>24817.8</v>
      </c>
      <c r="D43" s="439">
        <v>8736.5</v>
      </c>
      <c r="E43" s="430"/>
      <c r="F43" s="286">
        <v>33554.300000000003</v>
      </c>
      <c r="G43" s="437">
        <v>0</v>
      </c>
      <c r="H43" s="437"/>
      <c r="I43" s="243">
        <v>33554.300000000003</v>
      </c>
      <c r="J43" s="469">
        <v>0</v>
      </c>
      <c r="K43" s="439">
        <v>24879.200000000001</v>
      </c>
      <c r="L43" s="439">
        <v>8685</v>
      </c>
      <c r="M43" s="439"/>
      <c r="N43" s="439">
        <v>33564.199999999997</v>
      </c>
      <c r="O43" s="439">
        <v>0</v>
      </c>
      <c r="P43" s="439"/>
      <c r="Q43" s="243">
        <v>33564.199999999997</v>
      </c>
      <c r="R43" s="423">
        <v>0</v>
      </c>
      <c r="S43" s="421">
        <v>61.400000000001455</v>
      </c>
      <c r="T43" s="421">
        <v>-51.5</v>
      </c>
      <c r="U43" s="421">
        <v>9.8999999999941792</v>
      </c>
      <c r="V43" s="421">
        <v>0</v>
      </c>
      <c r="W43" s="424">
        <v>9.8999999999941792</v>
      </c>
      <c r="X43" s="286"/>
      <c r="Y43" s="286">
        <v>100.24740307360041</v>
      </c>
      <c r="Z43" s="286">
        <v>99.410519086590739</v>
      </c>
      <c r="AA43" s="286">
        <v>100.02950441523141</v>
      </c>
      <c r="AB43" s="286"/>
      <c r="AC43" s="286">
        <v>100.02950441523141</v>
      </c>
      <c r="AD43" s="427">
        <v>0</v>
      </c>
      <c r="AE43" s="421">
        <v>7.6835083384805438</v>
      </c>
      <c r="AF43" s="421">
        <v>2.6822112415071033</v>
      </c>
      <c r="AG43" s="421">
        <v>10.365719579987646</v>
      </c>
      <c r="AH43" s="421">
        <v>0</v>
      </c>
      <c r="AI43" s="421">
        <v>10.365719579987646</v>
      </c>
    </row>
    <row r="44" spans="1:35" s="438" customFormat="1" ht="15.75" customHeight="1">
      <c r="A44" s="436" t="s">
        <v>670</v>
      </c>
      <c r="B44" s="469"/>
      <c r="C44" s="437">
        <v>24817.8</v>
      </c>
      <c r="D44" s="437"/>
      <c r="E44" s="437"/>
      <c r="F44" s="241">
        <v>24817.8</v>
      </c>
      <c r="G44" s="437"/>
      <c r="H44" s="437"/>
      <c r="I44" s="242">
        <v>24817.8</v>
      </c>
      <c r="J44" s="469"/>
      <c r="K44" s="437">
        <v>24879.200000000001</v>
      </c>
      <c r="L44" s="437"/>
      <c r="M44" s="437"/>
      <c r="N44" s="437">
        <v>24879.200000000001</v>
      </c>
      <c r="O44" s="437"/>
      <c r="P44" s="437"/>
      <c r="Q44" s="242">
        <v>24879.200000000001</v>
      </c>
      <c r="R44" s="283">
        <v>0</v>
      </c>
      <c r="S44" s="241">
        <v>61.400000000001455</v>
      </c>
      <c r="T44" s="241">
        <v>0</v>
      </c>
      <c r="U44" s="241">
        <v>61.400000000001455</v>
      </c>
      <c r="V44" s="241">
        <v>0</v>
      </c>
      <c r="W44" s="437">
        <v>61.400000000001455</v>
      </c>
      <c r="X44" s="241"/>
      <c r="Y44" s="241">
        <v>100.24740307360041</v>
      </c>
      <c r="Z44" s="241"/>
      <c r="AA44" s="241">
        <v>100.24740307360041</v>
      </c>
      <c r="AB44" s="241"/>
      <c r="AC44" s="241">
        <v>100.24740307360041</v>
      </c>
      <c r="AD44" s="427">
        <v>0</v>
      </c>
      <c r="AE44" s="241">
        <v>7.6835083384805438</v>
      </c>
      <c r="AF44" s="241">
        <v>0</v>
      </c>
      <c r="AG44" s="241">
        <v>7.6835083384805438</v>
      </c>
      <c r="AH44" s="241">
        <v>0</v>
      </c>
      <c r="AI44" s="241">
        <v>7.6835083384805438</v>
      </c>
    </row>
    <row r="45" spans="1:35" s="438" customFormat="1" ht="15.75" customHeight="1">
      <c r="A45" s="436" t="s">
        <v>671</v>
      </c>
      <c r="B45" s="469"/>
      <c r="C45" s="437"/>
      <c r="D45" s="437">
        <v>8736.5</v>
      </c>
      <c r="E45" s="437"/>
      <c r="F45" s="241">
        <v>8736.5</v>
      </c>
      <c r="G45" s="437"/>
      <c r="H45" s="437"/>
      <c r="I45" s="242">
        <v>8736.5</v>
      </c>
      <c r="J45" s="469"/>
      <c r="K45" s="437"/>
      <c r="L45" s="437">
        <v>8685</v>
      </c>
      <c r="M45" s="437"/>
      <c r="N45" s="437">
        <v>8685</v>
      </c>
      <c r="O45" s="437"/>
      <c r="P45" s="437"/>
      <c r="Q45" s="242">
        <v>8685</v>
      </c>
      <c r="R45" s="283">
        <v>0</v>
      </c>
      <c r="S45" s="241">
        <v>0</v>
      </c>
      <c r="T45" s="241">
        <v>-51.5</v>
      </c>
      <c r="U45" s="241">
        <v>-51.5</v>
      </c>
      <c r="V45" s="241">
        <v>0</v>
      </c>
      <c r="W45" s="437">
        <v>-51.5</v>
      </c>
      <c r="X45" s="241"/>
      <c r="Y45" s="421"/>
      <c r="Z45" s="241">
        <v>99.410519086590739</v>
      </c>
      <c r="AA45" s="241">
        <v>99.410519086590739</v>
      </c>
      <c r="AB45" s="241"/>
      <c r="AC45" s="241">
        <v>99.410519086590739</v>
      </c>
      <c r="AD45" s="241">
        <v>0</v>
      </c>
      <c r="AE45" s="241">
        <v>0</v>
      </c>
      <c r="AF45" s="241">
        <v>2.6822112415071033</v>
      </c>
      <c r="AG45" s="241">
        <v>2.6822112415071033</v>
      </c>
      <c r="AH45" s="241">
        <v>0</v>
      </c>
      <c r="AI45" s="241">
        <v>2.6822112415071033</v>
      </c>
    </row>
    <row r="46" spans="1:35" s="438" customFormat="1" ht="15.75" customHeight="1">
      <c r="A46" s="514" t="s">
        <v>740</v>
      </c>
      <c r="B46" s="471">
        <v>2382.6</v>
      </c>
      <c r="C46" s="430">
        <v>0</v>
      </c>
      <c r="D46" s="439">
        <v>0</v>
      </c>
      <c r="E46" s="430"/>
      <c r="F46" s="286">
        <v>2382.6</v>
      </c>
      <c r="G46" s="439">
        <v>177.2</v>
      </c>
      <c r="H46" s="437"/>
      <c r="I46" s="243">
        <v>2559.7999999999997</v>
      </c>
      <c r="J46" s="471">
        <v>2484.7000000000003</v>
      </c>
      <c r="K46" s="439">
        <v>0</v>
      </c>
      <c r="L46" s="439">
        <v>0</v>
      </c>
      <c r="M46" s="439"/>
      <c r="N46" s="439">
        <v>2484.7000000000003</v>
      </c>
      <c r="O46" s="439">
        <v>107.6</v>
      </c>
      <c r="P46" s="437"/>
      <c r="Q46" s="243">
        <v>2592.3000000000002</v>
      </c>
      <c r="R46" s="287">
        <v>102.10000000000036</v>
      </c>
      <c r="S46" s="286">
        <v>0</v>
      </c>
      <c r="T46" s="286">
        <v>0</v>
      </c>
      <c r="U46" s="286">
        <v>102.10000000000036</v>
      </c>
      <c r="V46" s="286">
        <v>-69.599999999999994</v>
      </c>
      <c r="W46" s="439">
        <v>32.500000000000455</v>
      </c>
      <c r="X46" s="286">
        <v>104.2852346176446</v>
      </c>
      <c r="Y46" s="421"/>
      <c r="Z46" s="286"/>
      <c r="AA46" s="286">
        <v>104.2852346176446</v>
      </c>
      <c r="AB46" s="286">
        <v>60.722347629796836</v>
      </c>
      <c r="AC46" s="286">
        <v>101.26963043987813</v>
      </c>
      <c r="AD46" s="512">
        <v>0.7673563928350835</v>
      </c>
      <c r="AE46" s="512">
        <v>0</v>
      </c>
      <c r="AF46" s="427">
        <v>0</v>
      </c>
      <c r="AG46" s="421">
        <v>0.7673563928350835</v>
      </c>
      <c r="AH46" s="427">
        <v>0</v>
      </c>
      <c r="AI46" s="421">
        <v>0.80058678196417554</v>
      </c>
    </row>
    <row r="47" spans="1:35" s="438" customFormat="1" ht="15.75" customHeight="1">
      <c r="A47" s="436" t="s">
        <v>672</v>
      </c>
      <c r="B47" s="469">
        <v>94</v>
      </c>
      <c r="C47" s="437"/>
      <c r="D47" s="437"/>
      <c r="E47" s="437"/>
      <c r="F47" s="241">
        <v>94</v>
      </c>
      <c r="G47" s="437">
        <v>14.6</v>
      </c>
      <c r="H47" s="437"/>
      <c r="I47" s="242">
        <v>108.6</v>
      </c>
      <c r="J47" s="469">
        <v>125.8</v>
      </c>
      <c r="K47" s="437"/>
      <c r="L47" s="437"/>
      <c r="M47" s="437"/>
      <c r="N47" s="437">
        <v>125.8</v>
      </c>
      <c r="O47" s="437">
        <v>15</v>
      </c>
      <c r="P47" s="437"/>
      <c r="Q47" s="242">
        <v>140.80000000000001</v>
      </c>
      <c r="R47" s="283">
        <v>31.799999999999997</v>
      </c>
      <c r="S47" s="241">
        <v>0</v>
      </c>
      <c r="T47" s="241">
        <v>0</v>
      </c>
      <c r="U47" s="241">
        <v>31.799999999999997</v>
      </c>
      <c r="V47" s="241">
        <v>0.40000000000000036</v>
      </c>
      <c r="W47" s="437">
        <v>32.200000000000017</v>
      </c>
      <c r="X47" s="241">
        <v>133.82978723404256</v>
      </c>
      <c r="Y47" s="421"/>
      <c r="Z47" s="241"/>
      <c r="AA47" s="241">
        <v>133.82978723404256</v>
      </c>
      <c r="AB47" s="241">
        <v>102.73972602739727</v>
      </c>
      <c r="AC47" s="241">
        <v>129.65009208103135</v>
      </c>
      <c r="AD47" s="427">
        <v>0</v>
      </c>
      <c r="AE47" s="427">
        <v>0</v>
      </c>
      <c r="AF47" s="427">
        <v>0</v>
      </c>
      <c r="AG47" s="427">
        <v>0</v>
      </c>
      <c r="AH47" s="427">
        <v>0</v>
      </c>
      <c r="AI47" s="241">
        <v>0</v>
      </c>
    </row>
    <row r="48" spans="1:35" s="438" customFormat="1" ht="15.75" customHeight="1">
      <c r="A48" s="436" t="s">
        <v>673</v>
      </c>
      <c r="B48" s="469">
        <v>2288.6</v>
      </c>
      <c r="C48" s="437"/>
      <c r="D48" s="437"/>
      <c r="E48" s="437"/>
      <c r="F48" s="241">
        <v>2288.6</v>
      </c>
      <c r="G48" s="437">
        <v>162.6</v>
      </c>
      <c r="H48" s="437"/>
      <c r="I48" s="242">
        <v>2451.1999999999998</v>
      </c>
      <c r="J48" s="469">
        <v>2358.9</v>
      </c>
      <c r="K48" s="437"/>
      <c r="L48" s="437"/>
      <c r="M48" s="437"/>
      <c r="N48" s="437">
        <v>2358.9</v>
      </c>
      <c r="O48" s="437">
        <v>92.6</v>
      </c>
      <c r="P48" s="437"/>
      <c r="Q48" s="242">
        <v>2451.5</v>
      </c>
      <c r="R48" s="283">
        <v>70.300000000000182</v>
      </c>
      <c r="S48" s="241">
        <v>0</v>
      </c>
      <c r="T48" s="241">
        <v>0</v>
      </c>
      <c r="U48" s="241">
        <v>70.300000000000182</v>
      </c>
      <c r="V48" s="241">
        <v>-70</v>
      </c>
      <c r="W48" s="437">
        <v>0.3000000000001819</v>
      </c>
      <c r="X48" s="241">
        <v>103.07174691951413</v>
      </c>
      <c r="Y48" s="421"/>
      <c r="Z48" s="241"/>
      <c r="AA48" s="241">
        <v>103.07174691951413</v>
      </c>
      <c r="AB48" s="241">
        <v>56.949569495694952</v>
      </c>
      <c r="AC48" s="241">
        <v>100.01223890339426</v>
      </c>
      <c r="AD48" s="241">
        <v>0.72850525015441636</v>
      </c>
      <c r="AE48" s="241">
        <v>0</v>
      </c>
      <c r="AF48" s="241">
        <v>0</v>
      </c>
      <c r="AG48" s="241">
        <v>0.72850525015441636</v>
      </c>
      <c r="AH48" s="241">
        <v>0</v>
      </c>
      <c r="AI48" s="241">
        <v>0.75710315009264983</v>
      </c>
    </row>
    <row r="49" spans="1:35" s="438" customFormat="1" ht="15.75" customHeight="1">
      <c r="A49" s="514" t="s">
        <v>741</v>
      </c>
      <c r="B49" s="471">
        <v>3509.3</v>
      </c>
      <c r="C49" s="439">
        <v>663.1</v>
      </c>
      <c r="D49" s="439">
        <v>235.3</v>
      </c>
      <c r="E49" s="439"/>
      <c r="F49" s="286">
        <v>4407.7000000000007</v>
      </c>
      <c r="G49" s="439">
        <v>1174.4999999999998</v>
      </c>
      <c r="H49" s="424">
        <v>-5.5</v>
      </c>
      <c r="I49" s="243">
        <v>5576.7000000000007</v>
      </c>
      <c r="J49" s="471">
        <v>3620.7999999999997</v>
      </c>
      <c r="K49" s="439">
        <v>694.8</v>
      </c>
      <c r="L49" s="439">
        <v>244.4</v>
      </c>
      <c r="M49" s="439"/>
      <c r="N49" s="439">
        <v>4559.9999999999991</v>
      </c>
      <c r="O49" s="439">
        <v>1146.1999999999998</v>
      </c>
      <c r="P49" s="437">
        <v>-5.5</v>
      </c>
      <c r="Q49" s="243">
        <v>5700.6999999999989</v>
      </c>
      <c r="R49" s="287">
        <v>111.49999999999955</v>
      </c>
      <c r="S49" s="286">
        <v>31.699999999999932</v>
      </c>
      <c r="T49" s="286">
        <v>9.0999999999999943</v>
      </c>
      <c r="U49" s="286">
        <v>152.29999999999836</v>
      </c>
      <c r="V49" s="286">
        <v>-28.299999999999955</v>
      </c>
      <c r="W49" s="439">
        <v>123.99999999999818</v>
      </c>
      <c r="X49" s="286">
        <v>103.177271820591</v>
      </c>
      <c r="Y49" s="421">
        <v>104.78057608203891</v>
      </c>
      <c r="Z49" s="286">
        <v>103.86740331491713</v>
      </c>
      <c r="AA49" s="286">
        <v>103.45531683190777</v>
      </c>
      <c r="AB49" s="286">
        <v>97.590464027245645</v>
      </c>
      <c r="AC49" s="286">
        <v>102.22353721735074</v>
      </c>
      <c r="AD49" s="512">
        <v>1.1182211241507101</v>
      </c>
      <c r="AE49" s="512">
        <v>0.21457689932056823</v>
      </c>
      <c r="AF49" s="241">
        <v>7.5478690549722047E-2</v>
      </c>
      <c r="AG49" s="421">
        <v>1.4082767140210002</v>
      </c>
      <c r="AH49" s="421">
        <v>0.3539839407041383</v>
      </c>
      <c r="AI49" s="421">
        <v>1.760562075355157</v>
      </c>
    </row>
    <row r="50" spans="1:35" s="438" customFormat="1" ht="15.75" customHeight="1">
      <c r="A50" s="511" t="s">
        <v>674</v>
      </c>
      <c r="B50" s="469">
        <v>938.1</v>
      </c>
      <c r="C50" s="437">
        <v>6</v>
      </c>
      <c r="D50" s="437">
        <v>11</v>
      </c>
      <c r="E50" s="437"/>
      <c r="F50" s="241">
        <v>955.1</v>
      </c>
      <c r="G50" s="437">
        <v>259.7</v>
      </c>
      <c r="H50" s="437">
        <v>-5.5</v>
      </c>
      <c r="I50" s="242">
        <v>1209.3</v>
      </c>
      <c r="J50" s="469">
        <v>935.3</v>
      </c>
      <c r="K50" s="437">
        <v>7.2</v>
      </c>
      <c r="L50" s="437">
        <v>12.2</v>
      </c>
      <c r="M50" s="437"/>
      <c r="N50" s="437">
        <v>954.7</v>
      </c>
      <c r="O50" s="437">
        <v>224.20000000000002</v>
      </c>
      <c r="P50" s="437">
        <v>-5.5</v>
      </c>
      <c r="Q50" s="242">
        <v>1173.4000000000001</v>
      </c>
      <c r="R50" s="283">
        <v>-2.8000000000000682</v>
      </c>
      <c r="S50" s="241">
        <v>1.2000000000000002</v>
      </c>
      <c r="T50" s="241">
        <v>1.1999999999999993</v>
      </c>
      <c r="U50" s="241">
        <v>-0.39999999999997726</v>
      </c>
      <c r="V50" s="241">
        <v>-35.499999999999972</v>
      </c>
      <c r="W50" s="437">
        <v>-35.899999999999864</v>
      </c>
      <c r="X50" s="241">
        <v>99.701524357744361</v>
      </c>
      <c r="Y50" s="241">
        <v>120</v>
      </c>
      <c r="Z50" s="241">
        <v>110.90909090909091</v>
      </c>
      <c r="AA50" s="241">
        <v>99.95811956863156</v>
      </c>
      <c r="AB50" s="241">
        <v>86.33038120908742</v>
      </c>
      <c r="AC50" s="241">
        <v>97.031340444885487</v>
      </c>
      <c r="AD50" s="515">
        <v>0.28885114268066708</v>
      </c>
      <c r="AE50" s="427">
        <v>0</v>
      </c>
      <c r="AF50" s="427">
        <v>0</v>
      </c>
      <c r="AG50" s="241">
        <v>0.29484249536751084</v>
      </c>
      <c r="AH50" s="241">
        <v>6.9240271772699202E-2</v>
      </c>
      <c r="AI50" s="241">
        <v>0.36238418777022857</v>
      </c>
    </row>
    <row r="51" spans="1:35" s="431" customFormat="1" ht="15.75" customHeight="1">
      <c r="A51" s="434" t="s">
        <v>780</v>
      </c>
      <c r="B51" s="473">
        <v>405.9</v>
      </c>
      <c r="C51" s="430">
        <v>6</v>
      </c>
      <c r="D51" s="430">
        <v>11</v>
      </c>
      <c r="E51" s="430"/>
      <c r="F51" s="427">
        <v>422.9</v>
      </c>
      <c r="G51" s="430">
        <v>6.8</v>
      </c>
      <c r="H51" s="430">
        <v>-5.5</v>
      </c>
      <c r="I51" s="428">
        <v>424.2</v>
      </c>
      <c r="J51" s="473">
        <v>407</v>
      </c>
      <c r="K51" s="430">
        <v>7.2</v>
      </c>
      <c r="L51" s="430">
        <v>12.2</v>
      </c>
      <c r="M51" s="430">
        <v>0</v>
      </c>
      <c r="N51" s="430">
        <v>426.4</v>
      </c>
      <c r="O51" s="430">
        <v>3</v>
      </c>
      <c r="P51" s="430">
        <v>-5.5</v>
      </c>
      <c r="Q51" s="428">
        <v>423.9</v>
      </c>
      <c r="R51" s="429">
        <v>1.1000000000000227</v>
      </c>
      <c r="S51" s="427">
        <v>1.2000000000000002</v>
      </c>
      <c r="T51" s="427">
        <v>1.1999999999999993</v>
      </c>
      <c r="U51" s="427">
        <v>3.5</v>
      </c>
      <c r="V51" s="427">
        <v>-3.8</v>
      </c>
      <c r="W51" s="430">
        <v>-0.30000000000001137</v>
      </c>
      <c r="X51" s="427">
        <v>100.27100271002712</v>
      </c>
      <c r="Y51" s="427">
        <v>120</v>
      </c>
      <c r="Z51" s="427">
        <v>110.90909090909091</v>
      </c>
      <c r="AA51" s="427">
        <v>100.82761882241664</v>
      </c>
      <c r="AB51" s="427">
        <v>44.117647058823529</v>
      </c>
      <c r="AC51" s="427">
        <v>99.929278642149924</v>
      </c>
      <c r="AD51" s="427">
        <v>0.12569487337862878</v>
      </c>
      <c r="AE51" s="427">
        <v>0</v>
      </c>
      <c r="AF51" s="427">
        <v>0</v>
      </c>
      <c r="AG51" s="427">
        <v>0.13168622606547251</v>
      </c>
      <c r="AH51" s="427">
        <v>0</v>
      </c>
      <c r="AI51" s="427">
        <v>0.13091414453366274</v>
      </c>
    </row>
    <row r="52" spans="1:35" s="431" customFormat="1" ht="15.75" customHeight="1">
      <c r="A52" s="435" t="s">
        <v>394</v>
      </c>
      <c r="B52" s="473"/>
      <c r="C52" s="430"/>
      <c r="D52" s="430"/>
      <c r="E52" s="430"/>
      <c r="F52" s="427">
        <v>0</v>
      </c>
      <c r="G52" s="430"/>
      <c r="H52" s="430"/>
      <c r="I52" s="428">
        <v>0</v>
      </c>
      <c r="J52" s="473"/>
      <c r="K52" s="430"/>
      <c r="L52" s="430"/>
      <c r="M52" s="430"/>
      <c r="N52" s="430">
        <v>0</v>
      </c>
      <c r="O52" s="430"/>
      <c r="P52" s="430">
        <v>0</v>
      </c>
      <c r="Q52" s="428">
        <v>0</v>
      </c>
      <c r="R52" s="429">
        <v>0</v>
      </c>
      <c r="S52" s="427">
        <v>0</v>
      </c>
      <c r="T52" s="427">
        <v>0</v>
      </c>
      <c r="U52" s="427">
        <v>0</v>
      </c>
      <c r="V52" s="427">
        <v>0</v>
      </c>
      <c r="W52" s="430">
        <v>0</v>
      </c>
      <c r="X52" s="427"/>
      <c r="Y52" s="427"/>
      <c r="Z52" s="427"/>
      <c r="AA52" s="427"/>
      <c r="AB52" s="427"/>
      <c r="AC52" s="427"/>
      <c r="AD52" s="427"/>
      <c r="AE52" s="427">
        <v>0</v>
      </c>
      <c r="AF52" s="427">
        <v>0</v>
      </c>
      <c r="AG52" s="427">
        <v>0</v>
      </c>
      <c r="AH52" s="427">
        <v>0</v>
      </c>
      <c r="AI52" s="427">
        <v>0</v>
      </c>
    </row>
    <row r="53" spans="1:35" s="431" customFormat="1" ht="15.75" customHeight="1">
      <c r="A53" s="434" t="s">
        <v>743</v>
      </c>
      <c r="B53" s="473">
        <v>5.5</v>
      </c>
      <c r="C53" s="430"/>
      <c r="D53" s="430"/>
      <c r="E53" s="430"/>
      <c r="F53" s="427">
        <v>5.5</v>
      </c>
      <c r="G53" s="430"/>
      <c r="H53" s="430">
        <v>-5.5</v>
      </c>
      <c r="I53" s="428">
        <v>0</v>
      </c>
      <c r="J53" s="473">
        <v>5.5</v>
      </c>
      <c r="K53" s="430"/>
      <c r="L53" s="430"/>
      <c r="M53" s="430"/>
      <c r="N53" s="430">
        <v>5.5</v>
      </c>
      <c r="O53" s="430"/>
      <c r="P53" s="430">
        <v>-5.5</v>
      </c>
      <c r="Q53" s="428">
        <v>0</v>
      </c>
      <c r="R53" s="429">
        <v>0</v>
      </c>
      <c r="S53" s="427">
        <v>0</v>
      </c>
      <c r="T53" s="427">
        <v>0</v>
      </c>
      <c r="U53" s="427">
        <v>0</v>
      </c>
      <c r="V53" s="427">
        <v>0</v>
      </c>
      <c r="W53" s="430">
        <v>0</v>
      </c>
      <c r="X53" s="427">
        <v>100</v>
      </c>
      <c r="Y53" s="427"/>
      <c r="Z53" s="427"/>
      <c r="AA53" s="427">
        <v>100</v>
      </c>
      <c r="AB53" s="427"/>
      <c r="AC53" s="427"/>
      <c r="AD53" s="427">
        <v>0</v>
      </c>
      <c r="AE53" s="427">
        <v>0</v>
      </c>
      <c r="AF53" s="427">
        <v>0</v>
      </c>
      <c r="AG53" s="427">
        <v>0</v>
      </c>
      <c r="AH53" s="427">
        <v>0</v>
      </c>
      <c r="AI53" s="427">
        <v>0</v>
      </c>
    </row>
    <row r="54" spans="1:35" ht="15.75" customHeight="1">
      <c r="A54" s="434" t="s">
        <v>675</v>
      </c>
      <c r="B54" s="473">
        <v>502.8</v>
      </c>
      <c r="C54" s="437"/>
      <c r="D54" s="437"/>
      <c r="E54" s="437"/>
      <c r="F54" s="427">
        <v>502.8</v>
      </c>
      <c r="G54" s="430">
        <v>24.8</v>
      </c>
      <c r="H54" s="437"/>
      <c r="I54" s="428">
        <v>527.6</v>
      </c>
      <c r="J54" s="473">
        <v>502.9</v>
      </c>
      <c r="K54" s="437"/>
      <c r="L54" s="437"/>
      <c r="M54" s="437"/>
      <c r="N54" s="437">
        <v>502.9</v>
      </c>
      <c r="O54" s="430">
        <v>25.9</v>
      </c>
      <c r="P54" s="437"/>
      <c r="Q54" s="428">
        <v>528.79999999999995</v>
      </c>
      <c r="R54" s="429">
        <v>9.9999999999965894E-2</v>
      </c>
      <c r="S54" s="427">
        <v>0</v>
      </c>
      <c r="T54" s="427">
        <v>0</v>
      </c>
      <c r="U54" s="427">
        <v>9.9999999999965894E-2</v>
      </c>
      <c r="V54" s="427">
        <v>1.0999999999999979</v>
      </c>
      <c r="W54" s="430">
        <v>1.1999999999999318</v>
      </c>
      <c r="X54" s="427">
        <v>100.01988862370723</v>
      </c>
      <c r="Y54" s="427"/>
      <c r="Z54" s="427"/>
      <c r="AA54" s="427">
        <v>100.01988862370723</v>
      </c>
      <c r="AB54" s="427">
        <v>104.43548387096773</v>
      </c>
      <c r="AC54" s="427">
        <v>100.22744503411674</v>
      </c>
      <c r="AD54" s="427">
        <v>0.15531192093885116</v>
      </c>
      <c r="AE54" s="427">
        <v>0</v>
      </c>
      <c r="AF54" s="427">
        <v>0</v>
      </c>
      <c r="AG54" s="427">
        <v>0.15531192093885116</v>
      </c>
      <c r="AH54" s="427">
        <v>0</v>
      </c>
      <c r="AI54" s="427">
        <v>0.16331068560840023</v>
      </c>
    </row>
    <row r="55" spans="1:35" ht="15.75" customHeight="1">
      <c r="A55" s="434" t="s">
        <v>676</v>
      </c>
      <c r="B55" s="473">
        <v>29.4</v>
      </c>
      <c r="C55" s="437"/>
      <c r="D55" s="437"/>
      <c r="E55" s="437"/>
      <c r="F55" s="427">
        <v>29.4</v>
      </c>
      <c r="G55" s="430">
        <v>228.1</v>
      </c>
      <c r="H55" s="437"/>
      <c r="I55" s="428">
        <v>257.5</v>
      </c>
      <c r="J55" s="473">
        <v>25.4</v>
      </c>
      <c r="K55" s="437"/>
      <c r="L55" s="437"/>
      <c r="M55" s="437"/>
      <c r="N55" s="437">
        <v>25.4</v>
      </c>
      <c r="O55" s="437">
        <v>195.3</v>
      </c>
      <c r="P55" s="437"/>
      <c r="Q55" s="428">
        <v>220.70000000000002</v>
      </c>
      <c r="R55" s="429">
        <v>-4</v>
      </c>
      <c r="S55" s="427">
        <v>0</v>
      </c>
      <c r="T55" s="427">
        <v>0</v>
      </c>
      <c r="U55" s="427">
        <v>-4</v>
      </c>
      <c r="V55" s="427">
        <v>-32.799999999999983</v>
      </c>
      <c r="W55" s="430">
        <v>-36.799999999999983</v>
      </c>
      <c r="X55" s="427">
        <v>86.394557823129247</v>
      </c>
      <c r="Y55" s="421"/>
      <c r="Z55" s="427"/>
      <c r="AA55" s="427">
        <v>86.394557823129247</v>
      </c>
      <c r="AB55" s="427">
        <v>85.620341955282768</v>
      </c>
      <c r="AC55" s="427">
        <v>85.708737864077676</v>
      </c>
      <c r="AD55" s="427">
        <v>0</v>
      </c>
      <c r="AE55" s="427">
        <v>0</v>
      </c>
      <c r="AF55" s="427">
        <v>0</v>
      </c>
      <c r="AG55" s="427">
        <v>0</v>
      </c>
      <c r="AH55" s="427">
        <v>6.0315009264978389E-2</v>
      </c>
      <c r="AI55" s="427">
        <v>6.8159357628165537E-2</v>
      </c>
    </row>
    <row r="56" spans="1:35" ht="15.75" customHeight="1">
      <c r="A56" s="511" t="s">
        <v>677</v>
      </c>
      <c r="B56" s="469">
        <v>1473.7</v>
      </c>
      <c r="C56" s="437">
        <v>0.3</v>
      </c>
      <c r="D56" s="437">
        <v>0</v>
      </c>
      <c r="E56" s="437"/>
      <c r="F56" s="241">
        <v>1474</v>
      </c>
      <c r="G56" s="437">
        <v>783.9</v>
      </c>
      <c r="H56" s="437"/>
      <c r="I56" s="242">
        <v>2257.9</v>
      </c>
      <c r="J56" s="469">
        <v>1622.7</v>
      </c>
      <c r="K56" s="437">
        <v>0.3</v>
      </c>
      <c r="L56" s="437">
        <v>0</v>
      </c>
      <c r="M56" s="437"/>
      <c r="N56" s="437">
        <v>1623</v>
      </c>
      <c r="O56" s="437">
        <v>804.9</v>
      </c>
      <c r="P56" s="437"/>
      <c r="Q56" s="242">
        <v>2427.9</v>
      </c>
      <c r="R56" s="283">
        <v>149</v>
      </c>
      <c r="S56" s="241">
        <v>0</v>
      </c>
      <c r="T56" s="241">
        <v>0</v>
      </c>
      <c r="U56" s="241">
        <v>149</v>
      </c>
      <c r="V56" s="241">
        <v>21</v>
      </c>
      <c r="W56" s="437">
        <v>170</v>
      </c>
      <c r="X56" s="241">
        <v>110.11060595779331</v>
      </c>
      <c r="Y56" s="241">
        <v>100</v>
      </c>
      <c r="Z56" s="241"/>
      <c r="AA56" s="241">
        <v>110.10854816824967</v>
      </c>
      <c r="AB56" s="241">
        <v>102.67891312667432</v>
      </c>
      <c r="AC56" s="241">
        <v>107.52911997874131</v>
      </c>
      <c r="AD56" s="515">
        <v>0.50114268066707846</v>
      </c>
      <c r="AE56" s="427">
        <v>0</v>
      </c>
      <c r="AF56" s="427">
        <v>0</v>
      </c>
      <c r="AG56" s="241">
        <v>0.50123533045089563</v>
      </c>
      <c r="AH56" s="241">
        <v>0.24857936998147007</v>
      </c>
      <c r="AI56" s="241">
        <v>0.74981470043236575</v>
      </c>
    </row>
    <row r="57" spans="1:35" ht="15.75" customHeight="1">
      <c r="A57" s="434" t="s">
        <v>678</v>
      </c>
      <c r="B57" s="473">
        <v>475.1</v>
      </c>
      <c r="C57" s="437">
        <v>0.3</v>
      </c>
      <c r="D57" s="437"/>
      <c r="E57" s="437"/>
      <c r="F57" s="241">
        <v>475.40000000000003</v>
      </c>
      <c r="G57" s="437">
        <v>183.6</v>
      </c>
      <c r="H57" s="437"/>
      <c r="I57" s="428">
        <v>659</v>
      </c>
      <c r="J57" s="473">
        <v>524.29999999999995</v>
      </c>
      <c r="K57" s="437">
        <v>0.3</v>
      </c>
      <c r="L57" s="437"/>
      <c r="M57" s="437"/>
      <c r="N57" s="437">
        <v>524.59999999999991</v>
      </c>
      <c r="O57" s="430">
        <v>274.5</v>
      </c>
      <c r="P57" s="437"/>
      <c r="Q57" s="428">
        <v>799.09999999999991</v>
      </c>
      <c r="R57" s="429">
        <v>49.199999999999932</v>
      </c>
      <c r="S57" s="427">
        <v>0</v>
      </c>
      <c r="T57" s="427">
        <v>0</v>
      </c>
      <c r="U57" s="427">
        <v>49.199999999999875</v>
      </c>
      <c r="V57" s="427">
        <v>90.9</v>
      </c>
      <c r="W57" s="430">
        <v>140.09999999999991</v>
      </c>
      <c r="X57" s="427">
        <v>110.35571458640285</v>
      </c>
      <c r="Y57" s="427">
        <v>100</v>
      </c>
      <c r="Z57" s="427"/>
      <c r="AA57" s="427">
        <v>110.34917963819939</v>
      </c>
      <c r="AB57" s="427">
        <v>149.50980392156862</v>
      </c>
      <c r="AC57" s="427">
        <v>121.25948406676781</v>
      </c>
      <c r="AD57" s="427">
        <v>0.16192093885114267</v>
      </c>
      <c r="AE57" s="427">
        <v>0</v>
      </c>
      <c r="AF57" s="427">
        <v>0</v>
      </c>
      <c r="AG57" s="427">
        <v>0.16201358863495982</v>
      </c>
      <c r="AH57" s="427">
        <v>8.4774552192711544E-2</v>
      </c>
      <c r="AI57" s="427">
        <v>0.24678814082767137</v>
      </c>
    </row>
    <row r="58" spans="1:35" s="431" customFormat="1" ht="15.75" customHeight="1">
      <c r="A58" s="434" t="s">
        <v>679</v>
      </c>
      <c r="B58" s="473">
        <v>998.6</v>
      </c>
      <c r="C58" s="430"/>
      <c r="D58" s="430"/>
      <c r="E58" s="430"/>
      <c r="F58" s="241">
        <v>998.6</v>
      </c>
      <c r="G58" s="430">
        <v>600.29999999999995</v>
      </c>
      <c r="H58" s="430"/>
      <c r="I58" s="428">
        <v>1598.9</v>
      </c>
      <c r="J58" s="473">
        <v>1098.4000000000001</v>
      </c>
      <c r="K58" s="430"/>
      <c r="L58" s="430"/>
      <c r="M58" s="430"/>
      <c r="N58" s="430">
        <v>1098.4000000000001</v>
      </c>
      <c r="O58" s="430">
        <v>530.4</v>
      </c>
      <c r="P58" s="430"/>
      <c r="Q58" s="428">
        <v>1628.8000000000002</v>
      </c>
      <c r="R58" s="429">
        <v>99.800000000000068</v>
      </c>
      <c r="S58" s="427">
        <v>0</v>
      </c>
      <c r="T58" s="427">
        <v>0</v>
      </c>
      <c r="U58" s="427">
        <v>99.800000000000068</v>
      </c>
      <c r="V58" s="427">
        <v>-69.899999999999977</v>
      </c>
      <c r="W58" s="430">
        <v>29.900000000000091</v>
      </c>
      <c r="X58" s="427">
        <v>109.99399158822352</v>
      </c>
      <c r="Y58" s="421"/>
      <c r="Z58" s="427"/>
      <c r="AA58" s="427">
        <v>109.99399158822352</v>
      </c>
      <c r="AB58" s="427">
        <v>88.35582208895552</v>
      </c>
      <c r="AC58" s="427">
        <v>101.87003564950905</v>
      </c>
      <c r="AD58" s="427">
        <v>0.33922174181593578</v>
      </c>
      <c r="AE58" s="427">
        <v>0</v>
      </c>
      <c r="AF58" s="427">
        <v>0</v>
      </c>
      <c r="AG58" s="427">
        <v>0.33922174181593578</v>
      </c>
      <c r="AH58" s="427">
        <v>0.16380481778875849</v>
      </c>
      <c r="AI58" s="427">
        <v>0.50302655960469433</v>
      </c>
    </row>
    <row r="59" spans="1:35" ht="15.75" customHeight="1">
      <c r="A59" s="436" t="s">
        <v>680</v>
      </c>
      <c r="B59" s="469">
        <v>391.4</v>
      </c>
      <c r="C59" s="437">
        <v>0.8</v>
      </c>
      <c r="D59" s="437">
        <v>0.2</v>
      </c>
      <c r="E59" s="437"/>
      <c r="F59" s="241">
        <v>392.4</v>
      </c>
      <c r="G59" s="437">
        <v>3.1</v>
      </c>
      <c r="H59" s="437"/>
      <c r="I59" s="242">
        <v>395.5</v>
      </c>
      <c r="J59" s="469">
        <v>442.7</v>
      </c>
      <c r="K59" s="437">
        <v>0.8</v>
      </c>
      <c r="L59" s="437">
        <v>0.3</v>
      </c>
      <c r="M59" s="437"/>
      <c r="N59" s="437">
        <v>443.8</v>
      </c>
      <c r="O59" s="437">
        <v>3.3</v>
      </c>
      <c r="P59" s="437"/>
      <c r="Q59" s="242">
        <v>447.1</v>
      </c>
      <c r="R59" s="283">
        <v>51.300000000000011</v>
      </c>
      <c r="S59" s="241">
        <v>0</v>
      </c>
      <c r="T59" s="241">
        <v>9.9999999999999978E-2</v>
      </c>
      <c r="U59" s="241">
        <v>51.400000000000034</v>
      </c>
      <c r="V59" s="241">
        <v>0.19999999999999973</v>
      </c>
      <c r="W59" s="437">
        <v>51.600000000000023</v>
      </c>
      <c r="X59" s="241">
        <v>113.10679611650485</v>
      </c>
      <c r="Y59" s="241">
        <v>100</v>
      </c>
      <c r="Z59" s="241">
        <v>149.99999999999997</v>
      </c>
      <c r="AA59" s="241">
        <v>113.09887869520898</v>
      </c>
      <c r="AB59" s="241">
        <v>106.45161290322579</v>
      </c>
      <c r="AC59" s="241">
        <v>113.04677623261693</v>
      </c>
      <c r="AD59" s="241">
        <v>0.13672019765287213</v>
      </c>
      <c r="AE59" s="427">
        <v>0</v>
      </c>
      <c r="AF59" s="427">
        <v>0</v>
      </c>
      <c r="AG59" s="241">
        <v>0.13705991352686844</v>
      </c>
      <c r="AH59" s="241">
        <v>0</v>
      </c>
      <c r="AI59" s="241">
        <v>0.13807906114885735</v>
      </c>
    </row>
    <row r="60" spans="1:35" ht="15.75" customHeight="1">
      <c r="A60" s="436" t="s">
        <v>681</v>
      </c>
      <c r="B60" s="469">
        <v>37.200000000000003</v>
      </c>
      <c r="C60" s="437"/>
      <c r="D60" s="437">
        <v>32.200000000000003</v>
      </c>
      <c r="E60" s="437"/>
      <c r="F60" s="241">
        <v>69.400000000000006</v>
      </c>
      <c r="G60" s="437">
        <v>107.5</v>
      </c>
      <c r="H60" s="437"/>
      <c r="I60" s="242">
        <v>176.9</v>
      </c>
      <c r="J60" s="469">
        <v>32.5</v>
      </c>
      <c r="K60" s="437"/>
      <c r="L60" s="437">
        <v>36.6</v>
      </c>
      <c r="M60" s="437"/>
      <c r="N60" s="437">
        <v>69.099999999999994</v>
      </c>
      <c r="O60" s="437">
        <v>90.5</v>
      </c>
      <c r="P60" s="437"/>
      <c r="Q60" s="242">
        <v>159.6</v>
      </c>
      <c r="R60" s="283">
        <v>-4.7000000000000028</v>
      </c>
      <c r="S60" s="241">
        <v>0</v>
      </c>
      <c r="T60" s="241">
        <v>4.3999999999999986</v>
      </c>
      <c r="U60" s="241">
        <v>-0.30000000000001137</v>
      </c>
      <c r="V60" s="241">
        <v>-17</v>
      </c>
      <c r="W60" s="437">
        <v>-17.300000000000011</v>
      </c>
      <c r="X60" s="241">
        <v>87.365591397849457</v>
      </c>
      <c r="Y60" s="241"/>
      <c r="Z60" s="241">
        <v>113.66459627329193</v>
      </c>
      <c r="AA60" s="241">
        <v>99.567723342939459</v>
      </c>
      <c r="AB60" s="241">
        <v>84.186046511627907</v>
      </c>
      <c r="AC60" s="241">
        <v>90.220463538722441</v>
      </c>
      <c r="AD60" s="241">
        <v>0</v>
      </c>
      <c r="AE60" s="241">
        <v>0</v>
      </c>
      <c r="AF60" s="241">
        <v>0</v>
      </c>
      <c r="AG60" s="241">
        <v>0</v>
      </c>
      <c r="AH60" s="241">
        <v>0</v>
      </c>
      <c r="AI60" s="427">
        <v>0</v>
      </c>
    </row>
    <row r="61" spans="1:35" ht="15.75" customHeight="1">
      <c r="A61" s="436" t="s">
        <v>682</v>
      </c>
      <c r="B61" s="469">
        <v>668.9</v>
      </c>
      <c r="C61" s="437">
        <v>656</v>
      </c>
      <c r="D61" s="437">
        <v>191.9</v>
      </c>
      <c r="E61" s="437"/>
      <c r="F61" s="241">
        <v>1516.8000000000002</v>
      </c>
      <c r="G61" s="437">
        <v>20.3</v>
      </c>
      <c r="H61" s="437"/>
      <c r="I61" s="242">
        <v>1537.1000000000001</v>
      </c>
      <c r="J61" s="469">
        <v>587.6</v>
      </c>
      <c r="K61" s="437">
        <v>686.5</v>
      </c>
      <c r="L61" s="437">
        <v>195.3</v>
      </c>
      <c r="M61" s="437"/>
      <c r="N61" s="437">
        <v>1469.3999999999999</v>
      </c>
      <c r="O61" s="437">
        <v>23.3</v>
      </c>
      <c r="P61" s="437"/>
      <c r="Q61" s="242">
        <v>1492.6999999999998</v>
      </c>
      <c r="R61" s="283">
        <v>-81.299999999999955</v>
      </c>
      <c r="S61" s="241">
        <v>30.5</v>
      </c>
      <c r="T61" s="241">
        <v>3.4000000000000057</v>
      </c>
      <c r="U61" s="241">
        <v>-47.400000000000318</v>
      </c>
      <c r="V61" s="241">
        <v>3</v>
      </c>
      <c r="W61" s="437">
        <v>-44.400000000000318</v>
      </c>
      <c r="X61" s="241">
        <v>87.845716848557345</v>
      </c>
      <c r="Y61" s="241">
        <v>104.64939024390243</v>
      </c>
      <c r="Z61" s="241">
        <v>101.77175612298073</v>
      </c>
      <c r="AA61" s="241">
        <v>96.874999999999972</v>
      </c>
      <c r="AB61" s="241">
        <v>114.77832512315271</v>
      </c>
      <c r="AC61" s="241">
        <v>97.111443627610413</v>
      </c>
      <c r="AD61" s="241">
        <v>0.18147004323656579</v>
      </c>
      <c r="AE61" s="241">
        <v>0.21201358863495984</v>
      </c>
      <c r="AF61" s="241">
        <v>6.0315009264978389E-2</v>
      </c>
      <c r="AG61" s="241">
        <v>0.45379864113650403</v>
      </c>
      <c r="AH61" s="241">
        <v>0</v>
      </c>
      <c r="AI61" s="241">
        <v>0.46099444101297093</v>
      </c>
    </row>
    <row r="62" spans="1:35" s="420" customFormat="1" ht="15.75" customHeight="1">
      <c r="A62" s="514" t="s">
        <v>742</v>
      </c>
      <c r="B62" s="471">
        <v>8.5</v>
      </c>
      <c r="C62" s="439">
        <v>17563.3</v>
      </c>
      <c r="D62" s="439">
        <v>6999.4</v>
      </c>
      <c r="E62" s="439">
        <v>-24562.699999999997</v>
      </c>
      <c r="F62" s="286">
        <v>8.5</v>
      </c>
      <c r="G62" s="439">
        <v>19765.7</v>
      </c>
      <c r="H62" s="439">
        <v>-19774.2</v>
      </c>
      <c r="I62" s="422">
        <v>0</v>
      </c>
      <c r="J62" s="471">
        <v>5.9</v>
      </c>
      <c r="K62" s="439">
        <v>17272.099999999999</v>
      </c>
      <c r="L62" s="439">
        <v>6999.4</v>
      </c>
      <c r="M62" s="439">
        <v>-24271.5</v>
      </c>
      <c r="N62" s="439">
        <v>5.9000000000014552</v>
      </c>
      <c r="O62" s="439">
        <v>19531.599999999999</v>
      </c>
      <c r="P62" s="439">
        <v>-19537.5</v>
      </c>
      <c r="Q62" s="422">
        <v>0</v>
      </c>
      <c r="R62" s="287">
        <v>-2.5999999999999996</v>
      </c>
      <c r="S62" s="286">
        <v>-291.20000000000073</v>
      </c>
      <c r="T62" s="286">
        <v>0</v>
      </c>
      <c r="U62" s="286">
        <v>-2.5999999999985448</v>
      </c>
      <c r="V62" s="286">
        <v>-234.10000000000218</v>
      </c>
      <c r="W62" s="439">
        <v>0</v>
      </c>
      <c r="X62" s="286">
        <v>69.411764705882362</v>
      </c>
      <c r="Y62" s="421">
        <v>98.341997232866248</v>
      </c>
      <c r="Z62" s="286">
        <v>100</v>
      </c>
      <c r="AA62" s="286">
        <v>69.411764705899472</v>
      </c>
      <c r="AB62" s="286">
        <v>98.815625047430643</v>
      </c>
      <c r="AC62" s="286"/>
      <c r="AD62" s="421">
        <v>0</v>
      </c>
      <c r="AE62" s="421">
        <v>5.3341877702285361</v>
      </c>
      <c r="AF62" s="421">
        <v>2.1616429894996911</v>
      </c>
      <c r="AG62" s="241">
        <v>0</v>
      </c>
      <c r="AH62" s="241">
        <v>6.0319950586781959</v>
      </c>
      <c r="AI62" s="421">
        <v>0</v>
      </c>
    </row>
    <row r="63" spans="1:35" s="438" customFormat="1" ht="21.75" customHeight="1">
      <c r="A63" s="436" t="s">
        <v>684</v>
      </c>
      <c r="B63" s="469">
        <v>8.5</v>
      </c>
      <c r="C63" s="437"/>
      <c r="D63" s="437"/>
      <c r="E63" s="437"/>
      <c r="F63" s="241">
        <v>8.5</v>
      </c>
      <c r="G63" s="437">
        <v>19765.7</v>
      </c>
      <c r="H63" s="437">
        <v>-19774.2</v>
      </c>
      <c r="I63" s="422">
        <v>0</v>
      </c>
      <c r="J63" s="469">
        <v>5.9</v>
      </c>
      <c r="K63" s="437"/>
      <c r="L63" s="437"/>
      <c r="M63" s="437"/>
      <c r="N63" s="437">
        <v>5.9</v>
      </c>
      <c r="O63" s="437">
        <v>19531.599999999999</v>
      </c>
      <c r="P63" s="437">
        <v>-19537.5</v>
      </c>
      <c r="Q63" s="422">
        <v>0</v>
      </c>
      <c r="R63" s="283">
        <v>-2.5999999999999996</v>
      </c>
      <c r="S63" s="241">
        <v>0</v>
      </c>
      <c r="T63" s="241">
        <v>0</v>
      </c>
      <c r="U63" s="241">
        <v>-2.5999999999999996</v>
      </c>
      <c r="V63" s="241">
        <v>-234.10000000000218</v>
      </c>
      <c r="W63" s="437">
        <v>0</v>
      </c>
      <c r="X63" s="241">
        <v>69.411764705882362</v>
      </c>
      <c r="Y63" s="421"/>
      <c r="Z63" s="241"/>
      <c r="AA63" s="241">
        <v>69.411764705882362</v>
      </c>
      <c r="AB63" s="241">
        <v>98.815625047430643</v>
      </c>
      <c r="AC63" s="241"/>
      <c r="AD63" s="421">
        <v>0</v>
      </c>
      <c r="AE63" s="421">
        <v>0</v>
      </c>
      <c r="AF63" s="421">
        <v>0</v>
      </c>
      <c r="AG63" s="241">
        <v>0</v>
      </c>
      <c r="AH63" s="241">
        <v>6.0319950586781959</v>
      </c>
      <c r="AI63" s="421">
        <v>0</v>
      </c>
    </row>
    <row r="64" spans="1:35" s="438" customFormat="1" hidden="1">
      <c r="A64" s="436" t="s">
        <v>645</v>
      </c>
      <c r="B64" s="469"/>
      <c r="C64" s="437"/>
      <c r="D64" s="437"/>
      <c r="E64" s="437"/>
      <c r="F64" s="421">
        <v>0</v>
      </c>
      <c r="G64" s="437"/>
      <c r="H64" s="437"/>
      <c r="I64" s="422">
        <v>0</v>
      </c>
      <c r="J64" s="469"/>
      <c r="K64" s="437"/>
      <c r="L64" s="437"/>
      <c r="M64" s="437"/>
      <c r="N64" s="437">
        <v>0</v>
      </c>
      <c r="O64" s="437"/>
      <c r="P64" s="437">
        <v>0</v>
      </c>
      <c r="Q64" s="422">
        <v>0</v>
      </c>
      <c r="R64" s="283">
        <v>0</v>
      </c>
      <c r="S64" s="241">
        <v>0</v>
      </c>
      <c r="T64" s="241">
        <v>0</v>
      </c>
      <c r="U64" s="241">
        <v>0</v>
      </c>
      <c r="V64" s="241">
        <v>0</v>
      </c>
      <c r="W64" s="437">
        <v>0</v>
      </c>
      <c r="X64" s="241" t="e">
        <v>#DIV/0!</v>
      </c>
      <c r="Y64" s="421" t="e">
        <v>#DIV/0!</v>
      </c>
      <c r="Z64" s="241"/>
      <c r="AA64" s="241" t="e">
        <v>#DIV/0!</v>
      </c>
      <c r="AB64" s="241" t="e">
        <v>#DIV/0!</v>
      </c>
      <c r="AC64" s="241"/>
      <c r="AD64" s="421">
        <v>0</v>
      </c>
      <c r="AE64" s="421">
        <v>0</v>
      </c>
      <c r="AF64" s="421">
        <v>0</v>
      </c>
      <c r="AG64" s="241">
        <v>0</v>
      </c>
      <c r="AH64" s="241">
        <v>0</v>
      </c>
      <c r="AI64" s="421">
        <v>0</v>
      </c>
    </row>
    <row r="65" spans="1:35" s="438" customFormat="1" ht="34.5" hidden="1" customHeight="1">
      <c r="A65" s="436" t="s">
        <v>640</v>
      </c>
      <c r="B65" s="469"/>
      <c r="C65" s="437"/>
      <c r="D65" s="437"/>
      <c r="E65" s="437"/>
      <c r="F65" s="421">
        <v>0</v>
      </c>
      <c r="G65" s="437"/>
      <c r="H65" s="437"/>
      <c r="I65" s="422">
        <v>0</v>
      </c>
      <c r="J65" s="469"/>
      <c r="K65" s="437"/>
      <c r="L65" s="437"/>
      <c r="M65" s="437"/>
      <c r="N65" s="437">
        <v>0</v>
      </c>
      <c r="O65" s="437"/>
      <c r="P65" s="437">
        <v>0</v>
      </c>
      <c r="Q65" s="422">
        <v>0</v>
      </c>
      <c r="R65" s="283">
        <v>0</v>
      </c>
      <c r="S65" s="241">
        <v>0</v>
      </c>
      <c r="T65" s="241">
        <v>0</v>
      </c>
      <c r="U65" s="241">
        <v>0</v>
      </c>
      <c r="V65" s="241">
        <v>0</v>
      </c>
      <c r="W65" s="437">
        <v>0</v>
      </c>
      <c r="X65" s="241" t="e">
        <v>#DIV/0!</v>
      </c>
      <c r="Y65" s="421" t="e">
        <v>#DIV/0!</v>
      </c>
      <c r="Z65" s="241"/>
      <c r="AA65" s="241" t="e">
        <v>#DIV/0!</v>
      </c>
      <c r="AB65" s="241" t="e">
        <v>#DIV/0!</v>
      </c>
      <c r="AC65" s="241"/>
      <c r="AD65" s="421">
        <v>0</v>
      </c>
      <c r="AE65" s="421">
        <v>0</v>
      </c>
      <c r="AF65" s="421">
        <v>0</v>
      </c>
      <c r="AG65" s="241">
        <v>0</v>
      </c>
      <c r="AH65" s="241">
        <v>0</v>
      </c>
      <c r="AI65" s="421">
        <v>0</v>
      </c>
    </row>
    <row r="66" spans="1:35" s="438" customFormat="1" ht="17.25" customHeight="1">
      <c r="A66" s="436" t="s">
        <v>685</v>
      </c>
      <c r="B66" s="469"/>
      <c r="C66" s="437">
        <v>17563.3</v>
      </c>
      <c r="D66" s="437"/>
      <c r="E66" s="437">
        <v>-17563.3</v>
      </c>
      <c r="F66" s="421">
        <v>0</v>
      </c>
      <c r="G66" s="437"/>
      <c r="H66" s="437"/>
      <c r="I66" s="422">
        <v>0</v>
      </c>
      <c r="J66" s="469"/>
      <c r="K66" s="437">
        <v>17272.099999999999</v>
      </c>
      <c r="L66" s="437"/>
      <c r="M66" s="437">
        <v>-17272.099999999999</v>
      </c>
      <c r="N66" s="437">
        <v>0</v>
      </c>
      <c r="O66" s="437"/>
      <c r="P66" s="437"/>
      <c r="Q66" s="422">
        <v>0</v>
      </c>
      <c r="R66" s="283">
        <v>0</v>
      </c>
      <c r="S66" s="241">
        <v>-291.20000000000073</v>
      </c>
      <c r="T66" s="241">
        <v>0</v>
      </c>
      <c r="U66" s="241">
        <v>0</v>
      </c>
      <c r="V66" s="241">
        <v>0</v>
      </c>
      <c r="W66" s="437">
        <v>0</v>
      </c>
      <c r="X66" s="241"/>
      <c r="Y66" s="241">
        <v>98.341997232866248</v>
      </c>
      <c r="Z66" s="241"/>
      <c r="AA66" s="241"/>
      <c r="AB66" s="241"/>
      <c r="AC66" s="241"/>
      <c r="AD66" s="421">
        <v>0</v>
      </c>
      <c r="AE66" s="241">
        <v>5.3341877702285361</v>
      </c>
      <c r="AF66" s="241">
        <v>0</v>
      </c>
      <c r="AG66" s="241">
        <v>0</v>
      </c>
      <c r="AH66" s="241">
        <v>0</v>
      </c>
      <c r="AI66" s="421">
        <v>0</v>
      </c>
    </row>
    <row r="67" spans="1:35" s="438" customFormat="1" ht="17.25" customHeight="1" thickBot="1">
      <c r="A67" s="516" t="s">
        <v>686</v>
      </c>
      <c r="B67" s="517"/>
      <c r="C67" s="444"/>
      <c r="D67" s="444">
        <v>6999.4</v>
      </c>
      <c r="E67" s="444">
        <v>-6999.4</v>
      </c>
      <c r="F67" s="440">
        <v>0</v>
      </c>
      <c r="G67" s="444"/>
      <c r="H67" s="444"/>
      <c r="I67" s="441">
        <v>0</v>
      </c>
      <c r="J67" s="517"/>
      <c r="K67" s="444"/>
      <c r="L67" s="444">
        <v>6999.4</v>
      </c>
      <c r="M67" s="444">
        <v>-6999.4</v>
      </c>
      <c r="N67" s="444">
        <v>0</v>
      </c>
      <c r="O67" s="444"/>
      <c r="P67" s="444"/>
      <c r="Q67" s="441">
        <v>0</v>
      </c>
      <c r="R67" s="442">
        <v>0</v>
      </c>
      <c r="S67" s="443">
        <v>0</v>
      </c>
      <c r="T67" s="443">
        <v>0</v>
      </c>
      <c r="U67" s="443">
        <v>0</v>
      </c>
      <c r="V67" s="443">
        <v>0</v>
      </c>
      <c r="W67" s="444">
        <v>0</v>
      </c>
      <c r="X67" s="241"/>
      <c r="Y67" s="421"/>
      <c r="Z67" s="443">
        <v>100</v>
      </c>
      <c r="AA67" s="443"/>
      <c r="AB67" s="443"/>
      <c r="AC67" s="443"/>
      <c r="AD67" s="421">
        <v>0</v>
      </c>
      <c r="AE67" s="427">
        <v>0</v>
      </c>
      <c r="AF67" s="241">
        <v>2.1616429894996911</v>
      </c>
      <c r="AG67" s="241">
        <v>0</v>
      </c>
      <c r="AH67" s="241">
        <v>0</v>
      </c>
      <c r="AI67" s="421">
        <v>0</v>
      </c>
    </row>
    <row r="68" spans="1:35" s="415" customFormat="1" ht="19.5" customHeight="1" thickBot="1">
      <c r="A68" s="518" t="s">
        <v>683</v>
      </c>
      <c r="B68" s="504">
        <v>82115.3</v>
      </c>
      <c r="C68" s="414">
        <v>43044.2</v>
      </c>
      <c r="D68" s="414">
        <v>15971.2</v>
      </c>
      <c r="E68" s="414">
        <v>-24562.699999999997</v>
      </c>
      <c r="F68" s="413">
        <v>116568.00000000001</v>
      </c>
      <c r="G68" s="414">
        <v>30562</v>
      </c>
      <c r="H68" s="414">
        <v>-19779.7</v>
      </c>
      <c r="I68" s="445">
        <v>127350.3</v>
      </c>
      <c r="J68" s="504">
        <v>80070.100000000006</v>
      </c>
      <c r="K68" s="414">
        <v>42722.6</v>
      </c>
      <c r="L68" s="414">
        <v>15849.9</v>
      </c>
      <c r="M68" s="414">
        <v>-24271.5</v>
      </c>
      <c r="N68" s="414">
        <v>114371.1</v>
      </c>
      <c r="O68" s="414">
        <v>28134.5</v>
      </c>
      <c r="P68" s="414">
        <v>-19542.999999999996</v>
      </c>
      <c r="Q68" s="412">
        <v>122962.6</v>
      </c>
      <c r="R68" s="446">
        <v>-2045.1999999999971</v>
      </c>
      <c r="S68" s="413">
        <v>-321.59999999999854</v>
      </c>
      <c r="T68" s="413">
        <v>-121.30000000000109</v>
      </c>
      <c r="U68" s="413">
        <v>-2196.9000000000087</v>
      </c>
      <c r="V68" s="413">
        <v>-2427.5</v>
      </c>
      <c r="W68" s="447">
        <v>-4387.6999999999971</v>
      </c>
      <c r="X68" s="519">
        <v>97.509355747345509</v>
      </c>
      <c r="Y68" s="520">
        <v>99.252861012633531</v>
      </c>
      <c r="Z68" s="519">
        <v>99.24050791424564</v>
      </c>
      <c r="AA68" s="519">
        <v>98.115348980852374</v>
      </c>
      <c r="AB68" s="519">
        <v>92.057129768994173</v>
      </c>
      <c r="AC68" s="519">
        <v>96.55462138683616</v>
      </c>
      <c r="AD68" s="519">
        <v>24.728258184064238</v>
      </c>
      <c r="AE68" s="519">
        <v>13.194132180358245</v>
      </c>
      <c r="AF68" s="519">
        <v>4.8949660284125995</v>
      </c>
      <c r="AG68" s="519">
        <v>35.321525633106859</v>
      </c>
      <c r="AH68" s="519">
        <v>8.6888511426806669</v>
      </c>
      <c r="AI68" s="519">
        <v>37.974861025324273</v>
      </c>
    </row>
    <row r="69" spans="1:35" s="406" customFormat="1" ht="15.75" customHeight="1">
      <c r="A69" s="448" t="s">
        <v>646</v>
      </c>
      <c r="B69" s="521">
        <v>11891.6</v>
      </c>
      <c r="C69" s="452"/>
      <c r="D69" s="452"/>
      <c r="E69" s="452"/>
      <c r="F69" s="449">
        <v>11891.6</v>
      </c>
      <c r="G69" s="452">
        <v>927.3</v>
      </c>
      <c r="H69" s="454">
        <v>-2855.2999999999997</v>
      </c>
      <c r="I69" s="450">
        <v>9963.6</v>
      </c>
      <c r="J69" s="521">
        <v>11446.3</v>
      </c>
      <c r="K69" s="452"/>
      <c r="L69" s="452"/>
      <c r="M69" s="452"/>
      <c r="N69" s="452">
        <v>11446.3</v>
      </c>
      <c r="O69" s="452">
        <v>2520</v>
      </c>
      <c r="P69" s="454">
        <v>-2852.6</v>
      </c>
      <c r="Q69" s="450">
        <v>11113.699999999999</v>
      </c>
      <c r="R69" s="451">
        <v>-445.30000000000109</v>
      </c>
      <c r="S69" s="449">
        <v>0</v>
      </c>
      <c r="T69" s="449">
        <v>0</v>
      </c>
      <c r="U69" s="449">
        <v>-445.30000000000109</v>
      </c>
      <c r="V69" s="449">
        <v>1592.7</v>
      </c>
      <c r="W69" s="452">
        <v>1150.0999999999985</v>
      </c>
      <c r="X69" s="449">
        <v>96.255339903797633</v>
      </c>
      <c r="Y69" s="522"/>
      <c r="Z69" s="449"/>
      <c r="AA69" s="449">
        <v>96.255339903797633</v>
      </c>
      <c r="AB69" s="449">
        <v>271.75671303785185</v>
      </c>
      <c r="AC69" s="449">
        <v>111.54301658035246</v>
      </c>
      <c r="AD69" s="449">
        <v>3.5349907350216183</v>
      </c>
      <c r="AE69" s="449">
        <v>0</v>
      </c>
      <c r="AF69" s="449">
        <v>0</v>
      </c>
      <c r="AG69" s="449">
        <v>3.5349907350216183</v>
      </c>
      <c r="AH69" s="449">
        <v>0.77825818406423719</v>
      </c>
      <c r="AI69" s="449">
        <v>3.4322730080296475</v>
      </c>
    </row>
    <row r="70" spans="1:35" s="406" customFormat="1" ht="19.5" customHeight="1">
      <c r="A70" s="435" t="s">
        <v>690</v>
      </c>
      <c r="B70" s="523">
        <v>2849.7</v>
      </c>
      <c r="C70" s="452"/>
      <c r="D70" s="452"/>
      <c r="E70" s="452"/>
      <c r="F70" s="427">
        <v>2849.7</v>
      </c>
      <c r="G70" s="454">
        <v>0.1</v>
      </c>
      <c r="H70" s="454">
        <v>-2849.7999999999997</v>
      </c>
      <c r="I70" s="453">
        <v>0</v>
      </c>
      <c r="J70" s="523">
        <v>2847</v>
      </c>
      <c r="K70" s="452"/>
      <c r="L70" s="452"/>
      <c r="M70" s="452"/>
      <c r="N70" s="454">
        <v>2847</v>
      </c>
      <c r="O70" s="454">
        <v>0.1</v>
      </c>
      <c r="P70" s="454">
        <v>-2847.1</v>
      </c>
      <c r="Q70" s="422">
        <v>0</v>
      </c>
      <c r="R70" s="429">
        <v>-2.6999999999998181</v>
      </c>
      <c r="S70" s="427">
        <v>0</v>
      </c>
      <c r="T70" s="427">
        <v>0</v>
      </c>
      <c r="U70" s="427">
        <v>-2.6999999999998181</v>
      </c>
      <c r="V70" s="427">
        <v>0</v>
      </c>
      <c r="W70" s="430">
        <v>0</v>
      </c>
      <c r="X70" s="427">
        <v>99.905253184545757</v>
      </c>
      <c r="Y70" s="524"/>
      <c r="Z70" s="427"/>
      <c r="AA70" s="427">
        <v>99.905253184545757</v>
      </c>
      <c r="AB70" s="525">
        <v>100</v>
      </c>
      <c r="AC70" s="449">
        <v>0</v>
      </c>
      <c r="AD70" s="427">
        <v>0.87924644842495359</v>
      </c>
      <c r="AE70" s="427">
        <v>0</v>
      </c>
      <c r="AF70" s="427">
        <v>0</v>
      </c>
      <c r="AG70" s="427">
        <v>0.87924644842495359</v>
      </c>
      <c r="AH70" s="241">
        <v>0</v>
      </c>
      <c r="AI70" s="427">
        <v>0</v>
      </c>
    </row>
    <row r="71" spans="1:35" s="406" customFormat="1" ht="16.5" customHeight="1">
      <c r="A71" s="434" t="s">
        <v>760</v>
      </c>
      <c r="B71" s="523"/>
      <c r="C71" s="452"/>
      <c r="D71" s="452"/>
      <c r="E71" s="452"/>
      <c r="F71" s="427"/>
      <c r="G71" s="454">
        <v>5.5</v>
      </c>
      <c r="H71" s="454">
        <v>-5.5</v>
      </c>
      <c r="I71" s="422">
        <v>0</v>
      </c>
      <c r="J71" s="523"/>
      <c r="K71" s="452"/>
      <c r="L71" s="452"/>
      <c r="M71" s="452"/>
      <c r="N71" s="454"/>
      <c r="O71" s="526">
        <v>5.5</v>
      </c>
      <c r="P71" s="454">
        <v>-5.5</v>
      </c>
      <c r="Q71" s="422"/>
      <c r="R71" s="429">
        <v>0</v>
      </c>
      <c r="S71" s="427">
        <v>0</v>
      </c>
      <c r="T71" s="427">
        <v>0</v>
      </c>
      <c r="U71" s="427">
        <v>0</v>
      </c>
      <c r="V71" s="427">
        <v>0</v>
      </c>
      <c r="W71" s="430">
        <v>0</v>
      </c>
      <c r="X71" s="427">
        <v>0</v>
      </c>
      <c r="Y71" s="524"/>
      <c r="Z71" s="427"/>
      <c r="AA71" s="427">
        <v>0</v>
      </c>
      <c r="AB71" s="527">
        <v>100</v>
      </c>
      <c r="AC71" s="527">
        <v>0</v>
      </c>
      <c r="AD71" s="427">
        <v>0</v>
      </c>
      <c r="AE71" s="427">
        <v>0</v>
      </c>
      <c r="AF71" s="427">
        <v>0</v>
      </c>
      <c r="AG71" s="427">
        <v>0</v>
      </c>
      <c r="AH71" s="241">
        <v>0</v>
      </c>
      <c r="AI71" s="427">
        <v>0</v>
      </c>
    </row>
    <row r="72" spans="1:35" s="406" customFormat="1">
      <c r="A72" s="455" t="s">
        <v>687</v>
      </c>
      <c r="B72" s="510">
        <v>1763.4</v>
      </c>
      <c r="C72" s="424"/>
      <c r="D72" s="424"/>
      <c r="E72" s="424"/>
      <c r="F72" s="421">
        <v>1763.4</v>
      </c>
      <c r="G72" s="424">
        <v>22.2</v>
      </c>
      <c r="H72" s="424"/>
      <c r="I72" s="422">
        <v>1785.6000000000001</v>
      </c>
      <c r="J72" s="510">
        <v>1757.9</v>
      </c>
      <c r="K72" s="424"/>
      <c r="L72" s="424"/>
      <c r="M72" s="424"/>
      <c r="N72" s="424">
        <v>1757.9</v>
      </c>
      <c r="O72" s="424">
        <v>20.3</v>
      </c>
      <c r="P72" s="424"/>
      <c r="Q72" s="422">
        <v>1778.2</v>
      </c>
      <c r="R72" s="423">
        <v>-5.5</v>
      </c>
      <c r="S72" s="421">
        <v>0</v>
      </c>
      <c r="T72" s="421">
        <v>0</v>
      </c>
      <c r="U72" s="421">
        <v>-5.5</v>
      </c>
      <c r="V72" s="421">
        <v>-1.8999999999999986</v>
      </c>
      <c r="W72" s="424">
        <v>-7.4000000000000909</v>
      </c>
      <c r="X72" s="421">
        <v>99.68810252920494</v>
      </c>
      <c r="Y72" s="528"/>
      <c r="Z72" s="421"/>
      <c r="AA72" s="421">
        <v>99.68810252920494</v>
      </c>
      <c r="AB72" s="421">
        <v>91.441441441441455</v>
      </c>
      <c r="AC72" s="421">
        <v>99.585573476702507</v>
      </c>
      <c r="AD72" s="449">
        <v>0.54289684990735021</v>
      </c>
      <c r="AE72" s="449">
        <v>0</v>
      </c>
      <c r="AF72" s="449">
        <v>0</v>
      </c>
      <c r="AG72" s="449">
        <v>0.54289684990735021</v>
      </c>
      <c r="AH72" s="527">
        <v>0</v>
      </c>
      <c r="AI72" s="449">
        <v>0.54916615194564544</v>
      </c>
    </row>
    <row r="73" spans="1:35" s="406" customFormat="1">
      <c r="A73" s="455" t="s">
        <v>688</v>
      </c>
      <c r="B73" s="510">
        <v>7187</v>
      </c>
      <c r="C73" s="424"/>
      <c r="D73" s="424"/>
      <c r="E73" s="424"/>
      <c r="F73" s="421">
        <v>7187</v>
      </c>
      <c r="G73" s="424">
        <v>32.5</v>
      </c>
      <c r="H73" s="424"/>
      <c r="I73" s="422">
        <v>7219.5</v>
      </c>
      <c r="J73" s="510">
        <v>7105.3</v>
      </c>
      <c r="K73" s="424"/>
      <c r="L73" s="424"/>
      <c r="M73" s="424"/>
      <c r="N73" s="424">
        <v>7105.3</v>
      </c>
      <c r="O73" s="424">
        <v>29.8</v>
      </c>
      <c r="P73" s="424"/>
      <c r="Q73" s="422">
        <v>7135.1</v>
      </c>
      <c r="R73" s="423">
        <v>-81.699999999999818</v>
      </c>
      <c r="S73" s="421">
        <v>0</v>
      </c>
      <c r="T73" s="421">
        <v>0</v>
      </c>
      <c r="U73" s="421">
        <v>-81.699999999999818</v>
      </c>
      <c r="V73" s="421">
        <v>-2.6999999999999993</v>
      </c>
      <c r="W73" s="424">
        <v>-84.399999999999636</v>
      </c>
      <c r="X73" s="421">
        <v>98.863225267844726</v>
      </c>
      <c r="Y73" s="528"/>
      <c r="Z73" s="421"/>
      <c r="AA73" s="421">
        <v>98.863225267844726</v>
      </c>
      <c r="AB73" s="421">
        <v>91.692307692307693</v>
      </c>
      <c r="AC73" s="421">
        <v>98.830943971189143</v>
      </c>
      <c r="AD73" s="449">
        <v>2.1943483631871525</v>
      </c>
      <c r="AE73" s="449">
        <v>0</v>
      </c>
      <c r="AF73" s="449">
        <v>0</v>
      </c>
      <c r="AG73" s="449">
        <v>2.1943483631871525</v>
      </c>
      <c r="AH73" s="527">
        <v>0</v>
      </c>
      <c r="AI73" s="449">
        <v>2.2035515750463248</v>
      </c>
    </row>
    <row r="74" spans="1:35" s="406" customFormat="1">
      <c r="A74" s="455" t="s">
        <v>689</v>
      </c>
      <c r="B74" s="510">
        <v>9305.2000000000007</v>
      </c>
      <c r="C74" s="424"/>
      <c r="D74" s="424"/>
      <c r="E74" s="424"/>
      <c r="F74" s="421">
        <v>9305.2000000000007</v>
      </c>
      <c r="G74" s="424">
        <v>4327.1000000000004</v>
      </c>
      <c r="H74" s="430">
        <v>-965.7</v>
      </c>
      <c r="I74" s="422">
        <v>12666.6</v>
      </c>
      <c r="J74" s="510">
        <v>8669.5</v>
      </c>
      <c r="K74" s="424"/>
      <c r="L74" s="424"/>
      <c r="M74" s="424"/>
      <c r="N74" s="424">
        <v>8669.5</v>
      </c>
      <c r="O74" s="424">
        <v>3591.5</v>
      </c>
      <c r="P74" s="430">
        <v>-960.1</v>
      </c>
      <c r="Q74" s="422">
        <v>11300.9</v>
      </c>
      <c r="R74" s="423">
        <v>-635.70000000000073</v>
      </c>
      <c r="S74" s="421">
        <v>0</v>
      </c>
      <c r="T74" s="421">
        <v>0</v>
      </c>
      <c r="U74" s="421">
        <v>-635.70000000000073</v>
      </c>
      <c r="V74" s="421">
        <v>-735.60000000000036</v>
      </c>
      <c r="W74" s="424">
        <v>-1365.7000000000007</v>
      </c>
      <c r="X74" s="421">
        <v>93.168335984180885</v>
      </c>
      <c r="Y74" s="528"/>
      <c r="Z74" s="421"/>
      <c r="AA74" s="421">
        <v>93.168335984180885</v>
      </c>
      <c r="AB74" s="421">
        <v>83.000161771163121</v>
      </c>
      <c r="AC74" s="421">
        <v>89.218101147900768</v>
      </c>
      <c r="AD74" s="449">
        <v>2.6774243360098824</v>
      </c>
      <c r="AE74" s="449">
        <v>0</v>
      </c>
      <c r="AF74" s="449">
        <v>0</v>
      </c>
      <c r="AG74" s="449">
        <v>2.6774243360098824</v>
      </c>
      <c r="AH74" s="449">
        <v>1.1091723285978998</v>
      </c>
      <c r="AI74" s="449">
        <v>3.4900864731315622</v>
      </c>
    </row>
    <row r="75" spans="1:35" s="406" customFormat="1">
      <c r="A75" s="435" t="s">
        <v>690</v>
      </c>
      <c r="B75" s="473">
        <v>965.7</v>
      </c>
      <c r="C75" s="424"/>
      <c r="D75" s="424"/>
      <c r="E75" s="424"/>
      <c r="F75" s="427">
        <v>965.7</v>
      </c>
      <c r="G75" s="529"/>
      <c r="H75" s="430">
        <v>-965.7</v>
      </c>
      <c r="I75" s="453">
        <v>0</v>
      </c>
      <c r="J75" s="473">
        <v>960.1</v>
      </c>
      <c r="K75" s="424"/>
      <c r="L75" s="424"/>
      <c r="M75" s="424"/>
      <c r="N75" s="430">
        <v>960.1</v>
      </c>
      <c r="O75" s="529"/>
      <c r="P75" s="430">
        <v>-960.1</v>
      </c>
      <c r="Q75" s="453">
        <v>0</v>
      </c>
      <c r="R75" s="429">
        <v>-5.6000000000000227</v>
      </c>
      <c r="S75" s="421">
        <v>0</v>
      </c>
      <c r="T75" s="421">
        <v>0</v>
      </c>
      <c r="U75" s="421">
        <v>-5.6000000000000227</v>
      </c>
      <c r="V75" s="427">
        <v>0</v>
      </c>
      <c r="W75" s="430">
        <v>0</v>
      </c>
      <c r="X75" s="427">
        <v>99.420109764937351</v>
      </c>
      <c r="Y75" s="530"/>
      <c r="Z75" s="427"/>
      <c r="AA75" s="427">
        <v>99.420109764937351</v>
      </c>
      <c r="AB75" s="427"/>
      <c r="AC75" s="427"/>
      <c r="AD75" s="513">
        <v>0.29651019147621993</v>
      </c>
      <c r="AE75" s="513">
        <v>0</v>
      </c>
      <c r="AF75" s="513">
        <v>0</v>
      </c>
      <c r="AG75" s="427">
        <v>0.29651019147621993</v>
      </c>
      <c r="AH75" s="527">
        <v>0</v>
      </c>
      <c r="AI75" s="427">
        <v>0</v>
      </c>
    </row>
    <row r="76" spans="1:35" s="406" customFormat="1" ht="18.75" customHeight="1">
      <c r="A76" s="455" t="s">
        <v>691</v>
      </c>
      <c r="B76" s="510">
        <v>583.9</v>
      </c>
      <c r="C76" s="424"/>
      <c r="D76" s="424"/>
      <c r="E76" s="424"/>
      <c r="F76" s="421">
        <v>583.9</v>
      </c>
      <c r="G76" s="424">
        <v>160</v>
      </c>
      <c r="H76" s="430">
        <v>-162</v>
      </c>
      <c r="I76" s="422">
        <v>581.9</v>
      </c>
      <c r="J76" s="510">
        <v>518.4</v>
      </c>
      <c r="K76" s="424"/>
      <c r="L76" s="424"/>
      <c r="M76" s="424"/>
      <c r="N76" s="424">
        <v>518.4</v>
      </c>
      <c r="O76" s="424">
        <v>129.1</v>
      </c>
      <c r="P76" s="430">
        <v>-138.80000000000001</v>
      </c>
      <c r="Q76" s="422">
        <v>508.7</v>
      </c>
      <c r="R76" s="423">
        <v>-65.5</v>
      </c>
      <c r="S76" s="421">
        <v>0</v>
      </c>
      <c r="T76" s="421">
        <v>0</v>
      </c>
      <c r="U76" s="421">
        <v>-65.5</v>
      </c>
      <c r="V76" s="421">
        <v>-30.900000000000006</v>
      </c>
      <c r="W76" s="424">
        <v>-73.199999999999989</v>
      </c>
      <c r="X76" s="421">
        <v>88.782325740709027</v>
      </c>
      <c r="Y76" s="528"/>
      <c r="Z76" s="421"/>
      <c r="AA76" s="421">
        <v>88.782325740709027</v>
      </c>
      <c r="AB76" s="421">
        <v>80.6875</v>
      </c>
      <c r="AC76" s="421">
        <v>87.420518989517106</v>
      </c>
      <c r="AD76" s="421">
        <v>0.16009882643607165</v>
      </c>
      <c r="AE76" s="421">
        <v>0</v>
      </c>
      <c r="AF76" s="421">
        <v>0</v>
      </c>
      <c r="AG76" s="449">
        <v>0.16009882643607165</v>
      </c>
      <c r="AH76" s="527">
        <v>0</v>
      </c>
      <c r="AI76" s="449">
        <v>0.15710315009264977</v>
      </c>
    </row>
    <row r="77" spans="1:35" s="456" customFormat="1" ht="15.75" customHeight="1">
      <c r="A77" s="435" t="s">
        <v>690</v>
      </c>
      <c r="B77" s="473">
        <v>162</v>
      </c>
      <c r="C77" s="430"/>
      <c r="D77" s="430"/>
      <c r="E77" s="430"/>
      <c r="F77" s="427">
        <v>162</v>
      </c>
      <c r="G77" s="430"/>
      <c r="H77" s="430">
        <v>-162</v>
      </c>
      <c r="I77" s="422">
        <v>0</v>
      </c>
      <c r="J77" s="473">
        <v>138.80000000000001</v>
      </c>
      <c r="K77" s="430"/>
      <c r="L77" s="430"/>
      <c r="M77" s="430"/>
      <c r="N77" s="430">
        <v>138.80000000000001</v>
      </c>
      <c r="O77" s="430"/>
      <c r="P77" s="430">
        <v>-138.80000000000001</v>
      </c>
      <c r="Q77" s="422">
        <v>0</v>
      </c>
      <c r="R77" s="429">
        <v>-23.199999999999989</v>
      </c>
      <c r="S77" s="427">
        <v>0</v>
      </c>
      <c r="T77" s="427">
        <v>0</v>
      </c>
      <c r="U77" s="427">
        <v>-23.199999999999989</v>
      </c>
      <c r="V77" s="427">
        <v>0</v>
      </c>
      <c r="W77" s="430">
        <v>0</v>
      </c>
      <c r="X77" s="427">
        <v>85.679012345679013</v>
      </c>
      <c r="Y77" s="530"/>
      <c r="Z77" s="427"/>
      <c r="AA77" s="427">
        <v>85.679012345679013</v>
      </c>
      <c r="AB77" s="427"/>
      <c r="AC77" s="427"/>
      <c r="AD77" s="427">
        <v>0</v>
      </c>
      <c r="AE77" s="427">
        <v>0</v>
      </c>
      <c r="AF77" s="427">
        <v>0</v>
      </c>
      <c r="AG77" s="427">
        <v>0</v>
      </c>
      <c r="AH77" s="427">
        <v>0</v>
      </c>
      <c r="AI77" s="427">
        <v>0</v>
      </c>
    </row>
    <row r="78" spans="1:35" s="406" customFormat="1">
      <c r="A78" s="455" t="s">
        <v>692</v>
      </c>
      <c r="B78" s="510">
        <v>622</v>
      </c>
      <c r="C78" s="424"/>
      <c r="D78" s="424"/>
      <c r="E78" s="424"/>
      <c r="F78" s="421">
        <v>622</v>
      </c>
      <c r="G78" s="424">
        <v>4781.3</v>
      </c>
      <c r="H78" s="430">
        <v>-248.6</v>
      </c>
      <c r="I78" s="422">
        <v>5154.7</v>
      </c>
      <c r="J78" s="510">
        <v>600.5</v>
      </c>
      <c r="K78" s="424"/>
      <c r="L78" s="424"/>
      <c r="M78" s="424"/>
      <c r="N78" s="424">
        <v>600.5</v>
      </c>
      <c r="O78" s="424">
        <v>2810</v>
      </c>
      <c r="P78" s="430">
        <v>-241.9</v>
      </c>
      <c r="Q78" s="422">
        <v>3168.6</v>
      </c>
      <c r="R78" s="423">
        <v>-21.5</v>
      </c>
      <c r="S78" s="421">
        <v>0</v>
      </c>
      <c r="T78" s="421">
        <v>0</v>
      </c>
      <c r="U78" s="421">
        <v>-21.5</v>
      </c>
      <c r="V78" s="421">
        <v>-1971.3000000000002</v>
      </c>
      <c r="W78" s="424">
        <v>-1986.1</v>
      </c>
      <c r="X78" s="421">
        <v>96.543408360128609</v>
      </c>
      <c r="Y78" s="528"/>
      <c r="Z78" s="421"/>
      <c r="AA78" s="421">
        <v>96.543408360128609</v>
      </c>
      <c r="AB78" s="421">
        <v>58.770627235270744</v>
      </c>
      <c r="AC78" s="421">
        <v>61.470114652647098</v>
      </c>
      <c r="AD78" s="421">
        <v>0.18545398394070414</v>
      </c>
      <c r="AE78" s="421">
        <v>0</v>
      </c>
      <c r="AF78" s="421">
        <v>0</v>
      </c>
      <c r="AG78" s="449">
        <v>0.18545398394070414</v>
      </c>
      <c r="AH78" s="449">
        <v>0.86781964175416926</v>
      </c>
      <c r="AI78" s="449">
        <v>0.978567016676961</v>
      </c>
    </row>
    <row r="79" spans="1:35" ht="15.75" customHeight="1">
      <c r="A79" s="435" t="s">
        <v>690</v>
      </c>
      <c r="B79" s="473">
        <v>241.4</v>
      </c>
      <c r="C79" s="437"/>
      <c r="D79" s="437"/>
      <c r="E79" s="437"/>
      <c r="F79" s="427">
        <v>241.4</v>
      </c>
      <c r="G79" s="430">
        <v>7.2</v>
      </c>
      <c r="H79" s="430">
        <v>-248.6</v>
      </c>
      <c r="I79" s="453">
        <v>0</v>
      </c>
      <c r="J79" s="473">
        <v>237</v>
      </c>
      <c r="K79" s="437"/>
      <c r="L79" s="437"/>
      <c r="M79" s="437"/>
      <c r="N79" s="430">
        <v>237</v>
      </c>
      <c r="O79" s="430">
        <v>4.9000000000000004</v>
      </c>
      <c r="P79" s="430">
        <v>-241.9</v>
      </c>
      <c r="Q79" s="453">
        <v>0</v>
      </c>
      <c r="R79" s="429">
        <v>-4.4000000000000057</v>
      </c>
      <c r="S79" s="427">
        <v>0</v>
      </c>
      <c r="T79" s="427">
        <v>0</v>
      </c>
      <c r="U79" s="427">
        <v>-4.4000000000000057</v>
      </c>
      <c r="V79" s="427">
        <v>-2.2999999999999998</v>
      </c>
      <c r="W79" s="430">
        <v>0</v>
      </c>
      <c r="X79" s="427">
        <v>98.177299088649534</v>
      </c>
      <c r="Y79" s="530"/>
      <c r="Z79" s="427"/>
      <c r="AA79" s="427">
        <v>98.177299088649534</v>
      </c>
      <c r="AB79" s="427">
        <v>68.055555555555557</v>
      </c>
      <c r="AC79" s="427"/>
      <c r="AD79" s="427">
        <v>7.3193329215565164E-2</v>
      </c>
      <c r="AE79" s="427">
        <v>0</v>
      </c>
      <c r="AF79" s="427">
        <v>0</v>
      </c>
      <c r="AG79" s="427">
        <v>7.3193329215565164E-2</v>
      </c>
      <c r="AH79" s="527">
        <v>0</v>
      </c>
      <c r="AI79" s="427">
        <v>0</v>
      </c>
    </row>
    <row r="80" spans="1:35" s="406" customFormat="1" ht="20.25" customHeight="1">
      <c r="A80" s="448" t="s">
        <v>693</v>
      </c>
      <c r="B80" s="521">
        <v>9254</v>
      </c>
      <c r="C80" s="452"/>
      <c r="D80" s="452">
        <v>15971.2</v>
      </c>
      <c r="E80" s="452">
        <v>-6999.4</v>
      </c>
      <c r="F80" s="449">
        <v>18225.800000000003</v>
      </c>
      <c r="G80" s="452">
        <v>122.8</v>
      </c>
      <c r="H80" s="452"/>
      <c r="I80" s="450">
        <v>18348.600000000002</v>
      </c>
      <c r="J80" s="521">
        <v>9140.2000000000007</v>
      </c>
      <c r="K80" s="452"/>
      <c r="L80" s="452">
        <v>15849.9</v>
      </c>
      <c r="M80" s="452">
        <v>-6999.4</v>
      </c>
      <c r="N80" s="452">
        <v>17990.699999999997</v>
      </c>
      <c r="O80" s="452">
        <v>86.5</v>
      </c>
      <c r="P80" s="452"/>
      <c r="Q80" s="450">
        <v>18077.199999999997</v>
      </c>
      <c r="R80" s="451">
        <v>-113.79999999999927</v>
      </c>
      <c r="S80" s="449">
        <v>0</v>
      </c>
      <c r="T80" s="449">
        <v>-121.30000000000109</v>
      </c>
      <c r="U80" s="449">
        <v>-235.10000000000582</v>
      </c>
      <c r="V80" s="449">
        <v>-36.299999999999997</v>
      </c>
      <c r="W80" s="452">
        <v>-271.40000000000509</v>
      </c>
      <c r="X80" s="449">
        <v>98.770261508536862</v>
      </c>
      <c r="Y80" s="522"/>
      <c r="Z80" s="449">
        <v>99.24050791424564</v>
      </c>
      <c r="AA80" s="449">
        <v>98.710070339847874</v>
      </c>
      <c r="AB80" s="449">
        <v>70.439739413680783</v>
      </c>
      <c r="AC80" s="449">
        <v>98.520868077128483</v>
      </c>
      <c r="AD80" s="449">
        <v>2.8227918468190243</v>
      </c>
      <c r="AE80" s="449">
        <v>0</v>
      </c>
      <c r="AF80" s="449">
        <v>4.8949660284125995</v>
      </c>
      <c r="AG80" s="449">
        <v>5.5561148857319322</v>
      </c>
      <c r="AH80" s="427">
        <v>0</v>
      </c>
      <c r="AI80" s="449">
        <v>5.5828289067325505</v>
      </c>
    </row>
    <row r="81" spans="1:35" s="406" customFormat="1" ht="20.25" customHeight="1">
      <c r="A81" s="435" t="s">
        <v>694</v>
      </c>
      <c r="B81" s="473">
        <v>6999.4</v>
      </c>
      <c r="C81" s="424"/>
      <c r="D81" s="424"/>
      <c r="E81" s="430">
        <v>-6999.4</v>
      </c>
      <c r="F81" s="421">
        <v>0</v>
      </c>
      <c r="G81" s="424"/>
      <c r="H81" s="424"/>
      <c r="I81" s="422">
        <v>0</v>
      </c>
      <c r="J81" s="473">
        <v>6999.4</v>
      </c>
      <c r="K81" s="424"/>
      <c r="L81" s="424"/>
      <c r="M81" s="529">
        <v>-6999.4</v>
      </c>
      <c r="N81" s="424">
        <v>0</v>
      </c>
      <c r="O81" s="424"/>
      <c r="P81" s="424"/>
      <c r="Q81" s="422">
        <v>0</v>
      </c>
      <c r="R81" s="423">
        <v>0</v>
      </c>
      <c r="S81" s="421">
        <v>0</v>
      </c>
      <c r="T81" s="421">
        <v>0</v>
      </c>
      <c r="U81" s="421">
        <v>0</v>
      </c>
      <c r="V81" s="421">
        <v>0</v>
      </c>
      <c r="W81" s="452">
        <v>0</v>
      </c>
      <c r="X81" s="427">
        <v>100</v>
      </c>
      <c r="Y81" s="530"/>
      <c r="Z81" s="427"/>
      <c r="AA81" s="427"/>
      <c r="AB81" s="427"/>
      <c r="AC81" s="449"/>
      <c r="AD81" s="427">
        <v>2.1616429894996911</v>
      </c>
      <c r="AE81" s="427">
        <v>0</v>
      </c>
      <c r="AF81" s="427">
        <v>0</v>
      </c>
      <c r="AG81" s="427">
        <v>0</v>
      </c>
      <c r="AH81" s="527">
        <v>0</v>
      </c>
      <c r="AI81" s="427">
        <v>0</v>
      </c>
    </row>
    <row r="82" spans="1:35" s="406" customFormat="1" ht="20.25" customHeight="1">
      <c r="A82" s="435" t="s">
        <v>773</v>
      </c>
      <c r="B82" s="473">
        <v>1.3</v>
      </c>
      <c r="C82" s="424"/>
      <c r="D82" s="424"/>
      <c r="E82" s="430"/>
      <c r="F82" s="427">
        <v>1.3</v>
      </c>
      <c r="G82" s="424"/>
      <c r="H82" s="424"/>
      <c r="I82" s="428">
        <v>1.3</v>
      </c>
      <c r="J82" s="473">
        <v>1.3</v>
      </c>
      <c r="K82" s="424"/>
      <c r="L82" s="424"/>
      <c r="M82" s="529"/>
      <c r="N82" s="430">
        <v>1.3</v>
      </c>
      <c r="O82" s="424"/>
      <c r="P82" s="424"/>
      <c r="Q82" s="428">
        <v>1.3</v>
      </c>
      <c r="R82" s="429">
        <v>0</v>
      </c>
      <c r="S82" s="421"/>
      <c r="T82" s="421"/>
      <c r="U82" s="427">
        <v>0</v>
      </c>
      <c r="V82" s="421"/>
      <c r="W82" s="454">
        <v>0</v>
      </c>
      <c r="X82" s="427">
        <v>100</v>
      </c>
      <c r="Y82" s="530"/>
      <c r="Z82" s="427"/>
      <c r="AA82" s="427"/>
      <c r="AB82" s="427"/>
      <c r="AC82" s="525">
        <v>100</v>
      </c>
      <c r="AD82" s="427"/>
      <c r="AE82" s="427"/>
      <c r="AF82" s="427"/>
      <c r="AG82" s="525"/>
      <c r="AH82" s="527"/>
      <c r="AI82" s="525"/>
    </row>
    <row r="83" spans="1:35" s="406" customFormat="1" ht="18" customHeight="1">
      <c r="A83" s="455" t="s">
        <v>695</v>
      </c>
      <c r="B83" s="510">
        <v>1536.9</v>
      </c>
      <c r="C83" s="424"/>
      <c r="D83" s="424"/>
      <c r="E83" s="424"/>
      <c r="F83" s="421">
        <v>1536.9</v>
      </c>
      <c r="G83" s="424">
        <v>2482.9</v>
      </c>
      <c r="H83" s="437">
        <v>-384.8</v>
      </c>
      <c r="I83" s="422">
        <v>3635</v>
      </c>
      <c r="J83" s="510">
        <v>1513.4</v>
      </c>
      <c r="K83" s="424"/>
      <c r="L83" s="424"/>
      <c r="M83" s="424"/>
      <c r="N83" s="424">
        <v>1513.4</v>
      </c>
      <c r="O83" s="424">
        <v>2108.8000000000002</v>
      </c>
      <c r="P83" s="430">
        <v>-379.3</v>
      </c>
      <c r="Q83" s="422">
        <v>3242.9</v>
      </c>
      <c r="R83" s="423">
        <v>-23.5</v>
      </c>
      <c r="S83" s="421">
        <v>0</v>
      </c>
      <c r="T83" s="421">
        <v>0</v>
      </c>
      <c r="U83" s="421">
        <v>-23.5</v>
      </c>
      <c r="V83" s="421">
        <v>-374.09999999999991</v>
      </c>
      <c r="W83" s="424">
        <v>-392.09999999999991</v>
      </c>
      <c r="X83" s="421">
        <v>98.470948012232412</v>
      </c>
      <c r="Y83" s="528"/>
      <c r="Z83" s="421"/>
      <c r="AA83" s="421">
        <v>98.470948012232412</v>
      </c>
      <c r="AB83" s="421">
        <v>84.932941318619356</v>
      </c>
      <c r="AC83" s="421">
        <v>89.213204951856952</v>
      </c>
      <c r="AD83" s="421">
        <v>0.46738727609635577</v>
      </c>
      <c r="AE83" s="421">
        <v>0</v>
      </c>
      <c r="AF83" s="421">
        <v>0</v>
      </c>
      <c r="AG83" s="449">
        <v>0.46738727609635577</v>
      </c>
      <c r="AH83" s="449">
        <v>0.65126621371216808</v>
      </c>
      <c r="AI83" s="449">
        <v>1.0015132798023472</v>
      </c>
    </row>
    <row r="84" spans="1:35">
      <c r="A84" s="435" t="s">
        <v>690</v>
      </c>
      <c r="B84" s="473">
        <v>384.8</v>
      </c>
      <c r="C84" s="437"/>
      <c r="D84" s="437"/>
      <c r="E84" s="437"/>
      <c r="F84" s="427">
        <v>384.8</v>
      </c>
      <c r="G84" s="437"/>
      <c r="H84" s="437">
        <v>-384.8</v>
      </c>
      <c r="I84" s="422">
        <v>0</v>
      </c>
      <c r="J84" s="473">
        <v>379.3</v>
      </c>
      <c r="K84" s="437"/>
      <c r="L84" s="437"/>
      <c r="M84" s="437"/>
      <c r="N84" s="430">
        <v>379.3</v>
      </c>
      <c r="O84" s="437"/>
      <c r="P84" s="430">
        <v>-379.3</v>
      </c>
      <c r="Q84" s="422">
        <v>0</v>
      </c>
      <c r="R84" s="429">
        <v>-5.5</v>
      </c>
      <c r="S84" s="421">
        <v>0</v>
      </c>
      <c r="T84" s="421">
        <v>0</v>
      </c>
      <c r="U84" s="427">
        <v>-5.5</v>
      </c>
      <c r="V84" s="421">
        <v>0</v>
      </c>
      <c r="W84" s="430">
        <v>0</v>
      </c>
      <c r="X84" s="427">
        <v>98.570686070686079</v>
      </c>
      <c r="Y84" s="530"/>
      <c r="Z84" s="427"/>
      <c r="AA84" s="427">
        <v>98.570686070686079</v>
      </c>
      <c r="AB84" s="427">
        <v>0</v>
      </c>
      <c r="AC84" s="427"/>
      <c r="AD84" s="427">
        <v>0.11714021000617666</v>
      </c>
      <c r="AE84" s="427">
        <v>0</v>
      </c>
      <c r="AF84" s="427">
        <v>0</v>
      </c>
      <c r="AG84" s="427">
        <v>0.11714021000617666</v>
      </c>
      <c r="AH84" s="527">
        <v>0</v>
      </c>
      <c r="AI84" s="427">
        <v>0</v>
      </c>
    </row>
    <row r="85" spans="1:35" s="406" customFormat="1" ht="20.25" customHeight="1">
      <c r="A85" s="455" t="s">
        <v>696</v>
      </c>
      <c r="B85" s="510">
        <v>18695.3</v>
      </c>
      <c r="C85" s="424"/>
      <c r="D85" s="424"/>
      <c r="E85" s="424"/>
      <c r="F85" s="421">
        <v>18695.3</v>
      </c>
      <c r="G85" s="424">
        <v>16581.5</v>
      </c>
      <c r="H85" s="430">
        <v>-14893.6</v>
      </c>
      <c r="I85" s="422">
        <v>20383.200000000004</v>
      </c>
      <c r="J85" s="510">
        <v>18461.7</v>
      </c>
      <c r="K85" s="424"/>
      <c r="L85" s="424"/>
      <c r="M85" s="424"/>
      <c r="N85" s="424">
        <v>18461.7</v>
      </c>
      <c r="O85" s="424">
        <v>15896.3</v>
      </c>
      <c r="P85" s="437">
        <v>-14727.199999999999</v>
      </c>
      <c r="Q85" s="422">
        <v>19630.800000000003</v>
      </c>
      <c r="R85" s="423">
        <v>-233.59999999999854</v>
      </c>
      <c r="S85" s="421">
        <v>0</v>
      </c>
      <c r="T85" s="421">
        <v>0</v>
      </c>
      <c r="U85" s="421">
        <v>-233.59999999999854</v>
      </c>
      <c r="V85" s="421">
        <v>-685.20000000000073</v>
      </c>
      <c r="W85" s="424">
        <v>-752.40000000000146</v>
      </c>
      <c r="X85" s="421">
        <v>98.750488090589613</v>
      </c>
      <c r="Y85" s="528"/>
      <c r="Z85" s="421"/>
      <c r="AA85" s="421">
        <v>98.750488090589613</v>
      </c>
      <c r="AB85" s="421">
        <v>95.867683864547843</v>
      </c>
      <c r="AC85" s="421">
        <v>96.30872483221475</v>
      </c>
      <c r="AD85" s="421">
        <v>5.7015750463248924</v>
      </c>
      <c r="AE85" s="421">
        <v>0</v>
      </c>
      <c r="AF85" s="421">
        <v>0</v>
      </c>
      <c r="AG85" s="449">
        <v>5.7015750463248924</v>
      </c>
      <c r="AH85" s="449">
        <v>4.9092958616429891</v>
      </c>
      <c r="AI85" s="449">
        <v>6.0626312538604088</v>
      </c>
    </row>
    <row r="86" spans="1:35" ht="15.75" customHeight="1">
      <c r="A86" s="435" t="s">
        <v>690</v>
      </c>
      <c r="B86" s="473">
        <v>14892.4</v>
      </c>
      <c r="C86" s="437"/>
      <c r="D86" s="437"/>
      <c r="E86" s="437"/>
      <c r="F86" s="427">
        <v>14892.4</v>
      </c>
      <c r="G86" s="430">
        <v>1.2</v>
      </c>
      <c r="H86" s="430">
        <v>-14893.6</v>
      </c>
      <c r="I86" s="453">
        <v>0</v>
      </c>
      <c r="J86" s="473">
        <v>14726.3</v>
      </c>
      <c r="K86" s="437"/>
      <c r="L86" s="437"/>
      <c r="M86" s="437"/>
      <c r="N86" s="430">
        <v>14726.3</v>
      </c>
      <c r="O86" s="430">
        <v>0.9</v>
      </c>
      <c r="P86" s="437">
        <v>-14727.199999999999</v>
      </c>
      <c r="Q86" s="453">
        <v>0</v>
      </c>
      <c r="R86" s="429">
        <v>-166.10000000000036</v>
      </c>
      <c r="S86" s="427">
        <v>0</v>
      </c>
      <c r="T86" s="427">
        <v>0</v>
      </c>
      <c r="U86" s="427">
        <v>-166.10000000000036</v>
      </c>
      <c r="V86" s="427">
        <v>-0.29999999999999993</v>
      </c>
      <c r="W86" s="430">
        <v>0</v>
      </c>
      <c r="X86" s="427">
        <v>98.884666004136335</v>
      </c>
      <c r="Y86" s="530"/>
      <c r="Z86" s="427"/>
      <c r="AA86" s="427">
        <v>98.884666004136335</v>
      </c>
      <c r="AB86" s="427">
        <v>75</v>
      </c>
      <c r="AC86" s="427"/>
      <c r="AD86" s="427">
        <v>4.5479617047560223</v>
      </c>
      <c r="AE86" s="427">
        <v>0</v>
      </c>
      <c r="AF86" s="427">
        <v>0</v>
      </c>
      <c r="AG86" s="427">
        <v>4.5479617047560223</v>
      </c>
      <c r="AH86" s="527">
        <v>0</v>
      </c>
      <c r="AI86" s="427">
        <v>0</v>
      </c>
    </row>
    <row r="87" spans="1:35" s="406" customFormat="1" ht="20.25" customHeight="1">
      <c r="A87" s="455" t="s">
        <v>697</v>
      </c>
      <c r="B87" s="510">
        <v>21277.3</v>
      </c>
      <c r="C87" s="424">
        <v>43044.2</v>
      </c>
      <c r="D87" s="424"/>
      <c r="E87" s="424">
        <v>-17563.3</v>
      </c>
      <c r="F87" s="421">
        <v>46758.2</v>
      </c>
      <c r="G87" s="424">
        <v>1124.4000000000001</v>
      </c>
      <c r="H87" s="430">
        <v>-269.7</v>
      </c>
      <c r="I87" s="422">
        <v>47612.9</v>
      </c>
      <c r="J87" s="510">
        <v>20858.2</v>
      </c>
      <c r="K87" s="424">
        <v>42722.6</v>
      </c>
      <c r="L87" s="424"/>
      <c r="M87" s="424">
        <v>-17272.099999999999</v>
      </c>
      <c r="N87" s="424">
        <v>46308.700000000004</v>
      </c>
      <c r="O87" s="424">
        <v>942.2</v>
      </c>
      <c r="P87" s="430">
        <v>-243.1</v>
      </c>
      <c r="Q87" s="422">
        <v>47007.8</v>
      </c>
      <c r="R87" s="423">
        <v>-419.09999999999854</v>
      </c>
      <c r="S87" s="421">
        <v>-321.59999999999854</v>
      </c>
      <c r="T87" s="421">
        <v>0</v>
      </c>
      <c r="U87" s="421">
        <v>-449.49999999999272</v>
      </c>
      <c r="V87" s="421">
        <v>-182.20000000000005</v>
      </c>
      <c r="W87" s="424">
        <v>-605.09999999999854</v>
      </c>
      <c r="X87" s="421">
        <v>98.03029519722898</v>
      </c>
      <c r="Y87" s="528">
        <v>99.252861012633531</v>
      </c>
      <c r="Z87" s="421"/>
      <c r="AA87" s="421">
        <v>99.038671291880362</v>
      </c>
      <c r="AB87" s="421">
        <v>83.795802205620774</v>
      </c>
      <c r="AC87" s="421">
        <v>98.729125930157593</v>
      </c>
      <c r="AD87" s="421">
        <v>6.4416924027177274</v>
      </c>
      <c r="AE87" s="421">
        <v>13.194132180358245</v>
      </c>
      <c r="AF87" s="421">
        <v>0</v>
      </c>
      <c r="AG87" s="449">
        <v>14.301636812847438</v>
      </c>
      <c r="AH87" s="449">
        <v>0.29098208770846201</v>
      </c>
      <c r="AI87" s="449">
        <v>14.51754169240272</v>
      </c>
    </row>
    <row r="88" spans="1:35" ht="18" customHeight="1">
      <c r="A88" s="435" t="s">
        <v>690</v>
      </c>
      <c r="B88" s="473">
        <v>269.7</v>
      </c>
      <c r="C88" s="437"/>
      <c r="D88" s="437"/>
      <c r="E88" s="437"/>
      <c r="F88" s="427">
        <v>269.7</v>
      </c>
      <c r="G88" s="437"/>
      <c r="H88" s="430">
        <v>-269.7</v>
      </c>
      <c r="I88" s="422">
        <v>0</v>
      </c>
      <c r="J88" s="473">
        <v>243.1</v>
      </c>
      <c r="K88" s="437"/>
      <c r="L88" s="437"/>
      <c r="M88" s="437"/>
      <c r="N88" s="430">
        <v>243.1</v>
      </c>
      <c r="O88" s="437"/>
      <c r="P88" s="430">
        <v>-243.1</v>
      </c>
      <c r="Q88" s="422">
        <v>0</v>
      </c>
      <c r="R88" s="429">
        <v>-26.599999999999994</v>
      </c>
      <c r="S88" s="427">
        <v>0</v>
      </c>
      <c r="T88" s="427">
        <v>0</v>
      </c>
      <c r="U88" s="427">
        <v>-26.599999999999994</v>
      </c>
      <c r="V88" s="427">
        <v>0</v>
      </c>
      <c r="W88" s="430">
        <v>0</v>
      </c>
      <c r="X88" s="427">
        <v>90.137189469781248</v>
      </c>
      <c r="Y88" s="530"/>
      <c r="Z88" s="427"/>
      <c r="AA88" s="427">
        <v>90.137189469781248</v>
      </c>
      <c r="AB88" s="427"/>
      <c r="AC88" s="427"/>
      <c r="AD88" s="427">
        <v>7.5077208153180974E-2</v>
      </c>
      <c r="AE88" s="427">
        <v>0</v>
      </c>
      <c r="AF88" s="427">
        <v>0</v>
      </c>
      <c r="AG88" s="427">
        <v>7.5077208153180974E-2</v>
      </c>
      <c r="AH88" s="527">
        <v>0</v>
      </c>
      <c r="AI88" s="427">
        <v>0</v>
      </c>
    </row>
    <row r="89" spans="1:35" s="456" customFormat="1" ht="20.25" customHeight="1" thickBot="1">
      <c r="A89" s="531" t="s">
        <v>698</v>
      </c>
      <c r="B89" s="532">
        <v>17563.3</v>
      </c>
      <c r="C89" s="459"/>
      <c r="D89" s="459"/>
      <c r="E89" s="459">
        <v>-17563.3</v>
      </c>
      <c r="F89" s="440">
        <v>0</v>
      </c>
      <c r="G89" s="459"/>
      <c r="H89" s="459"/>
      <c r="I89" s="441">
        <v>0</v>
      </c>
      <c r="J89" s="532">
        <v>17272.099999999999</v>
      </c>
      <c r="K89" s="459"/>
      <c r="L89" s="459"/>
      <c r="M89" s="459">
        <v>-17272.099999999999</v>
      </c>
      <c r="N89" s="459">
        <v>0</v>
      </c>
      <c r="O89" s="459"/>
      <c r="P89" s="459"/>
      <c r="Q89" s="441">
        <v>0</v>
      </c>
      <c r="R89" s="457">
        <v>-291.20000000000073</v>
      </c>
      <c r="S89" s="458">
        <v>0</v>
      </c>
      <c r="T89" s="458">
        <v>0</v>
      </c>
      <c r="U89" s="458">
        <v>0</v>
      </c>
      <c r="V89" s="458">
        <v>0</v>
      </c>
      <c r="W89" s="459">
        <v>0</v>
      </c>
      <c r="X89" s="458">
        <v>98.341997232866248</v>
      </c>
      <c r="Y89" s="533"/>
      <c r="Z89" s="458"/>
      <c r="AA89" s="458"/>
      <c r="AB89" s="458"/>
      <c r="AC89" s="458"/>
      <c r="AD89" s="427">
        <v>5.3341877702285361</v>
      </c>
      <c r="AE89" s="427">
        <v>0</v>
      </c>
      <c r="AF89" s="427">
        <v>0</v>
      </c>
      <c r="AG89" s="427">
        <v>0</v>
      </c>
      <c r="AH89" s="534">
        <v>0</v>
      </c>
      <c r="AI89" s="427">
        <v>0</v>
      </c>
    </row>
    <row r="90" spans="1:35" s="415" customFormat="1" ht="21.75" customHeight="1" thickBot="1">
      <c r="A90" s="503" t="s">
        <v>730</v>
      </c>
      <c r="B90" s="504">
        <v>-15104.300000000003</v>
      </c>
      <c r="C90" s="414">
        <v>0</v>
      </c>
      <c r="D90" s="414">
        <v>0</v>
      </c>
      <c r="E90" s="414"/>
      <c r="F90" s="413">
        <v>-15104.300000000003</v>
      </c>
      <c r="G90" s="414">
        <v>-2306.7000000000007</v>
      </c>
      <c r="H90" s="414">
        <v>0</v>
      </c>
      <c r="I90" s="412">
        <v>-17411.000000000004</v>
      </c>
      <c r="J90" s="504">
        <v>-13089.700000000012</v>
      </c>
      <c r="K90" s="414">
        <v>123.5</v>
      </c>
      <c r="L90" s="414">
        <v>78.899999999999636</v>
      </c>
      <c r="M90" s="414">
        <v>0</v>
      </c>
      <c r="N90" s="414">
        <v>-12887.300000000012</v>
      </c>
      <c r="O90" s="414">
        <v>263.19999999999709</v>
      </c>
      <c r="P90" s="414"/>
      <c r="Q90" s="412">
        <v>-12624.100000000015</v>
      </c>
      <c r="R90" s="446">
        <v>2014.5999999999913</v>
      </c>
      <c r="S90" s="413">
        <v>123.5</v>
      </c>
      <c r="T90" s="413">
        <v>78.899999999999636</v>
      </c>
      <c r="U90" s="413">
        <v>2216.9999999999909</v>
      </c>
      <c r="V90" s="413">
        <v>2569.8999999999978</v>
      </c>
      <c r="W90" s="414">
        <v>4786.8999999999887</v>
      </c>
      <c r="X90" s="413">
        <v>86.662076362360452</v>
      </c>
      <c r="Y90" s="506"/>
      <c r="Z90" s="413"/>
      <c r="AA90" s="413">
        <v>85.322060605258159</v>
      </c>
      <c r="AB90" s="413">
        <v>111.4</v>
      </c>
      <c r="AC90" s="413">
        <v>72.506461432427855</v>
      </c>
      <c r="AD90" s="413">
        <v>-4.0425262507720845</v>
      </c>
      <c r="AE90" s="413">
        <v>0</v>
      </c>
      <c r="AF90" s="413">
        <v>0</v>
      </c>
      <c r="AG90" s="414">
        <v>-3.9800185299567672</v>
      </c>
      <c r="AH90" s="535">
        <v>8.1284743668930542E-2</v>
      </c>
      <c r="AI90" s="536">
        <v>-3.8987337862878362</v>
      </c>
    </row>
    <row r="91" spans="1:35" s="464" customFormat="1" ht="19.149999999999999" customHeight="1" thickBot="1">
      <c r="A91" s="537" t="s">
        <v>465</v>
      </c>
      <c r="B91" s="538">
        <v>15104.300000000003</v>
      </c>
      <c r="C91" s="463">
        <v>0</v>
      </c>
      <c r="D91" s="463">
        <v>0</v>
      </c>
      <c r="E91" s="463"/>
      <c r="F91" s="460">
        <v>15104.300000000003</v>
      </c>
      <c r="G91" s="463">
        <v>2306.7000000000007</v>
      </c>
      <c r="H91" s="463">
        <v>0</v>
      </c>
      <c r="I91" s="461">
        <v>17411.000000000004</v>
      </c>
      <c r="J91" s="538">
        <v>13089.700000000012</v>
      </c>
      <c r="K91" s="463">
        <v>-123.5</v>
      </c>
      <c r="L91" s="463">
        <v>-78.899999999999636</v>
      </c>
      <c r="M91" s="463"/>
      <c r="N91" s="463">
        <v>12887.300000000012</v>
      </c>
      <c r="O91" s="463">
        <v>-263.19999999999709</v>
      </c>
      <c r="P91" s="463"/>
      <c r="Q91" s="461">
        <v>12624.100000000015</v>
      </c>
      <c r="R91" s="462">
        <v>-2014.5999999999913</v>
      </c>
      <c r="S91" s="460">
        <v>-123.5</v>
      </c>
      <c r="T91" s="460">
        <v>-78.899999999999636</v>
      </c>
      <c r="U91" s="460">
        <v>-2216.9999999999909</v>
      </c>
      <c r="V91" s="460">
        <v>-2569.8999999999978</v>
      </c>
      <c r="W91" s="463">
        <v>-4786.8999999999887</v>
      </c>
      <c r="X91" s="460">
        <v>86.662076362360452</v>
      </c>
      <c r="Y91" s="539"/>
      <c r="Z91" s="413"/>
      <c r="AA91" s="460">
        <v>85.322060605258159</v>
      </c>
      <c r="AB91" s="460">
        <v>11.4</v>
      </c>
      <c r="AC91" s="460">
        <v>72.506461432427855</v>
      </c>
      <c r="AD91" s="413">
        <v>4.0425262507720845</v>
      </c>
      <c r="AE91" s="413">
        <v>0</v>
      </c>
      <c r="AF91" s="413">
        <v>0</v>
      </c>
      <c r="AG91" s="413">
        <v>3.9800185299567672</v>
      </c>
      <c r="AH91" s="527">
        <v>0</v>
      </c>
      <c r="AI91" s="412">
        <v>3.8987337862878362</v>
      </c>
    </row>
    <row r="92" spans="1:35" s="465" customFormat="1" ht="20.25" customHeight="1" thickBot="1">
      <c r="A92" s="540" t="s">
        <v>699</v>
      </c>
      <c r="B92" s="504">
        <v>-306.79999999999995</v>
      </c>
      <c r="C92" s="414">
        <v>-79.900000000000006</v>
      </c>
      <c r="D92" s="414">
        <v>0</v>
      </c>
      <c r="E92" s="414"/>
      <c r="F92" s="413">
        <v>-386.69999999999993</v>
      </c>
      <c r="G92" s="414">
        <v>-13.3</v>
      </c>
      <c r="H92" s="414">
        <v>-54.1</v>
      </c>
      <c r="I92" s="412">
        <v>-454.09999999999997</v>
      </c>
      <c r="J92" s="504">
        <v>-1162.0999999999999</v>
      </c>
      <c r="K92" s="414">
        <v>-79.900000000000006</v>
      </c>
      <c r="L92" s="414">
        <v>0</v>
      </c>
      <c r="M92" s="414"/>
      <c r="N92" s="414">
        <v>-1242</v>
      </c>
      <c r="O92" s="414">
        <v>19.5</v>
      </c>
      <c r="P92" s="414">
        <v>-48.2</v>
      </c>
      <c r="Q92" s="412">
        <v>-1270.7</v>
      </c>
      <c r="R92" s="446">
        <v>-855.3</v>
      </c>
      <c r="S92" s="413">
        <v>0</v>
      </c>
      <c r="T92" s="413">
        <v>0</v>
      </c>
      <c r="U92" s="413">
        <v>-855.30000000000007</v>
      </c>
      <c r="V92" s="413">
        <v>32.799999999999997</v>
      </c>
      <c r="W92" s="414">
        <v>-816.60000000000014</v>
      </c>
      <c r="X92" s="413" t="s">
        <v>765</v>
      </c>
      <c r="Y92" s="506">
        <v>100</v>
      </c>
      <c r="Z92" s="413"/>
      <c r="AA92" s="413" t="s">
        <v>765</v>
      </c>
      <c r="AB92" s="413" t="s">
        <v>765</v>
      </c>
      <c r="AC92" s="413" t="s">
        <v>765</v>
      </c>
      <c r="AD92" s="413">
        <v>-0.3588943792464484</v>
      </c>
      <c r="AE92" s="413">
        <v>0</v>
      </c>
      <c r="AF92" s="413">
        <v>0</v>
      </c>
      <c r="AG92" s="413">
        <v>-0.38357010500308836</v>
      </c>
      <c r="AH92" s="413">
        <v>0</v>
      </c>
      <c r="AI92" s="412">
        <v>-0.39243360098826441</v>
      </c>
    </row>
    <row r="93" spans="1:35" s="467" customFormat="1" ht="15" customHeight="1" outlineLevel="1" thickBot="1">
      <c r="A93" s="466" t="s">
        <v>700</v>
      </c>
      <c r="B93" s="418">
        <v>1275</v>
      </c>
      <c r="C93" s="419">
        <v>-79.900000000000006</v>
      </c>
      <c r="D93" s="419">
        <v>0</v>
      </c>
      <c r="E93" s="419"/>
      <c r="F93" s="416">
        <v>1195.0999999999999</v>
      </c>
      <c r="G93" s="419">
        <v>-31.3</v>
      </c>
      <c r="H93" s="419"/>
      <c r="I93" s="417">
        <v>1163.8</v>
      </c>
      <c r="J93" s="508">
        <v>1318.3999999999999</v>
      </c>
      <c r="K93" s="419">
        <v>-79.900000000000006</v>
      </c>
      <c r="L93" s="419">
        <v>0</v>
      </c>
      <c r="M93" s="419"/>
      <c r="N93" s="419">
        <v>1238.4999999999998</v>
      </c>
      <c r="O93" s="419">
        <v>12.3</v>
      </c>
      <c r="P93" s="419"/>
      <c r="Q93" s="417">
        <v>1250.7999999999997</v>
      </c>
      <c r="R93" s="418">
        <v>43.399999999999864</v>
      </c>
      <c r="S93" s="416">
        <v>0</v>
      </c>
      <c r="T93" s="416">
        <v>0</v>
      </c>
      <c r="U93" s="416">
        <v>43.399999999999864</v>
      </c>
      <c r="V93" s="416">
        <v>43.6</v>
      </c>
      <c r="W93" s="419">
        <v>86.999999999999773</v>
      </c>
      <c r="X93" s="416">
        <v>103.40392156862744</v>
      </c>
      <c r="Y93" s="541">
        <v>100</v>
      </c>
      <c r="Z93" s="416"/>
      <c r="AA93" s="416">
        <v>103.63149527236213</v>
      </c>
      <c r="AB93" s="416">
        <v>168.4</v>
      </c>
      <c r="AC93" s="416">
        <v>107.47551125622958</v>
      </c>
      <c r="AD93" s="416">
        <v>0.40716491661519455</v>
      </c>
      <c r="AE93" s="519">
        <v>0</v>
      </c>
      <c r="AF93" s="416">
        <v>0</v>
      </c>
      <c r="AG93" s="416">
        <v>0.3824891908585546</v>
      </c>
      <c r="AH93" s="416">
        <v>0</v>
      </c>
      <c r="AI93" s="417">
        <v>0.38628783199505862</v>
      </c>
    </row>
    <row r="94" spans="1:35" ht="15" customHeight="1" outlineLevel="1">
      <c r="A94" s="468" t="s">
        <v>701</v>
      </c>
      <c r="B94" s="469">
        <v>1050</v>
      </c>
      <c r="C94" s="437"/>
      <c r="D94" s="437"/>
      <c r="E94" s="437"/>
      <c r="F94" s="241">
        <v>1050</v>
      </c>
      <c r="G94" s="437">
        <v>-31.3</v>
      </c>
      <c r="H94" s="437"/>
      <c r="I94" s="242">
        <v>1018.7</v>
      </c>
      <c r="J94" s="469">
        <v>1105.5999999999999</v>
      </c>
      <c r="K94" s="437"/>
      <c r="L94" s="437"/>
      <c r="M94" s="437"/>
      <c r="N94" s="437">
        <v>1105.5999999999999</v>
      </c>
      <c r="O94" s="437">
        <v>3</v>
      </c>
      <c r="P94" s="437"/>
      <c r="Q94" s="242">
        <v>1108.5999999999999</v>
      </c>
      <c r="R94" s="283">
        <v>55.599999999999909</v>
      </c>
      <c r="S94" s="241">
        <v>0</v>
      </c>
      <c r="T94" s="241">
        <v>0</v>
      </c>
      <c r="U94" s="241">
        <v>55.599999999999909</v>
      </c>
      <c r="V94" s="241">
        <v>34.299999999999997</v>
      </c>
      <c r="W94" s="437">
        <v>89.899999999999864</v>
      </c>
      <c r="X94" s="241">
        <v>105.29523809523809</v>
      </c>
      <c r="Y94" s="542"/>
      <c r="Z94" s="241"/>
      <c r="AA94" s="241">
        <v>105.29523809523809</v>
      </c>
      <c r="AB94" s="241" t="s">
        <v>765</v>
      </c>
      <c r="AC94" s="241">
        <v>108.82497300481005</v>
      </c>
      <c r="AD94" s="421">
        <v>0.34144533662754784</v>
      </c>
      <c r="AE94" s="421">
        <v>0</v>
      </c>
      <c r="AF94" s="421">
        <v>0</v>
      </c>
      <c r="AG94" s="286">
        <v>0.34144533662754784</v>
      </c>
      <c r="AH94" s="286">
        <v>0</v>
      </c>
      <c r="AI94" s="416">
        <v>0.34237183446571956</v>
      </c>
    </row>
    <row r="95" spans="1:35" ht="16.149999999999999" customHeight="1">
      <c r="A95" s="468" t="s">
        <v>702</v>
      </c>
      <c r="B95" s="469">
        <v>225</v>
      </c>
      <c r="C95" s="437">
        <v>-79.900000000000006</v>
      </c>
      <c r="D95" s="437"/>
      <c r="E95" s="437"/>
      <c r="F95" s="241">
        <v>145.1</v>
      </c>
      <c r="G95" s="437"/>
      <c r="H95" s="437"/>
      <c r="I95" s="242">
        <v>145.1</v>
      </c>
      <c r="J95" s="469">
        <v>212.8</v>
      </c>
      <c r="K95" s="437">
        <v>-79.900000000000006</v>
      </c>
      <c r="L95" s="437"/>
      <c r="M95" s="437"/>
      <c r="N95" s="437">
        <v>132.9</v>
      </c>
      <c r="O95" s="437">
        <v>9.3000000000000007</v>
      </c>
      <c r="P95" s="437"/>
      <c r="Q95" s="242">
        <v>142.20000000000002</v>
      </c>
      <c r="R95" s="283">
        <v>-12.199999999999989</v>
      </c>
      <c r="S95" s="241">
        <v>0</v>
      </c>
      <c r="T95" s="241">
        <v>0</v>
      </c>
      <c r="U95" s="241">
        <v>-12.199999999999989</v>
      </c>
      <c r="V95" s="241">
        <v>9.3000000000000007</v>
      </c>
      <c r="W95" s="437">
        <v>-2.8999999999999773</v>
      </c>
      <c r="X95" s="241">
        <v>94.577777777777783</v>
      </c>
      <c r="Y95" s="542">
        <v>100</v>
      </c>
      <c r="Z95" s="241"/>
      <c r="AA95" s="241">
        <v>91.592005513439005</v>
      </c>
      <c r="AB95" s="241"/>
      <c r="AC95" s="241">
        <v>98.001378359751911</v>
      </c>
      <c r="AD95" s="241">
        <v>6.5719579987646701E-2</v>
      </c>
      <c r="AE95" s="421">
        <v>0</v>
      </c>
      <c r="AF95" s="241">
        <v>0</v>
      </c>
      <c r="AG95" s="286">
        <v>0</v>
      </c>
      <c r="AH95" s="286">
        <v>0</v>
      </c>
      <c r="AI95" s="416">
        <v>0</v>
      </c>
    </row>
    <row r="96" spans="1:35" s="472" customFormat="1" ht="16.5" customHeight="1">
      <c r="A96" s="470" t="s">
        <v>703</v>
      </c>
      <c r="B96" s="471">
        <v>0</v>
      </c>
      <c r="C96" s="439">
        <v>0</v>
      </c>
      <c r="D96" s="439">
        <v>0</v>
      </c>
      <c r="E96" s="439"/>
      <c r="F96" s="421">
        <v>0</v>
      </c>
      <c r="G96" s="439">
        <v>0</v>
      </c>
      <c r="H96" s="439"/>
      <c r="I96" s="422">
        <v>0</v>
      </c>
      <c r="J96" s="471">
        <v>6</v>
      </c>
      <c r="K96" s="439">
        <v>0</v>
      </c>
      <c r="L96" s="439">
        <v>0</v>
      </c>
      <c r="M96" s="439">
        <v>0</v>
      </c>
      <c r="N96" s="439">
        <v>6</v>
      </c>
      <c r="O96" s="439">
        <v>0</v>
      </c>
      <c r="P96" s="439"/>
      <c r="Q96" s="243">
        <v>6</v>
      </c>
      <c r="R96" s="287">
        <v>6</v>
      </c>
      <c r="S96" s="286">
        <v>0</v>
      </c>
      <c r="T96" s="286">
        <v>0</v>
      </c>
      <c r="U96" s="286">
        <v>6</v>
      </c>
      <c r="V96" s="286">
        <v>0</v>
      </c>
      <c r="W96" s="439">
        <v>6</v>
      </c>
      <c r="X96" s="421"/>
      <c r="Y96" s="543"/>
      <c r="Z96" s="421"/>
      <c r="AA96" s="421"/>
      <c r="AB96" s="421"/>
      <c r="AC96" s="421"/>
      <c r="AD96" s="421">
        <v>0</v>
      </c>
      <c r="AE96" s="421">
        <v>0</v>
      </c>
      <c r="AF96" s="421">
        <v>0</v>
      </c>
      <c r="AG96" s="286">
        <v>0</v>
      </c>
      <c r="AH96" s="286">
        <v>0</v>
      </c>
      <c r="AI96" s="416">
        <v>0</v>
      </c>
    </row>
    <row r="97" spans="1:35" ht="15" customHeight="1">
      <c r="A97" s="468" t="s">
        <v>704</v>
      </c>
      <c r="B97" s="469"/>
      <c r="C97" s="437"/>
      <c r="D97" s="437"/>
      <c r="E97" s="437"/>
      <c r="F97" s="421">
        <v>0</v>
      </c>
      <c r="G97" s="437"/>
      <c r="H97" s="437"/>
      <c r="I97" s="422">
        <v>0</v>
      </c>
      <c r="J97" s="469">
        <v>646</v>
      </c>
      <c r="K97" s="437"/>
      <c r="L97" s="437"/>
      <c r="M97" s="437"/>
      <c r="N97" s="437">
        <v>646</v>
      </c>
      <c r="O97" s="437"/>
      <c r="P97" s="437"/>
      <c r="Q97" s="242">
        <v>646</v>
      </c>
      <c r="R97" s="283">
        <v>646</v>
      </c>
      <c r="S97" s="241">
        <v>0</v>
      </c>
      <c r="T97" s="241">
        <v>0</v>
      </c>
      <c r="U97" s="241">
        <v>646</v>
      </c>
      <c r="V97" s="241">
        <v>0</v>
      </c>
      <c r="W97" s="437">
        <v>646</v>
      </c>
      <c r="X97" s="241"/>
      <c r="Y97" s="542"/>
      <c r="Z97" s="241"/>
      <c r="AA97" s="241"/>
      <c r="AB97" s="241"/>
      <c r="AC97" s="241"/>
      <c r="AD97" s="241">
        <v>0.19950586781964175</v>
      </c>
      <c r="AE97" s="241">
        <v>0</v>
      </c>
      <c r="AF97" s="241">
        <v>0</v>
      </c>
      <c r="AG97" s="241">
        <v>0.19950586781964175</v>
      </c>
      <c r="AH97" s="286">
        <v>0</v>
      </c>
      <c r="AI97" s="242">
        <v>0.19950586781964175</v>
      </c>
    </row>
    <row r="98" spans="1:35" ht="16.5" customHeight="1">
      <c r="A98" s="468" t="s">
        <v>705</v>
      </c>
      <c r="B98" s="469"/>
      <c r="C98" s="437"/>
      <c r="D98" s="437"/>
      <c r="E98" s="437"/>
      <c r="F98" s="421">
        <v>0</v>
      </c>
      <c r="G98" s="437"/>
      <c r="H98" s="437"/>
      <c r="I98" s="422">
        <v>0</v>
      </c>
      <c r="J98" s="469">
        <v>-640</v>
      </c>
      <c r="K98" s="437"/>
      <c r="L98" s="437"/>
      <c r="M98" s="437"/>
      <c r="N98" s="437">
        <v>-640</v>
      </c>
      <c r="O98" s="437"/>
      <c r="P98" s="437"/>
      <c r="Q98" s="242">
        <v>-640</v>
      </c>
      <c r="R98" s="283">
        <v>-640</v>
      </c>
      <c r="S98" s="241">
        <v>0</v>
      </c>
      <c r="T98" s="241">
        <v>0</v>
      </c>
      <c r="U98" s="241">
        <v>-640</v>
      </c>
      <c r="V98" s="241">
        <v>0</v>
      </c>
      <c r="W98" s="437">
        <v>-640</v>
      </c>
      <c r="X98" s="241"/>
      <c r="Y98" s="542"/>
      <c r="Z98" s="241"/>
      <c r="AA98" s="241"/>
      <c r="AB98" s="241"/>
      <c r="AC98" s="241"/>
      <c r="AD98" s="241">
        <v>-0.19765287214329832</v>
      </c>
      <c r="AE98" s="241">
        <v>0</v>
      </c>
      <c r="AF98" s="241">
        <v>0</v>
      </c>
      <c r="AG98" s="241">
        <v>-0.19765287214329832</v>
      </c>
      <c r="AH98" s="286">
        <v>0</v>
      </c>
      <c r="AI98" s="242">
        <v>-0.19765287214329832</v>
      </c>
    </row>
    <row r="99" spans="1:35" s="472" customFormat="1">
      <c r="A99" s="470" t="s">
        <v>706</v>
      </c>
      <c r="B99" s="471">
        <v>0</v>
      </c>
      <c r="C99" s="439">
        <v>0</v>
      </c>
      <c r="D99" s="439">
        <v>0</v>
      </c>
      <c r="E99" s="439"/>
      <c r="F99" s="286">
        <v>0</v>
      </c>
      <c r="G99" s="439">
        <v>0</v>
      </c>
      <c r="H99" s="439"/>
      <c r="I99" s="243">
        <v>0</v>
      </c>
      <c r="J99" s="471">
        <v>0</v>
      </c>
      <c r="K99" s="439">
        <v>0</v>
      </c>
      <c r="L99" s="439">
        <v>0</v>
      </c>
      <c r="M99" s="439"/>
      <c r="N99" s="424">
        <v>0</v>
      </c>
      <c r="O99" s="439">
        <v>0</v>
      </c>
      <c r="P99" s="439">
        <v>0</v>
      </c>
      <c r="Q99" s="242">
        <v>0</v>
      </c>
      <c r="R99" s="423">
        <v>0</v>
      </c>
      <c r="S99" s="286">
        <v>0</v>
      </c>
      <c r="T99" s="286">
        <v>0</v>
      </c>
      <c r="U99" s="421">
        <v>0</v>
      </c>
      <c r="V99" s="286">
        <v>0</v>
      </c>
      <c r="W99" s="439">
        <v>0</v>
      </c>
      <c r="X99" s="427">
        <v>0</v>
      </c>
      <c r="Y99" s="543"/>
      <c r="Z99" s="286"/>
      <c r="AA99" s="286">
        <v>0</v>
      </c>
      <c r="AB99" s="286"/>
      <c r="AC99" s="416">
        <v>0</v>
      </c>
      <c r="AD99" s="286">
        <v>0</v>
      </c>
      <c r="AE99" s="286">
        <v>0</v>
      </c>
      <c r="AF99" s="286">
        <v>0</v>
      </c>
      <c r="AG99" s="241">
        <v>0</v>
      </c>
      <c r="AH99" s="241">
        <v>0</v>
      </c>
      <c r="AI99" s="242">
        <v>0</v>
      </c>
    </row>
    <row r="100" spans="1:35" s="472" customFormat="1" hidden="1">
      <c r="A100" s="468" t="s">
        <v>749</v>
      </c>
      <c r="B100" s="471"/>
      <c r="C100" s="439"/>
      <c r="D100" s="439"/>
      <c r="E100" s="439"/>
      <c r="F100" s="286"/>
      <c r="G100" s="439"/>
      <c r="H100" s="439"/>
      <c r="I100" s="243"/>
      <c r="J100" s="469">
        <v>0</v>
      </c>
      <c r="K100" s="439"/>
      <c r="L100" s="439"/>
      <c r="M100" s="439"/>
      <c r="N100" s="437">
        <v>0</v>
      </c>
      <c r="O100" s="439"/>
      <c r="P100" s="437">
        <v>0</v>
      </c>
      <c r="Q100" s="242">
        <v>0</v>
      </c>
      <c r="R100" s="423">
        <v>0</v>
      </c>
      <c r="S100" s="286"/>
      <c r="T100" s="286"/>
      <c r="U100" s="421">
        <v>0</v>
      </c>
      <c r="V100" s="286"/>
      <c r="W100" s="439"/>
      <c r="X100" s="427"/>
      <c r="Y100" s="543"/>
      <c r="Z100" s="286"/>
      <c r="AA100" s="286"/>
      <c r="AB100" s="286"/>
      <c r="AC100" s="416"/>
      <c r="AD100" s="286">
        <v>0</v>
      </c>
      <c r="AE100" s="286">
        <v>0</v>
      </c>
      <c r="AF100" s="286">
        <v>0</v>
      </c>
      <c r="AG100" s="241">
        <v>0</v>
      </c>
      <c r="AH100" s="241">
        <v>0</v>
      </c>
      <c r="AI100" s="242">
        <v>0</v>
      </c>
    </row>
    <row r="101" spans="1:35" s="472" customFormat="1" hidden="1">
      <c r="A101" s="475" t="s">
        <v>767</v>
      </c>
      <c r="B101" s="471"/>
      <c r="C101" s="439"/>
      <c r="D101" s="439"/>
      <c r="E101" s="439"/>
      <c r="F101" s="286"/>
      <c r="G101" s="439"/>
      <c r="H101" s="439"/>
      <c r="I101" s="243"/>
      <c r="J101" s="473"/>
      <c r="K101" s="439"/>
      <c r="L101" s="439"/>
      <c r="M101" s="439"/>
      <c r="N101" s="430">
        <v>0</v>
      </c>
      <c r="O101" s="439"/>
      <c r="P101" s="430">
        <v>0</v>
      </c>
      <c r="Q101" s="428">
        <v>0</v>
      </c>
      <c r="R101" s="429">
        <v>0</v>
      </c>
      <c r="S101" s="286"/>
      <c r="T101" s="286"/>
      <c r="U101" s="427">
        <v>0</v>
      </c>
      <c r="V101" s="286"/>
      <c r="W101" s="439"/>
      <c r="X101" s="427"/>
      <c r="Y101" s="543"/>
      <c r="Z101" s="286"/>
      <c r="AA101" s="286"/>
      <c r="AB101" s="286"/>
      <c r="AC101" s="416"/>
      <c r="AD101" s="427">
        <v>0</v>
      </c>
      <c r="AE101" s="427">
        <v>0</v>
      </c>
      <c r="AF101" s="427">
        <v>0</v>
      </c>
      <c r="AG101" s="241">
        <v>0</v>
      </c>
      <c r="AH101" s="241">
        <v>0</v>
      </c>
      <c r="AI101" s="242">
        <v>0</v>
      </c>
    </row>
    <row r="102" spans="1:35" s="472" customFormat="1" hidden="1">
      <c r="A102" s="475" t="s">
        <v>768</v>
      </c>
      <c r="B102" s="471"/>
      <c r="C102" s="439"/>
      <c r="D102" s="439"/>
      <c r="E102" s="439"/>
      <c r="F102" s="286"/>
      <c r="G102" s="439"/>
      <c r="H102" s="439"/>
      <c r="I102" s="243"/>
      <c r="J102" s="473"/>
      <c r="K102" s="439"/>
      <c r="L102" s="439"/>
      <c r="M102" s="439"/>
      <c r="N102" s="430">
        <v>0</v>
      </c>
      <c r="O102" s="439"/>
      <c r="P102" s="430">
        <v>0</v>
      </c>
      <c r="Q102" s="428">
        <v>0</v>
      </c>
      <c r="R102" s="429">
        <v>0</v>
      </c>
      <c r="S102" s="286"/>
      <c r="T102" s="286"/>
      <c r="U102" s="427">
        <v>0</v>
      </c>
      <c r="V102" s="286"/>
      <c r="W102" s="439"/>
      <c r="X102" s="427"/>
      <c r="Y102" s="543"/>
      <c r="Z102" s="286"/>
      <c r="AA102" s="286"/>
      <c r="AB102" s="286"/>
      <c r="AC102" s="416"/>
      <c r="AD102" s="427">
        <v>0</v>
      </c>
      <c r="AE102" s="427">
        <v>0</v>
      </c>
      <c r="AF102" s="427">
        <v>0</v>
      </c>
      <c r="AG102" s="241">
        <v>0</v>
      </c>
      <c r="AH102" s="241">
        <v>0</v>
      </c>
      <c r="AI102" s="242">
        <v>0</v>
      </c>
    </row>
    <row r="103" spans="1:35" s="474" customFormat="1" hidden="1">
      <c r="A103" s="475" t="s">
        <v>752</v>
      </c>
      <c r="B103" s="471"/>
      <c r="C103" s="439"/>
      <c r="D103" s="439"/>
      <c r="E103" s="439"/>
      <c r="F103" s="286"/>
      <c r="G103" s="439"/>
      <c r="H103" s="439"/>
      <c r="I103" s="243"/>
      <c r="J103" s="473"/>
      <c r="K103" s="439"/>
      <c r="L103" s="439"/>
      <c r="M103" s="430"/>
      <c r="N103" s="430">
        <v>0</v>
      </c>
      <c r="O103" s="439"/>
      <c r="P103" s="430">
        <v>0</v>
      </c>
      <c r="Q103" s="428">
        <v>0</v>
      </c>
      <c r="R103" s="429">
        <v>0</v>
      </c>
      <c r="S103" s="286"/>
      <c r="T103" s="286"/>
      <c r="U103" s="427">
        <v>0</v>
      </c>
      <c r="V103" s="286"/>
      <c r="W103" s="439"/>
      <c r="X103" s="427"/>
      <c r="Y103" s="543"/>
      <c r="Z103" s="286"/>
      <c r="AA103" s="286"/>
      <c r="AB103" s="286"/>
      <c r="AC103" s="416"/>
      <c r="AD103" s="427">
        <v>0</v>
      </c>
      <c r="AE103" s="427">
        <v>0</v>
      </c>
      <c r="AF103" s="427">
        <v>0</v>
      </c>
      <c r="AG103" s="241">
        <v>0</v>
      </c>
      <c r="AH103" s="241">
        <v>0</v>
      </c>
      <c r="AI103" s="242">
        <v>0</v>
      </c>
    </row>
    <row r="104" spans="1:35" s="474" customFormat="1" hidden="1">
      <c r="A104" s="475" t="s">
        <v>753</v>
      </c>
      <c r="B104" s="471"/>
      <c r="C104" s="439"/>
      <c r="D104" s="439"/>
      <c r="E104" s="439"/>
      <c r="F104" s="286"/>
      <c r="G104" s="439"/>
      <c r="H104" s="439"/>
      <c r="I104" s="243"/>
      <c r="J104" s="473"/>
      <c r="K104" s="439"/>
      <c r="L104" s="439"/>
      <c r="M104" s="430"/>
      <c r="N104" s="430">
        <v>0</v>
      </c>
      <c r="O104" s="439"/>
      <c r="P104" s="430">
        <v>0</v>
      </c>
      <c r="Q104" s="428">
        <v>0</v>
      </c>
      <c r="R104" s="429">
        <v>0</v>
      </c>
      <c r="S104" s="286"/>
      <c r="T104" s="286"/>
      <c r="U104" s="427">
        <v>0</v>
      </c>
      <c r="V104" s="286"/>
      <c r="W104" s="439"/>
      <c r="X104" s="427"/>
      <c r="Y104" s="543"/>
      <c r="Z104" s="286"/>
      <c r="AA104" s="286"/>
      <c r="AB104" s="286"/>
      <c r="AC104" s="416"/>
      <c r="AD104" s="421">
        <v>0</v>
      </c>
      <c r="AE104" s="421">
        <v>0</v>
      </c>
      <c r="AF104" s="421">
        <v>0</v>
      </c>
      <c r="AG104" s="241">
        <v>0</v>
      </c>
      <c r="AH104" s="241">
        <v>0</v>
      </c>
      <c r="AI104" s="242">
        <v>0</v>
      </c>
    </row>
    <row r="105" spans="1:35">
      <c r="A105" s="468" t="s">
        <v>707</v>
      </c>
      <c r="B105" s="283"/>
      <c r="C105" s="437"/>
      <c r="D105" s="437"/>
      <c r="E105" s="437"/>
      <c r="F105" s="241">
        <v>0</v>
      </c>
      <c r="G105" s="437"/>
      <c r="H105" s="437"/>
      <c r="I105" s="242">
        <v>0</v>
      </c>
      <c r="J105" s="469">
        <v>0</v>
      </c>
      <c r="K105" s="437"/>
      <c r="L105" s="437"/>
      <c r="M105" s="437"/>
      <c r="N105" s="437">
        <v>0</v>
      </c>
      <c r="O105" s="437"/>
      <c r="P105" s="437"/>
      <c r="Q105" s="242">
        <v>0</v>
      </c>
      <c r="R105" s="423">
        <v>0</v>
      </c>
      <c r="S105" s="241">
        <v>0</v>
      </c>
      <c r="T105" s="241">
        <v>0</v>
      </c>
      <c r="U105" s="421">
        <v>0</v>
      </c>
      <c r="V105" s="241">
        <v>0</v>
      </c>
      <c r="W105" s="437">
        <v>0</v>
      </c>
      <c r="X105" s="427">
        <v>0</v>
      </c>
      <c r="Y105" s="542"/>
      <c r="Z105" s="241"/>
      <c r="AA105" s="241">
        <v>0</v>
      </c>
      <c r="AB105" s="241"/>
      <c r="AC105" s="544">
        <v>0</v>
      </c>
      <c r="AD105" s="286">
        <v>0</v>
      </c>
      <c r="AE105" s="286">
        <v>0</v>
      </c>
      <c r="AF105" s="286">
        <v>0</v>
      </c>
      <c r="AG105" s="241">
        <v>0</v>
      </c>
      <c r="AH105" s="241">
        <v>0</v>
      </c>
      <c r="AI105" s="242">
        <v>0</v>
      </c>
    </row>
    <row r="106" spans="1:35" ht="15" customHeight="1">
      <c r="A106" s="475" t="s">
        <v>751</v>
      </c>
      <c r="B106" s="469"/>
      <c r="C106" s="437"/>
      <c r="D106" s="437"/>
      <c r="E106" s="437"/>
      <c r="F106" s="241"/>
      <c r="G106" s="437"/>
      <c r="H106" s="437"/>
      <c r="I106" s="242"/>
      <c r="J106" s="473">
        <v>-500</v>
      </c>
      <c r="K106" s="437"/>
      <c r="L106" s="437"/>
      <c r="M106" s="430">
        <v>500</v>
      </c>
      <c r="N106" s="437">
        <v>0</v>
      </c>
      <c r="O106" s="437"/>
      <c r="P106" s="437"/>
      <c r="Q106" s="242">
        <v>0</v>
      </c>
      <c r="R106" s="429">
        <v>-500</v>
      </c>
      <c r="S106" s="241"/>
      <c r="T106" s="241"/>
      <c r="U106" s="421">
        <v>0</v>
      </c>
      <c r="V106" s="241">
        <v>0</v>
      </c>
      <c r="W106" s="437"/>
      <c r="X106" s="427"/>
      <c r="Y106" s="542"/>
      <c r="Z106" s="241"/>
      <c r="AA106" s="241"/>
      <c r="AB106" s="241"/>
      <c r="AC106" s="544"/>
      <c r="AD106" s="427">
        <v>-0.15441630636195181</v>
      </c>
      <c r="AE106" s="427">
        <v>0</v>
      </c>
      <c r="AF106" s="427">
        <v>0</v>
      </c>
      <c r="AG106" s="241">
        <v>0</v>
      </c>
      <c r="AH106" s="241">
        <v>0</v>
      </c>
      <c r="AI106" s="242">
        <v>0</v>
      </c>
    </row>
    <row r="107" spans="1:35">
      <c r="A107" s="475" t="s">
        <v>750</v>
      </c>
      <c r="B107" s="469"/>
      <c r="C107" s="437"/>
      <c r="D107" s="437"/>
      <c r="E107" s="437"/>
      <c r="F107" s="241"/>
      <c r="G107" s="437"/>
      <c r="H107" s="437"/>
      <c r="I107" s="242"/>
      <c r="J107" s="473">
        <v>500</v>
      </c>
      <c r="K107" s="437"/>
      <c r="L107" s="437"/>
      <c r="M107" s="430">
        <v>-500</v>
      </c>
      <c r="N107" s="437">
        <v>0</v>
      </c>
      <c r="O107" s="437"/>
      <c r="P107" s="437"/>
      <c r="Q107" s="242">
        <v>0</v>
      </c>
      <c r="R107" s="429">
        <v>500</v>
      </c>
      <c r="S107" s="241"/>
      <c r="T107" s="241"/>
      <c r="U107" s="421">
        <v>0</v>
      </c>
      <c r="V107" s="241">
        <v>0</v>
      </c>
      <c r="W107" s="437"/>
      <c r="X107" s="427"/>
      <c r="Y107" s="542"/>
      <c r="Z107" s="241"/>
      <c r="AA107" s="241"/>
      <c r="AB107" s="241"/>
      <c r="AC107" s="544"/>
      <c r="AD107" s="427">
        <v>0.15441630636195181</v>
      </c>
      <c r="AE107" s="427">
        <v>0</v>
      </c>
      <c r="AF107" s="427">
        <v>0</v>
      </c>
      <c r="AG107" s="241">
        <v>0</v>
      </c>
      <c r="AH107" s="241">
        <v>0</v>
      </c>
      <c r="AI107" s="242">
        <v>0</v>
      </c>
    </row>
    <row r="108" spans="1:35" s="472" customFormat="1" outlineLevel="1">
      <c r="A108" s="470" t="s">
        <v>708</v>
      </c>
      <c r="B108" s="471">
        <v>0</v>
      </c>
      <c r="C108" s="439">
        <v>0</v>
      </c>
      <c r="D108" s="439">
        <v>0</v>
      </c>
      <c r="E108" s="439"/>
      <c r="F108" s="241">
        <v>0</v>
      </c>
      <c r="G108" s="439">
        <v>0</v>
      </c>
      <c r="H108" s="439"/>
      <c r="I108" s="242">
        <v>0</v>
      </c>
      <c r="J108" s="471">
        <v>0</v>
      </c>
      <c r="K108" s="439">
        <v>0</v>
      </c>
      <c r="L108" s="439">
        <v>0</v>
      </c>
      <c r="M108" s="439">
        <v>0</v>
      </c>
      <c r="N108" s="439">
        <v>0</v>
      </c>
      <c r="O108" s="439">
        <v>0</v>
      </c>
      <c r="P108" s="439"/>
      <c r="Q108" s="243">
        <v>0</v>
      </c>
      <c r="R108" s="499">
        <v>0</v>
      </c>
      <c r="S108" s="421">
        <v>0</v>
      </c>
      <c r="T108" s="421">
        <v>0</v>
      </c>
      <c r="U108" s="421">
        <v>0</v>
      </c>
      <c r="V108" s="421">
        <v>0</v>
      </c>
      <c r="W108" s="424">
        <v>0</v>
      </c>
      <c r="X108" s="427">
        <v>0</v>
      </c>
      <c r="Y108" s="530"/>
      <c r="Z108" s="241"/>
      <c r="AA108" s="241"/>
      <c r="AB108" s="241"/>
      <c r="AC108" s="241"/>
      <c r="AD108" s="421">
        <v>0</v>
      </c>
      <c r="AE108" s="421">
        <v>0</v>
      </c>
      <c r="AF108" s="421">
        <v>0</v>
      </c>
      <c r="AG108" s="241">
        <v>0</v>
      </c>
      <c r="AH108" s="241">
        <v>0</v>
      </c>
      <c r="AI108" s="416">
        <v>0</v>
      </c>
    </row>
    <row r="109" spans="1:35" ht="16.5" customHeight="1" outlineLevel="1">
      <c r="A109" s="468" t="s">
        <v>709</v>
      </c>
      <c r="B109" s="469"/>
      <c r="C109" s="437"/>
      <c r="D109" s="437"/>
      <c r="E109" s="437"/>
      <c r="F109" s="241">
        <v>0</v>
      </c>
      <c r="G109" s="437"/>
      <c r="H109" s="437"/>
      <c r="I109" s="242">
        <v>0</v>
      </c>
      <c r="J109" s="469"/>
      <c r="K109" s="437"/>
      <c r="L109" s="437"/>
      <c r="M109" s="437"/>
      <c r="N109" s="437">
        <v>0</v>
      </c>
      <c r="O109" s="437"/>
      <c r="P109" s="437"/>
      <c r="Q109" s="242">
        <v>0</v>
      </c>
      <c r="R109" s="500">
        <v>0</v>
      </c>
      <c r="S109" s="421">
        <v>0</v>
      </c>
      <c r="T109" s="421">
        <v>0</v>
      </c>
      <c r="U109" s="241">
        <v>0</v>
      </c>
      <c r="V109" s="241">
        <v>0</v>
      </c>
      <c r="W109" s="437">
        <v>0</v>
      </c>
      <c r="X109" s="427">
        <v>0</v>
      </c>
      <c r="Y109" s="542"/>
      <c r="Z109" s="421"/>
      <c r="AA109" s="421"/>
      <c r="AB109" s="421"/>
      <c r="AC109" s="421"/>
      <c r="AD109" s="241">
        <v>0</v>
      </c>
      <c r="AE109" s="241">
        <v>0</v>
      </c>
      <c r="AF109" s="241">
        <v>0</v>
      </c>
      <c r="AG109" s="241">
        <v>0</v>
      </c>
      <c r="AH109" s="241">
        <v>0</v>
      </c>
      <c r="AI109" s="416">
        <v>0</v>
      </c>
    </row>
    <row r="110" spans="1:35" outlineLevel="1">
      <c r="A110" s="468" t="s">
        <v>710</v>
      </c>
      <c r="B110" s="469"/>
      <c r="C110" s="437"/>
      <c r="D110" s="437"/>
      <c r="E110" s="437"/>
      <c r="F110" s="241">
        <v>0</v>
      </c>
      <c r="G110" s="437"/>
      <c r="H110" s="437"/>
      <c r="I110" s="242">
        <v>0</v>
      </c>
      <c r="J110" s="469"/>
      <c r="K110" s="437"/>
      <c r="L110" s="437"/>
      <c r="M110" s="437"/>
      <c r="N110" s="437">
        <v>0</v>
      </c>
      <c r="O110" s="437"/>
      <c r="P110" s="437"/>
      <c r="Q110" s="242">
        <v>0</v>
      </c>
      <c r="R110" s="423">
        <v>0</v>
      </c>
      <c r="S110" s="421">
        <v>0</v>
      </c>
      <c r="T110" s="421">
        <v>0</v>
      </c>
      <c r="U110" s="421">
        <v>0</v>
      </c>
      <c r="V110" s="421">
        <v>0</v>
      </c>
      <c r="W110" s="424">
        <v>0</v>
      </c>
      <c r="X110" s="427">
        <v>0</v>
      </c>
      <c r="Y110" s="542"/>
      <c r="Z110" s="421"/>
      <c r="AA110" s="421"/>
      <c r="AB110" s="421"/>
      <c r="AC110" s="421"/>
      <c r="AD110" s="241">
        <v>0</v>
      </c>
      <c r="AE110" s="241">
        <v>0</v>
      </c>
      <c r="AF110" s="241">
        <v>0</v>
      </c>
      <c r="AG110" s="241">
        <v>0</v>
      </c>
      <c r="AH110" s="241">
        <v>0</v>
      </c>
      <c r="AI110" s="416">
        <v>0</v>
      </c>
    </row>
    <row r="111" spans="1:35">
      <c r="A111" s="470" t="s">
        <v>733</v>
      </c>
      <c r="B111" s="471">
        <v>54.1</v>
      </c>
      <c r="C111" s="437"/>
      <c r="D111" s="437"/>
      <c r="E111" s="437"/>
      <c r="F111" s="286">
        <v>54.1</v>
      </c>
      <c r="G111" s="437"/>
      <c r="H111" s="437">
        <v>-54.1</v>
      </c>
      <c r="I111" s="243">
        <v>0</v>
      </c>
      <c r="J111" s="471">
        <v>48.2</v>
      </c>
      <c r="K111" s="437"/>
      <c r="L111" s="437"/>
      <c r="M111" s="437"/>
      <c r="N111" s="439">
        <v>48.2</v>
      </c>
      <c r="O111" s="437"/>
      <c r="P111" s="439">
        <v>-48.2</v>
      </c>
      <c r="Q111" s="243">
        <v>0</v>
      </c>
      <c r="R111" s="423">
        <v>-5.8999999999999986</v>
      </c>
      <c r="S111" s="421"/>
      <c r="T111" s="421"/>
      <c r="U111" s="286">
        <v>-5.8999999999999986</v>
      </c>
      <c r="V111" s="421"/>
      <c r="W111" s="424"/>
      <c r="X111" s="286">
        <v>89.094269870609992</v>
      </c>
      <c r="Y111" s="542"/>
      <c r="Z111" s="421"/>
      <c r="AA111" s="286">
        <v>89.094269870609992</v>
      </c>
      <c r="AB111" s="421"/>
      <c r="AC111" s="421"/>
      <c r="AD111" s="421">
        <v>0</v>
      </c>
      <c r="AE111" s="421">
        <v>0</v>
      </c>
      <c r="AF111" s="421">
        <v>0</v>
      </c>
      <c r="AG111" s="241">
        <v>0</v>
      </c>
      <c r="AH111" s="241">
        <v>0</v>
      </c>
      <c r="AI111" s="416">
        <v>0</v>
      </c>
    </row>
    <row r="112" spans="1:35">
      <c r="A112" s="468" t="s">
        <v>734</v>
      </c>
      <c r="B112" s="469">
        <v>54.1</v>
      </c>
      <c r="C112" s="437"/>
      <c r="D112" s="437"/>
      <c r="E112" s="437"/>
      <c r="F112" s="241">
        <v>54.1</v>
      </c>
      <c r="G112" s="437"/>
      <c r="H112" s="437">
        <v>-54.1</v>
      </c>
      <c r="I112" s="242">
        <v>0</v>
      </c>
      <c r="J112" s="469">
        <v>48.2</v>
      </c>
      <c r="K112" s="437"/>
      <c r="L112" s="437"/>
      <c r="M112" s="437"/>
      <c r="N112" s="437">
        <v>48.2</v>
      </c>
      <c r="O112" s="437"/>
      <c r="P112" s="437">
        <v>-48.2</v>
      </c>
      <c r="Q112" s="243">
        <v>0</v>
      </c>
      <c r="R112" s="283">
        <v>-5.8999999999999986</v>
      </c>
      <c r="S112" s="421"/>
      <c r="T112" s="421"/>
      <c r="U112" s="241">
        <v>-5.8999999999999986</v>
      </c>
      <c r="V112" s="421"/>
      <c r="W112" s="424"/>
      <c r="X112" s="241">
        <v>89.094269870609992</v>
      </c>
      <c r="Y112" s="542"/>
      <c r="Z112" s="421"/>
      <c r="AA112" s="241">
        <v>89.094269870609992</v>
      </c>
      <c r="AB112" s="421"/>
      <c r="AC112" s="421"/>
      <c r="AD112" s="421">
        <v>0</v>
      </c>
      <c r="AE112" s="421">
        <v>0</v>
      </c>
      <c r="AF112" s="421">
        <v>0</v>
      </c>
      <c r="AG112" s="241">
        <v>0</v>
      </c>
      <c r="AH112" s="241">
        <v>0</v>
      </c>
      <c r="AI112" s="416">
        <v>0</v>
      </c>
    </row>
    <row r="113" spans="1:35" s="472" customFormat="1">
      <c r="A113" s="470" t="s">
        <v>711</v>
      </c>
      <c r="B113" s="471">
        <v>-1550</v>
      </c>
      <c r="C113" s="439">
        <v>0</v>
      </c>
      <c r="D113" s="439">
        <v>0</v>
      </c>
      <c r="E113" s="439"/>
      <c r="F113" s="286">
        <v>-1550</v>
      </c>
      <c r="G113" s="439">
        <v>18</v>
      </c>
      <c r="H113" s="439"/>
      <c r="I113" s="243">
        <v>-1532</v>
      </c>
      <c r="J113" s="471">
        <v>-2451.6</v>
      </c>
      <c r="K113" s="439">
        <v>0</v>
      </c>
      <c r="L113" s="439">
        <v>0</v>
      </c>
      <c r="M113" s="439">
        <v>0</v>
      </c>
      <c r="N113" s="439">
        <v>-2451.6</v>
      </c>
      <c r="O113" s="439">
        <v>7.2</v>
      </c>
      <c r="P113" s="439"/>
      <c r="Q113" s="243">
        <v>-2444.4</v>
      </c>
      <c r="R113" s="287">
        <v>-901.59999999999991</v>
      </c>
      <c r="S113" s="286">
        <v>0</v>
      </c>
      <c r="T113" s="286">
        <v>0</v>
      </c>
      <c r="U113" s="286">
        <v>-901.59999999999991</v>
      </c>
      <c r="V113" s="286">
        <v>-10.8</v>
      </c>
      <c r="W113" s="439">
        <v>-912.40000000000009</v>
      </c>
      <c r="X113" s="286">
        <v>158.16774193548386</v>
      </c>
      <c r="Y113" s="543"/>
      <c r="Z113" s="286"/>
      <c r="AA113" s="286">
        <v>158.16774193548386</v>
      </c>
      <c r="AB113" s="286">
        <v>40</v>
      </c>
      <c r="AC113" s="286">
        <v>159.55613577023499</v>
      </c>
      <c r="AD113" s="286">
        <v>-0.75713403335392215</v>
      </c>
      <c r="AE113" s="286">
        <v>0</v>
      </c>
      <c r="AF113" s="286">
        <v>0</v>
      </c>
      <c r="AG113" s="286">
        <v>-0.75713403335392215</v>
      </c>
      <c r="AH113" s="286">
        <v>0</v>
      </c>
      <c r="AI113" s="243">
        <v>-0.7549104385423101</v>
      </c>
    </row>
    <row r="114" spans="1:35">
      <c r="A114" s="468" t="s">
        <v>712</v>
      </c>
      <c r="B114" s="469">
        <v>-1339</v>
      </c>
      <c r="C114" s="437"/>
      <c r="D114" s="437"/>
      <c r="E114" s="437"/>
      <c r="F114" s="241">
        <v>-1339</v>
      </c>
      <c r="G114" s="437">
        <v>18</v>
      </c>
      <c r="H114" s="437"/>
      <c r="I114" s="242">
        <v>-1321</v>
      </c>
      <c r="J114" s="469">
        <v>-2468.6999999999998</v>
      </c>
      <c r="K114" s="437"/>
      <c r="L114" s="437"/>
      <c r="M114" s="437"/>
      <c r="N114" s="437">
        <v>-2468.6999999999998</v>
      </c>
      <c r="O114" s="437">
        <v>7.2</v>
      </c>
      <c r="P114" s="437"/>
      <c r="Q114" s="242">
        <v>-2461.5</v>
      </c>
      <c r="R114" s="283">
        <v>-1129.6999999999998</v>
      </c>
      <c r="S114" s="241">
        <v>0</v>
      </c>
      <c r="T114" s="241">
        <v>0</v>
      </c>
      <c r="U114" s="241">
        <v>-1129.6999999999998</v>
      </c>
      <c r="V114" s="241">
        <v>-10.8</v>
      </c>
      <c r="W114" s="437">
        <v>-1140.5</v>
      </c>
      <c r="X114" s="241">
        <v>184.36893203883494</v>
      </c>
      <c r="Y114" s="542"/>
      <c r="Z114" s="241"/>
      <c r="AA114" s="241">
        <v>184.36893203883494</v>
      </c>
      <c r="AB114" s="241">
        <v>40</v>
      </c>
      <c r="AC114" s="241">
        <v>186.33610900832701</v>
      </c>
      <c r="AD114" s="241">
        <v>-0.76241507103150086</v>
      </c>
      <c r="AE114" s="241">
        <v>0</v>
      </c>
      <c r="AF114" s="241">
        <v>0</v>
      </c>
      <c r="AG114" s="241">
        <v>0</v>
      </c>
      <c r="AH114" s="241">
        <v>0</v>
      </c>
      <c r="AI114" s="416">
        <v>0</v>
      </c>
    </row>
    <row r="115" spans="1:35">
      <c r="A115" s="468" t="s">
        <v>713</v>
      </c>
      <c r="B115" s="469">
        <v>-211</v>
      </c>
      <c r="C115" s="437"/>
      <c r="D115" s="437"/>
      <c r="E115" s="437"/>
      <c r="F115" s="241">
        <v>-211</v>
      </c>
      <c r="G115" s="437"/>
      <c r="H115" s="437"/>
      <c r="I115" s="242">
        <v>-211</v>
      </c>
      <c r="J115" s="469">
        <v>17.100000000000001</v>
      </c>
      <c r="K115" s="437"/>
      <c r="L115" s="437"/>
      <c r="M115" s="437"/>
      <c r="N115" s="437">
        <v>17.100000000000001</v>
      </c>
      <c r="O115" s="437"/>
      <c r="P115" s="437"/>
      <c r="Q115" s="242">
        <v>17.100000000000001</v>
      </c>
      <c r="R115" s="283">
        <v>228.1</v>
      </c>
      <c r="S115" s="241">
        <v>0</v>
      </c>
      <c r="T115" s="241">
        <v>0</v>
      </c>
      <c r="U115" s="241">
        <v>228.1</v>
      </c>
      <c r="V115" s="241">
        <v>0</v>
      </c>
      <c r="W115" s="437">
        <v>228.1</v>
      </c>
      <c r="X115" s="241">
        <v>108.1</v>
      </c>
      <c r="Y115" s="542"/>
      <c r="Z115" s="241"/>
      <c r="AA115" s="241">
        <v>108.1</v>
      </c>
      <c r="AB115" s="241"/>
      <c r="AC115" s="241">
        <v>129.30000000000001</v>
      </c>
      <c r="AD115" s="421">
        <v>0</v>
      </c>
      <c r="AE115" s="241">
        <v>0</v>
      </c>
      <c r="AF115" s="241">
        <v>0</v>
      </c>
      <c r="AG115" s="241">
        <v>0</v>
      </c>
      <c r="AH115" s="241">
        <v>0</v>
      </c>
      <c r="AI115" s="416">
        <v>0</v>
      </c>
    </row>
    <row r="116" spans="1:35" s="472" customFormat="1" ht="15.75" customHeight="1">
      <c r="A116" s="476" t="s">
        <v>731</v>
      </c>
      <c r="B116" s="471">
        <v>-85.9</v>
      </c>
      <c r="C116" s="439">
        <v>0</v>
      </c>
      <c r="D116" s="439">
        <v>0</v>
      </c>
      <c r="E116" s="439"/>
      <c r="F116" s="286">
        <v>-85.9</v>
      </c>
      <c r="G116" s="439">
        <v>0</v>
      </c>
      <c r="H116" s="439"/>
      <c r="I116" s="243">
        <v>-85.9</v>
      </c>
      <c r="J116" s="471">
        <v>-83.1</v>
      </c>
      <c r="K116" s="439">
        <v>0</v>
      </c>
      <c r="L116" s="439">
        <v>0</v>
      </c>
      <c r="M116" s="439"/>
      <c r="N116" s="439">
        <v>-83.1</v>
      </c>
      <c r="O116" s="439">
        <v>0</v>
      </c>
      <c r="P116" s="439"/>
      <c r="Q116" s="243">
        <v>-83.1</v>
      </c>
      <c r="R116" s="287">
        <v>2.8000000000000114</v>
      </c>
      <c r="S116" s="286">
        <v>0</v>
      </c>
      <c r="T116" s="286">
        <v>0</v>
      </c>
      <c r="U116" s="286">
        <v>2.8000000000000114</v>
      </c>
      <c r="V116" s="286">
        <v>0</v>
      </c>
      <c r="W116" s="439">
        <v>2.8000000000000114</v>
      </c>
      <c r="X116" s="286">
        <v>96.740395809080312</v>
      </c>
      <c r="Y116" s="543"/>
      <c r="Z116" s="286"/>
      <c r="AA116" s="286">
        <v>96.740395809080312</v>
      </c>
      <c r="AB116" s="286"/>
      <c r="AC116" s="286">
        <v>96.740395809080312</v>
      </c>
      <c r="AD116" s="421">
        <v>0</v>
      </c>
      <c r="AE116" s="421">
        <v>0</v>
      </c>
      <c r="AF116" s="421">
        <v>0</v>
      </c>
      <c r="AG116" s="286">
        <v>0</v>
      </c>
      <c r="AH116" s="286">
        <v>0</v>
      </c>
      <c r="AI116" s="545">
        <v>0</v>
      </c>
    </row>
    <row r="117" spans="1:35" ht="16.5" customHeight="1">
      <c r="A117" s="468" t="s">
        <v>781</v>
      </c>
      <c r="B117" s="469">
        <v>-85.9</v>
      </c>
      <c r="C117" s="437"/>
      <c r="D117" s="437"/>
      <c r="E117" s="437"/>
      <c r="F117" s="241">
        <v>-85.9</v>
      </c>
      <c r="G117" s="437"/>
      <c r="H117" s="437"/>
      <c r="I117" s="242">
        <v>-85.9</v>
      </c>
      <c r="J117" s="469">
        <v>-83.1</v>
      </c>
      <c r="K117" s="437"/>
      <c r="L117" s="437"/>
      <c r="M117" s="437"/>
      <c r="N117" s="437">
        <v>-83.1</v>
      </c>
      <c r="O117" s="437"/>
      <c r="P117" s="437"/>
      <c r="Q117" s="242">
        <v>-83.1</v>
      </c>
      <c r="R117" s="283">
        <v>2.8000000000000114</v>
      </c>
      <c r="S117" s="241">
        <v>0</v>
      </c>
      <c r="T117" s="241">
        <v>0</v>
      </c>
      <c r="U117" s="241">
        <v>2.8000000000000114</v>
      </c>
      <c r="V117" s="241">
        <v>0</v>
      </c>
      <c r="W117" s="437">
        <v>2.8000000000000114</v>
      </c>
      <c r="X117" s="241">
        <v>96.740395809080312</v>
      </c>
      <c r="Y117" s="542"/>
      <c r="Z117" s="241"/>
      <c r="AA117" s="241">
        <v>96.740395809080312</v>
      </c>
      <c r="AB117" s="241"/>
      <c r="AC117" s="241">
        <v>96.740395809080312</v>
      </c>
      <c r="AD117" s="427">
        <v>0</v>
      </c>
      <c r="AE117" s="427">
        <v>0</v>
      </c>
      <c r="AF117" s="427">
        <v>0</v>
      </c>
      <c r="AG117" s="241">
        <v>0</v>
      </c>
      <c r="AH117" s="286">
        <v>0</v>
      </c>
      <c r="AI117" s="545">
        <v>0</v>
      </c>
    </row>
    <row r="118" spans="1:35" s="472" customFormat="1" ht="21.75" customHeight="1">
      <c r="A118" s="509" t="s">
        <v>714</v>
      </c>
      <c r="B118" s="471">
        <v>17025.800000000003</v>
      </c>
      <c r="C118" s="439">
        <v>0</v>
      </c>
      <c r="D118" s="439">
        <v>0</v>
      </c>
      <c r="E118" s="439"/>
      <c r="F118" s="286">
        <v>17025.800000000003</v>
      </c>
      <c r="G118" s="439">
        <v>571.99999999999989</v>
      </c>
      <c r="H118" s="439">
        <v>54.1</v>
      </c>
      <c r="I118" s="243">
        <v>17651.900000000001</v>
      </c>
      <c r="J118" s="471">
        <v>16948.400000000001</v>
      </c>
      <c r="K118" s="439">
        <v>0.3</v>
      </c>
      <c r="L118" s="439">
        <v>0</v>
      </c>
      <c r="M118" s="439"/>
      <c r="N118" s="439">
        <v>16948.7</v>
      </c>
      <c r="O118" s="439">
        <v>90.899999999999991</v>
      </c>
      <c r="P118" s="439">
        <v>48.2</v>
      </c>
      <c r="Q118" s="422">
        <v>17087.800000000003</v>
      </c>
      <c r="R118" s="423">
        <v>-77.400000000001455</v>
      </c>
      <c r="S118" s="421">
        <v>0.3</v>
      </c>
      <c r="T118" s="421">
        <v>0</v>
      </c>
      <c r="U118" s="421">
        <v>-77.100000000002183</v>
      </c>
      <c r="V118" s="421">
        <v>-481.09999999999991</v>
      </c>
      <c r="W118" s="424">
        <v>-564.09999999999854</v>
      </c>
      <c r="X118" s="421">
        <v>99.545395811063202</v>
      </c>
      <c r="Y118" s="543"/>
      <c r="Z118" s="421"/>
      <c r="AA118" s="421">
        <v>99.547157842803259</v>
      </c>
      <c r="AB118" s="421">
        <v>15.891608391608395</v>
      </c>
      <c r="AC118" s="421">
        <v>96.804310017618505</v>
      </c>
      <c r="AD118" s="421">
        <v>5.2342186534898092</v>
      </c>
      <c r="AE118" s="421">
        <v>0</v>
      </c>
      <c r="AF118" s="421">
        <v>0</v>
      </c>
      <c r="AG118" s="421">
        <v>5.2343113032736266</v>
      </c>
      <c r="AH118" s="427">
        <v>0</v>
      </c>
      <c r="AI118" s="422">
        <v>5.2772699197035218</v>
      </c>
    </row>
    <row r="119" spans="1:35" s="472" customFormat="1" ht="16.5" customHeight="1">
      <c r="A119" s="477" t="s">
        <v>715</v>
      </c>
      <c r="B119" s="471">
        <v>4610</v>
      </c>
      <c r="C119" s="439"/>
      <c r="D119" s="439"/>
      <c r="E119" s="439"/>
      <c r="F119" s="286">
        <v>4610</v>
      </c>
      <c r="G119" s="439">
        <v>-0.5</v>
      </c>
      <c r="H119" s="439"/>
      <c r="I119" s="243">
        <v>4609.5</v>
      </c>
      <c r="J119" s="471">
        <v>4705.4000000000005</v>
      </c>
      <c r="K119" s="439">
        <v>0.3</v>
      </c>
      <c r="L119" s="439"/>
      <c r="M119" s="439"/>
      <c r="N119" s="439">
        <v>4705.7000000000007</v>
      </c>
      <c r="O119" s="439">
        <v>-0.5</v>
      </c>
      <c r="P119" s="439"/>
      <c r="Q119" s="243">
        <v>4705.2000000000007</v>
      </c>
      <c r="R119" s="287">
        <v>95.400000000000546</v>
      </c>
      <c r="S119" s="286">
        <v>0.3</v>
      </c>
      <c r="T119" s="286">
        <v>0</v>
      </c>
      <c r="U119" s="286">
        <v>95.700000000000728</v>
      </c>
      <c r="V119" s="286">
        <v>0</v>
      </c>
      <c r="W119" s="439">
        <v>95.700000000000728</v>
      </c>
      <c r="X119" s="286">
        <v>102.06941431670282</v>
      </c>
      <c r="Y119" s="543"/>
      <c r="Z119" s="286"/>
      <c r="AA119" s="286">
        <v>102.07592190889372</v>
      </c>
      <c r="AB119" s="286">
        <v>100</v>
      </c>
      <c r="AC119" s="286">
        <v>102.07614708753663</v>
      </c>
      <c r="AD119" s="286">
        <v>1.4531809759110563</v>
      </c>
      <c r="AE119" s="421">
        <v>0</v>
      </c>
      <c r="AF119" s="421">
        <v>0</v>
      </c>
      <c r="AG119" s="286">
        <v>1.4532736256948735</v>
      </c>
      <c r="AH119" s="416">
        <v>0</v>
      </c>
      <c r="AI119" s="243">
        <v>1.4531192093885117</v>
      </c>
    </row>
    <row r="120" spans="1:35" ht="15" customHeight="1">
      <c r="A120" s="468" t="s">
        <v>716</v>
      </c>
      <c r="B120" s="469">
        <v>4620</v>
      </c>
      <c r="C120" s="437"/>
      <c r="D120" s="437"/>
      <c r="E120" s="437"/>
      <c r="F120" s="241">
        <v>4620</v>
      </c>
      <c r="G120" s="437"/>
      <c r="H120" s="437"/>
      <c r="I120" s="242">
        <v>4620</v>
      </c>
      <c r="J120" s="469">
        <v>4566.7</v>
      </c>
      <c r="K120" s="437"/>
      <c r="L120" s="437"/>
      <c r="M120" s="437"/>
      <c r="N120" s="437">
        <v>4566.7</v>
      </c>
      <c r="O120" s="437"/>
      <c r="P120" s="437"/>
      <c r="Q120" s="242">
        <v>4566.7</v>
      </c>
      <c r="R120" s="283">
        <v>-53.300000000000182</v>
      </c>
      <c r="S120" s="241">
        <v>0</v>
      </c>
      <c r="T120" s="241">
        <v>0</v>
      </c>
      <c r="U120" s="241">
        <v>-53.300000000000182</v>
      </c>
      <c r="V120" s="241">
        <v>0</v>
      </c>
      <c r="W120" s="437">
        <v>-53.300000000000182</v>
      </c>
      <c r="X120" s="241">
        <v>98.84632034632034</v>
      </c>
      <c r="Y120" s="542"/>
      <c r="Z120" s="241"/>
      <c r="AA120" s="241">
        <v>98.84632034632034</v>
      </c>
      <c r="AB120" s="421"/>
      <c r="AC120" s="241">
        <v>98.84632034632034</v>
      </c>
      <c r="AD120" s="241">
        <v>1.4103458925262506</v>
      </c>
      <c r="AE120" s="241">
        <v>0</v>
      </c>
      <c r="AF120" s="241">
        <v>0</v>
      </c>
      <c r="AG120" s="241">
        <v>1.4103458925262506</v>
      </c>
      <c r="AH120" s="416">
        <v>0</v>
      </c>
      <c r="AI120" s="242">
        <v>1.4103458925262506</v>
      </c>
    </row>
    <row r="121" spans="1:35" ht="15" customHeight="1">
      <c r="A121" s="468" t="s">
        <v>774</v>
      </c>
      <c r="B121" s="469">
        <v>-10</v>
      </c>
      <c r="C121" s="437"/>
      <c r="D121" s="437"/>
      <c r="E121" s="437"/>
      <c r="F121" s="241">
        <v>-10</v>
      </c>
      <c r="G121" s="437"/>
      <c r="H121" s="437"/>
      <c r="I121" s="242">
        <v>-10</v>
      </c>
      <c r="J121" s="469">
        <v>-0.4</v>
      </c>
      <c r="K121" s="437"/>
      <c r="L121" s="437"/>
      <c r="M121" s="437"/>
      <c r="N121" s="437">
        <v>-0.4</v>
      </c>
      <c r="O121" s="437"/>
      <c r="P121" s="437"/>
      <c r="Q121" s="242">
        <v>-0.4</v>
      </c>
      <c r="R121" s="283">
        <v>9.6</v>
      </c>
      <c r="S121" s="241"/>
      <c r="T121" s="241"/>
      <c r="U121" s="241">
        <v>9.6</v>
      </c>
      <c r="V121" s="241">
        <v>0</v>
      </c>
      <c r="W121" s="437">
        <v>9.6</v>
      </c>
      <c r="X121" s="241">
        <v>4</v>
      </c>
      <c r="Y121" s="542"/>
      <c r="Z121" s="241"/>
      <c r="AA121" s="241">
        <v>4</v>
      </c>
      <c r="AB121" s="421"/>
      <c r="AC121" s="241">
        <v>4</v>
      </c>
      <c r="AD121" s="241">
        <v>0</v>
      </c>
      <c r="AE121" s="241">
        <v>0</v>
      </c>
      <c r="AF121" s="241">
        <v>0</v>
      </c>
      <c r="AG121" s="241">
        <v>0</v>
      </c>
      <c r="AH121" s="241">
        <v>0</v>
      </c>
      <c r="AI121" s="545">
        <v>0</v>
      </c>
    </row>
    <row r="122" spans="1:35" ht="15" customHeight="1">
      <c r="A122" s="468" t="s">
        <v>772</v>
      </c>
      <c r="B122" s="469"/>
      <c r="C122" s="437"/>
      <c r="D122" s="437"/>
      <c r="E122" s="437"/>
      <c r="F122" s="241"/>
      <c r="G122" s="437">
        <v>-0.5</v>
      </c>
      <c r="H122" s="437"/>
      <c r="I122" s="242">
        <v>-0.5</v>
      </c>
      <c r="J122" s="469"/>
      <c r="K122" s="437"/>
      <c r="L122" s="437"/>
      <c r="M122" s="437"/>
      <c r="N122" s="437">
        <v>0</v>
      </c>
      <c r="O122" s="437">
        <v>-0.5</v>
      </c>
      <c r="P122" s="437"/>
      <c r="Q122" s="242">
        <v>-0.5</v>
      </c>
      <c r="R122" s="283"/>
      <c r="S122" s="241"/>
      <c r="T122" s="241"/>
      <c r="U122" s="241"/>
      <c r="V122" s="241">
        <v>0</v>
      </c>
      <c r="W122" s="437"/>
      <c r="X122" s="241"/>
      <c r="Y122" s="542"/>
      <c r="Z122" s="241"/>
      <c r="AA122" s="241"/>
      <c r="AB122" s="241">
        <v>100</v>
      </c>
      <c r="AC122" s="241">
        <v>100</v>
      </c>
      <c r="AD122" s="241">
        <v>0</v>
      </c>
      <c r="AE122" s="241">
        <v>0</v>
      </c>
      <c r="AF122" s="241">
        <v>0</v>
      </c>
      <c r="AG122" s="241">
        <v>0</v>
      </c>
      <c r="AH122" s="241">
        <v>0</v>
      </c>
      <c r="AI122" s="545">
        <v>0</v>
      </c>
    </row>
    <row r="123" spans="1:35" ht="15.75" customHeight="1">
      <c r="A123" s="468" t="s">
        <v>717</v>
      </c>
      <c r="B123" s="283"/>
      <c r="C123" s="241"/>
      <c r="D123" s="241"/>
      <c r="E123" s="241"/>
      <c r="F123" s="421">
        <v>0</v>
      </c>
      <c r="G123" s="241"/>
      <c r="H123" s="241"/>
      <c r="I123" s="422">
        <v>0</v>
      </c>
      <c r="J123" s="283">
        <v>139.1</v>
      </c>
      <c r="K123" s="241">
        <v>0.3</v>
      </c>
      <c r="L123" s="241"/>
      <c r="M123" s="241"/>
      <c r="N123" s="241">
        <v>139.4</v>
      </c>
      <c r="O123" s="241"/>
      <c r="P123" s="241"/>
      <c r="Q123" s="242">
        <v>139.4</v>
      </c>
      <c r="R123" s="283">
        <v>139.1</v>
      </c>
      <c r="S123" s="241">
        <v>0.3</v>
      </c>
      <c r="T123" s="241">
        <v>0</v>
      </c>
      <c r="U123" s="241">
        <v>139.4</v>
      </c>
      <c r="V123" s="241">
        <v>0</v>
      </c>
      <c r="W123" s="437">
        <v>139.4</v>
      </c>
      <c r="X123" s="241"/>
      <c r="Y123" s="246"/>
      <c r="Z123" s="241"/>
      <c r="AA123" s="241"/>
      <c r="AB123" s="241"/>
      <c r="AC123" s="241"/>
      <c r="AD123" s="241">
        <v>0</v>
      </c>
      <c r="AE123" s="241">
        <v>0</v>
      </c>
      <c r="AF123" s="241">
        <v>0</v>
      </c>
      <c r="AG123" s="241">
        <v>0</v>
      </c>
      <c r="AH123" s="241">
        <v>0</v>
      </c>
      <c r="AI123" s="545">
        <v>0</v>
      </c>
    </row>
    <row r="124" spans="1:35" s="472" customFormat="1">
      <c r="A124" s="478" t="s">
        <v>718</v>
      </c>
      <c r="B124" s="508">
        <v>0</v>
      </c>
      <c r="C124" s="419"/>
      <c r="D124" s="419"/>
      <c r="E124" s="419"/>
      <c r="F124" s="286">
        <v>0</v>
      </c>
      <c r="G124" s="419">
        <v>0</v>
      </c>
      <c r="H124" s="419"/>
      <c r="I124" s="243">
        <v>0</v>
      </c>
      <c r="J124" s="508">
        <v>0</v>
      </c>
      <c r="K124" s="419"/>
      <c r="L124" s="419"/>
      <c r="M124" s="419"/>
      <c r="N124" s="419">
        <v>0</v>
      </c>
      <c r="O124" s="419">
        <v>0</v>
      </c>
      <c r="P124" s="419">
        <v>0</v>
      </c>
      <c r="Q124" s="243">
        <v>0</v>
      </c>
      <c r="R124" s="287">
        <v>0</v>
      </c>
      <c r="S124" s="286">
        <v>0</v>
      </c>
      <c r="T124" s="286">
        <v>0</v>
      </c>
      <c r="U124" s="286">
        <v>0</v>
      </c>
      <c r="V124" s="286">
        <v>0</v>
      </c>
      <c r="W124" s="439">
        <v>0</v>
      </c>
      <c r="X124" s="286">
        <v>0</v>
      </c>
      <c r="Y124" s="541"/>
      <c r="Z124" s="286"/>
      <c r="AA124" s="286">
        <v>0</v>
      </c>
      <c r="AB124" s="286"/>
      <c r="AC124" s="416">
        <v>0</v>
      </c>
      <c r="AD124" s="421">
        <v>0</v>
      </c>
      <c r="AE124" s="421">
        <v>0</v>
      </c>
      <c r="AF124" s="421">
        <v>0</v>
      </c>
      <c r="AG124" s="241">
        <v>0</v>
      </c>
      <c r="AH124" s="241">
        <v>0</v>
      </c>
      <c r="AI124" s="545">
        <v>0</v>
      </c>
    </row>
    <row r="125" spans="1:35" s="472" customFormat="1" hidden="1">
      <c r="A125" s="468" t="s">
        <v>769</v>
      </c>
      <c r="B125" s="508"/>
      <c r="C125" s="419"/>
      <c r="D125" s="419"/>
      <c r="E125" s="419"/>
      <c r="F125" s="286"/>
      <c r="G125" s="419"/>
      <c r="H125" s="419"/>
      <c r="I125" s="243"/>
      <c r="J125" s="508"/>
      <c r="K125" s="419"/>
      <c r="L125" s="419"/>
      <c r="M125" s="419"/>
      <c r="N125" s="419"/>
      <c r="O125" s="546">
        <v>0</v>
      </c>
      <c r="P125" s="546">
        <v>0</v>
      </c>
      <c r="Q125" s="243"/>
      <c r="R125" s="287"/>
      <c r="S125" s="286"/>
      <c r="T125" s="286"/>
      <c r="U125" s="286"/>
      <c r="V125" s="241">
        <v>0</v>
      </c>
      <c r="W125" s="439"/>
      <c r="X125" s="286"/>
      <c r="Y125" s="541"/>
      <c r="Z125" s="286"/>
      <c r="AA125" s="286"/>
      <c r="AB125" s="286"/>
      <c r="AC125" s="416"/>
      <c r="AD125" s="421">
        <v>0</v>
      </c>
      <c r="AE125" s="421">
        <v>0</v>
      </c>
      <c r="AF125" s="421">
        <v>0</v>
      </c>
      <c r="AG125" s="241">
        <v>0</v>
      </c>
      <c r="AH125" s="241">
        <v>0</v>
      </c>
      <c r="AI125" s="545">
        <v>0</v>
      </c>
    </row>
    <row r="126" spans="1:35" s="472" customFormat="1" hidden="1">
      <c r="A126" s="475" t="s">
        <v>770</v>
      </c>
      <c r="B126" s="508"/>
      <c r="C126" s="419"/>
      <c r="D126" s="419"/>
      <c r="E126" s="419"/>
      <c r="F126" s="286"/>
      <c r="G126" s="419"/>
      <c r="H126" s="419"/>
      <c r="I126" s="243"/>
      <c r="J126" s="508"/>
      <c r="K126" s="419"/>
      <c r="L126" s="419"/>
      <c r="M126" s="419"/>
      <c r="N126" s="419"/>
      <c r="O126" s="454"/>
      <c r="P126" s="454">
        <v>0</v>
      </c>
      <c r="Q126" s="243"/>
      <c r="R126" s="287"/>
      <c r="S126" s="286"/>
      <c r="T126" s="286"/>
      <c r="U126" s="286"/>
      <c r="V126" s="427">
        <v>0</v>
      </c>
      <c r="W126" s="439"/>
      <c r="X126" s="286"/>
      <c r="Y126" s="541"/>
      <c r="Z126" s="286"/>
      <c r="AA126" s="286"/>
      <c r="AB126" s="286"/>
      <c r="AC126" s="416"/>
      <c r="AD126" s="421">
        <v>0</v>
      </c>
      <c r="AE126" s="421">
        <v>0</v>
      </c>
      <c r="AF126" s="421">
        <v>0</v>
      </c>
      <c r="AG126" s="241">
        <v>0</v>
      </c>
      <c r="AH126" s="241">
        <v>0</v>
      </c>
      <c r="AI126" s="545">
        <v>0</v>
      </c>
    </row>
    <row r="127" spans="1:35" s="472" customFormat="1" hidden="1">
      <c r="A127" s="475" t="s">
        <v>771</v>
      </c>
      <c r="B127" s="508"/>
      <c r="C127" s="419"/>
      <c r="D127" s="419"/>
      <c r="E127" s="419"/>
      <c r="F127" s="286"/>
      <c r="G127" s="419"/>
      <c r="H127" s="419"/>
      <c r="I127" s="243"/>
      <c r="J127" s="508"/>
      <c r="K127" s="419"/>
      <c r="L127" s="419"/>
      <c r="M127" s="419"/>
      <c r="N127" s="419"/>
      <c r="O127" s="454"/>
      <c r="P127" s="454">
        <v>0</v>
      </c>
      <c r="Q127" s="243"/>
      <c r="R127" s="287"/>
      <c r="S127" s="286"/>
      <c r="T127" s="286"/>
      <c r="U127" s="286"/>
      <c r="V127" s="427">
        <v>0</v>
      </c>
      <c r="W127" s="439"/>
      <c r="X127" s="286"/>
      <c r="Y127" s="541"/>
      <c r="Z127" s="286"/>
      <c r="AA127" s="286"/>
      <c r="AB127" s="286"/>
      <c r="AC127" s="416"/>
      <c r="AD127" s="421">
        <v>0</v>
      </c>
      <c r="AE127" s="421">
        <v>0</v>
      </c>
      <c r="AF127" s="421">
        <v>0</v>
      </c>
      <c r="AG127" s="241">
        <v>0</v>
      </c>
      <c r="AH127" s="241">
        <v>0</v>
      </c>
      <c r="AI127" s="545">
        <v>0</v>
      </c>
    </row>
    <row r="128" spans="1:35" s="472" customFormat="1" hidden="1">
      <c r="A128" s="475" t="s">
        <v>758</v>
      </c>
      <c r="B128" s="508"/>
      <c r="C128" s="419"/>
      <c r="D128" s="419"/>
      <c r="E128" s="419"/>
      <c r="F128" s="286"/>
      <c r="G128" s="419"/>
      <c r="H128" s="419"/>
      <c r="I128" s="243"/>
      <c r="J128" s="508"/>
      <c r="K128" s="419"/>
      <c r="L128" s="419"/>
      <c r="M128" s="419"/>
      <c r="N128" s="419"/>
      <c r="O128" s="454"/>
      <c r="P128" s="454"/>
      <c r="Q128" s="422">
        <v>0</v>
      </c>
      <c r="R128" s="287"/>
      <c r="S128" s="286"/>
      <c r="T128" s="286"/>
      <c r="U128" s="286"/>
      <c r="V128" s="427">
        <v>0</v>
      </c>
      <c r="W128" s="439"/>
      <c r="X128" s="286"/>
      <c r="Y128" s="541"/>
      <c r="Z128" s="286"/>
      <c r="AA128" s="286"/>
      <c r="AB128" s="286"/>
      <c r="AC128" s="416"/>
      <c r="AD128" s="421">
        <v>0</v>
      </c>
      <c r="AE128" s="421">
        <v>0</v>
      </c>
      <c r="AF128" s="421">
        <v>0</v>
      </c>
      <c r="AG128" s="241">
        <v>0</v>
      </c>
      <c r="AH128" s="241">
        <v>0</v>
      </c>
      <c r="AI128" s="545">
        <v>0</v>
      </c>
    </row>
    <row r="129" spans="1:35" s="472" customFormat="1" hidden="1">
      <c r="A129" s="475" t="s">
        <v>759</v>
      </c>
      <c r="B129" s="508"/>
      <c r="C129" s="419"/>
      <c r="D129" s="419"/>
      <c r="E129" s="419"/>
      <c r="F129" s="286"/>
      <c r="G129" s="419"/>
      <c r="H129" s="419"/>
      <c r="I129" s="243"/>
      <c r="J129" s="508"/>
      <c r="K129" s="419"/>
      <c r="L129" s="419"/>
      <c r="M129" s="419"/>
      <c r="N129" s="419"/>
      <c r="O129" s="454"/>
      <c r="P129" s="454"/>
      <c r="Q129" s="422">
        <v>0</v>
      </c>
      <c r="R129" s="287"/>
      <c r="S129" s="286"/>
      <c r="T129" s="286"/>
      <c r="U129" s="286"/>
      <c r="V129" s="427">
        <v>0</v>
      </c>
      <c r="W129" s="439"/>
      <c r="X129" s="286"/>
      <c r="Y129" s="541"/>
      <c r="Z129" s="286"/>
      <c r="AA129" s="286"/>
      <c r="AB129" s="286"/>
      <c r="AC129" s="416"/>
      <c r="AD129" s="421">
        <v>0</v>
      </c>
      <c r="AE129" s="421">
        <v>0</v>
      </c>
      <c r="AF129" s="421">
        <v>0</v>
      </c>
      <c r="AG129" s="241">
        <v>0</v>
      </c>
      <c r="AH129" s="241">
        <v>0</v>
      </c>
      <c r="AI129" s="545">
        <v>0</v>
      </c>
    </row>
    <row r="130" spans="1:35">
      <c r="A130" s="468" t="s">
        <v>719</v>
      </c>
      <c r="B130" s="469"/>
      <c r="C130" s="437"/>
      <c r="D130" s="437"/>
      <c r="E130" s="437"/>
      <c r="F130" s="241">
        <v>0</v>
      </c>
      <c r="G130" s="437"/>
      <c r="H130" s="437"/>
      <c r="I130" s="242">
        <v>0</v>
      </c>
      <c r="J130" s="469"/>
      <c r="K130" s="437"/>
      <c r="L130" s="437"/>
      <c r="M130" s="437"/>
      <c r="N130" s="437">
        <v>0</v>
      </c>
      <c r="O130" s="437"/>
      <c r="P130" s="437"/>
      <c r="Q130" s="242">
        <v>0</v>
      </c>
      <c r="R130" s="283">
        <v>0</v>
      </c>
      <c r="S130" s="241">
        <v>0</v>
      </c>
      <c r="T130" s="241">
        <v>0</v>
      </c>
      <c r="U130" s="241">
        <v>0</v>
      </c>
      <c r="V130" s="241">
        <v>0</v>
      </c>
      <c r="W130" s="437">
        <v>0</v>
      </c>
      <c r="X130" s="427">
        <v>0</v>
      </c>
      <c r="Y130" s="542"/>
      <c r="Z130" s="241"/>
      <c r="AA130" s="241">
        <v>0</v>
      </c>
      <c r="AB130" s="241"/>
      <c r="AC130" s="544">
        <v>0</v>
      </c>
      <c r="AD130" s="421">
        <v>0</v>
      </c>
      <c r="AE130" s="421">
        <v>0</v>
      </c>
      <c r="AF130" s="421">
        <v>0</v>
      </c>
      <c r="AG130" s="241">
        <v>0</v>
      </c>
      <c r="AH130" s="241">
        <v>0</v>
      </c>
      <c r="AI130" s="545">
        <v>0</v>
      </c>
    </row>
    <row r="131" spans="1:35" ht="16.5" customHeight="1">
      <c r="A131" s="475" t="s">
        <v>757</v>
      </c>
      <c r="B131" s="469"/>
      <c r="C131" s="437"/>
      <c r="D131" s="437"/>
      <c r="E131" s="437"/>
      <c r="F131" s="241"/>
      <c r="G131" s="437"/>
      <c r="H131" s="437"/>
      <c r="I131" s="242"/>
      <c r="J131" s="473"/>
      <c r="K131" s="437">
        <v>500</v>
      </c>
      <c r="L131" s="437"/>
      <c r="M131" s="430">
        <v>-500</v>
      </c>
      <c r="N131" s="430">
        <v>0</v>
      </c>
      <c r="O131" s="437"/>
      <c r="P131" s="437"/>
      <c r="Q131" s="242"/>
      <c r="R131" s="429">
        <v>0</v>
      </c>
      <c r="S131" s="427">
        <v>500</v>
      </c>
      <c r="T131" s="241"/>
      <c r="U131" s="241">
        <v>0</v>
      </c>
      <c r="V131" s="241"/>
      <c r="W131" s="437"/>
      <c r="X131" s="427"/>
      <c r="Y131" s="542"/>
      <c r="Z131" s="241"/>
      <c r="AA131" s="241"/>
      <c r="AB131" s="241"/>
      <c r="AC131" s="544"/>
      <c r="AD131" s="427">
        <v>0</v>
      </c>
      <c r="AE131" s="427">
        <v>0.15441630636195181</v>
      </c>
      <c r="AF131" s="427">
        <v>0</v>
      </c>
      <c r="AG131" s="241">
        <v>0</v>
      </c>
      <c r="AH131" s="241">
        <v>0</v>
      </c>
      <c r="AI131" s="545">
        <v>0</v>
      </c>
    </row>
    <row r="132" spans="1:35" ht="16.5" customHeight="1">
      <c r="A132" s="475" t="s">
        <v>756</v>
      </c>
      <c r="B132" s="469"/>
      <c r="C132" s="437"/>
      <c r="D132" s="437"/>
      <c r="E132" s="437"/>
      <c r="F132" s="241"/>
      <c r="G132" s="437"/>
      <c r="H132" s="437"/>
      <c r="I132" s="242"/>
      <c r="J132" s="473"/>
      <c r="K132" s="437">
        <v>-500</v>
      </c>
      <c r="L132" s="437"/>
      <c r="M132" s="430">
        <v>500</v>
      </c>
      <c r="N132" s="430">
        <v>0</v>
      </c>
      <c r="O132" s="437"/>
      <c r="P132" s="437"/>
      <c r="Q132" s="242"/>
      <c r="R132" s="429">
        <v>0</v>
      </c>
      <c r="S132" s="427">
        <v>-500</v>
      </c>
      <c r="T132" s="241"/>
      <c r="U132" s="241">
        <v>0</v>
      </c>
      <c r="V132" s="241"/>
      <c r="W132" s="437"/>
      <c r="X132" s="427"/>
      <c r="Y132" s="542"/>
      <c r="Z132" s="241"/>
      <c r="AA132" s="241"/>
      <c r="AB132" s="241"/>
      <c r="AC132" s="544"/>
      <c r="AD132" s="427">
        <v>0</v>
      </c>
      <c r="AE132" s="427">
        <v>-0.15441630636195181</v>
      </c>
      <c r="AF132" s="427">
        <v>0</v>
      </c>
      <c r="AG132" s="241">
        <v>0</v>
      </c>
      <c r="AH132" s="241">
        <v>0</v>
      </c>
      <c r="AI132" s="545">
        <v>0</v>
      </c>
    </row>
    <row r="133" spans="1:35" s="472" customFormat="1" ht="18" customHeight="1">
      <c r="A133" s="470" t="s">
        <v>720</v>
      </c>
      <c r="B133" s="471">
        <v>0</v>
      </c>
      <c r="C133" s="439"/>
      <c r="D133" s="439"/>
      <c r="E133" s="439"/>
      <c r="F133" s="286">
        <v>0</v>
      </c>
      <c r="G133" s="439">
        <v>623.79999999999995</v>
      </c>
      <c r="H133" s="439"/>
      <c r="I133" s="243">
        <v>623.79999999999995</v>
      </c>
      <c r="J133" s="471">
        <v>0</v>
      </c>
      <c r="K133" s="439"/>
      <c r="L133" s="439"/>
      <c r="M133" s="439">
        <v>0</v>
      </c>
      <c r="N133" s="439">
        <v>0</v>
      </c>
      <c r="O133" s="439">
        <v>168.5</v>
      </c>
      <c r="P133" s="439"/>
      <c r="Q133" s="243">
        <v>168.5</v>
      </c>
      <c r="R133" s="287">
        <v>0</v>
      </c>
      <c r="S133" s="286">
        <v>0</v>
      </c>
      <c r="T133" s="286">
        <v>0</v>
      </c>
      <c r="U133" s="286">
        <v>0</v>
      </c>
      <c r="V133" s="286">
        <v>-455.29999999999995</v>
      </c>
      <c r="W133" s="439">
        <v>-455.29999999999995</v>
      </c>
      <c r="X133" s="286">
        <v>0</v>
      </c>
      <c r="Y133" s="543"/>
      <c r="Z133" s="286"/>
      <c r="AA133" s="427">
        <v>0</v>
      </c>
      <c r="AB133" s="286">
        <v>27.011862776530943</v>
      </c>
      <c r="AC133" s="286">
        <v>27.011862776530943</v>
      </c>
      <c r="AD133" s="286">
        <v>0</v>
      </c>
      <c r="AE133" s="286">
        <v>0</v>
      </c>
      <c r="AF133" s="286">
        <v>0</v>
      </c>
      <c r="AG133" s="241">
        <v>0</v>
      </c>
      <c r="AH133" s="421">
        <v>5.2038295243977767E-2</v>
      </c>
      <c r="AI133" s="243">
        <v>5.2038295243977767E-2</v>
      </c>
    </row>
    <row r="134" spans="1:35" ht="16.5" customHeight="1">
      <c r="A134" s="479" t="s">
        <v>721</v>
      </c>
      <c r="B134" s="469"/>
      <c r="C134" s="437"/>
      <c r="D134" s="437"/>
      <c r="E134" s="437"/>
      <c r="F134" s="241">
        <v>0</v>
      </c>
      <c r="G134" s="437"/>
      <c r="H134" s="437"/>
      <c r="I134" s="242">
        <v>0</v>
      </c>
      <c r="J134" s="469"/>
      <c r="K134" s="437"/>
      <c r="L134" s="437"/>
      <c r="M134" s="437"/>
      <c r="N134" s="437">
        <v>0</v>
      </c>
      <c r="O134" s="437"/>
      <c r="P134" s="437"/>
      <c r="Q134" s="242">
        <v>0</v>
      </c>
      <c r="R134" s="283">
        <v>0</v>
      </c>
      <c r="S134" s="241">
        <v>0</v>
      </c>
      <c r="T134" s="241">
        <v>0</v>
      </c>
      <c r="U134" s="241">
        <v>0</v>
      </c>
      <c r="V134" s="241">
        <v>0</v>
      </c>
      <c r="W134" s="437">
        <v>0</v>
      </c>
      <c r="X134" s="241">
        <v>0</v>
      </c>
      <c r="Y134" s="542"/>
      <c r="Z134" s="241"/>
      <c r="AA134" s="241">
        <v>0</v>
      </c>
      <c r="AB134" s="241"/>
      <c r="AC134" s="544">
        <v>0</v>
      </c>
      <c r="AD134" s="241">
        <v>0</v>
      </c>
      <c r="AE134" s="241">
        <v>0</v>
      </c>
      <c r="AF134" s="241">
        <v>0</v>
      </c>
      <c r="AG134" s="241">
        <v>0</v>
      </c>
      <c r="AH134" s="241">
        <v>0</v>
      </c>
      <c r="AI134" s="243">
        <v>0</v>
      </c>
    </row>
    <row r="135" spans="1:35" ht="16.5" customHeight="1">
      <c r="A135" s="480" t="s">
        <v>754</v>
      </c>
      <c r="B135" s="469"/>
      <c r="C135" s="437"/>
      <c r="D135" s="437"/>
      <c r="E135" s="437"/>
      <c r="F135" s="241"/>
      <c r="G135" s="437"/>
      <c r="H135" s="437"/>
      <c r="I135" s="242"/>
      <c r="J135" s="473">
        <v>5570</v>
      </c>
      <c r="K135" s="430"/>
      <c r="L135" s="430"/>
      <c r="M135" s="430"/>
      <c r="N135" s="430">
        <v>5570</v>
      </c>
      <c r="O135" s="430"/>
      <c r="P135" s="430"/>
      <c r="Q135" s="428">
        <v>5570</v>
      </c>
      <c r="R135" s="429">
        <v>5570</v>
      </c>
      <c r="S135" s="241"/>
      <c r="T135" s="241"/>
      <c r="U135" s="427">
        <v>5570</v>
      </c>
      <c r="V135" s="241">
        <v>0</v>
      </c>
      <c r="W135" s="430">
        <v>5570</v>
      </c>
      <c r="X135" s="241">
        <v>0</v>
      </c>
      <c r="Y135" s="542"/>
      <c r="Z135" s="241"/>
      <c r="AA135" s="241">
        <v>0</v>
      </c>
      <c r="AB135" s="241"/>
      <c r="AC135" s="544">
        <v>0</v>
      </c>
      <c r="AD135" s="427">
        <v>1.7201976528721432</v>
      </c>
      <c r="AE135" s="427">
        <v>0</v>
      </c>
      <c r="AF135" s="427">
        <v>0</v>
      </c>
      <c r="AG135" s="427">
        <v>1.7201976528721432</v>
      </c>
      <c r="AH135" s="241">
        <v>0</v>
      </c>
      <c r="AI135" s="428">
        <v>1.7201976528721432</v>
      </c>
    </row>
    <row r="136" spans="1:35" ht="16.5" customHeight="1">
      <c r="A136" s="480" t="s">
        <v>755</v>
      </c>
      <c r="B136" s="469"/>
      <c r="C136" s="437"/>
      <c r="D136" s="437"/>
      <c r="E136" s="437"/>
      <c r="F136" s="241"/>
      <c r="G136" s="437"/>
      <c r="H136" s="437"/>
      <c r="I136" s="242"/>
      <c r="J136" s="473">
        <v>-5570</v>
      </c>
      <c r="K136" s="430"/>
      <c r="L136" s="430"/>
      <c r="M136" s="430"/>
      <c r="N136" s="430">
        <v>-5570</v>
      </c>
      <c r="O136" s="430"/>
      <c r="P136" s="430"/>
      <c r="Q136" s="428">
        <v>-5570</v>
      </c>
      <c r="R136" s="429">
        <v>-5570</v>
      </c>
      <c r="S136" s="241"/>
      <c r="T136" s="241"/>
      <c r="U136" s="427">
        <v>-5570</v>
      </c>
      <c r="V136" s="241">
        <v>0</v>
      </c>
      <c r="W136" s="430">
        <v>-5570</v>
      </c>
      <c r="X136" s="241">
        <v>0</v>
      </c>
      <c r="Y136" s="542"/>
      <c r="Z136" s="241"/>
      <c r="AA136" s="241">
        <v>0</v>
      </c>
      <c r="AB136" s="241"/>
      <c r="AC136" s="544">
        <v>0</v>
      </c>
      <c r="AD136" s="427">
        <v>-1.7201976528721432</v>
      </c>
      <c r="AE136" s="427">
        <v>0</v>
      </c>
      <c r="AF136" s="427">
        <v>0</v>
      </c>
      <c r="AG136" s="427">
        <v>-1.7201976528721432</v>
      </c>
      <c r="AH136" s="241">
        <v>0</v>
      </c>
      <c r="AI136" s="428">
        <v>-1.7201976528721432</v>
      </c>
    </row>
    <row r="137" spans="1:35" ht="15" customHeight="1">
      <c r="A137" s="479" t="s">
        <v>722</v>
      </c>
      <c r="B137" s="469"/>
      <c r="C137" s="437"/>
      <c r="D137" s="437"/>
      <c r="E137" s="437"/>
      <c r="F137" s="241">
        <v>0</v>
      </c>
      <c r="G137" s="437">
        <v>625</v>
      </c>
      <c r="H137" s="437"/>
      <c r="I137" s="242">
        <v>625</v>
      </c>
      <c r="J137" s="469"/>
      <c r="K137" s="437"/>
      <c r="L137" s="437"/>
      <c r="M137" s="437"/>
      <c r="N137" s="437">
        <v>0</v>
      </c>
      <c r="O137" s="437">
        <v>169.7</v>
      </c>
      <c r="P137" s="437"/>
      <c r="Q137" s="242">
        <v>169.7</v>
      </c>
      <c r="R137" s="283">
        <v>0</v>
      </c>
      <c r="S137" s="241">
        <v>0</v>
      </c>
      <c r="T137" s="241">
        <v>0</v>
      </c>
      <c r="U137" s="241">
        <v>0</v>
      </c>
      <c r="V137" s="241">
        <v>-455.3</v>
      </c>
      <c r="W137" s="437">
        <v>-455.3</v>
      </c>
      <c r="X137" s="241">
        <v>0</v>
      </c>
      <c r="Y137" s="542"/>
      <c r="Z137" s="241"/>
      <c r="AA137" s="241">
        <v>0</v>
      </c>
      <c r="AB137" s="241">
        <v>27.151999999999997</v>
      </c>
      <c r="AC137" s="241">
        <v>27.151999999999997</v>
      </c>
      <c r="AD137" s="241">
        <v>0</v>
      </c>
      <c r="AE137" s="241">
        <v>0</v>
      </c>
      <c r="AF137" s="241">
        <v>0</v>
      </c>
      <c r="AG137" s="427">
        <v>0</v>
      </c>
      <c r="AH137" s="241">
        <v>5.2408894379246444E-2</v>
      </c>
      <c r="AI137" s="242">
        <v>5.2408894379246444E-2</v>
      </c>
    </row>
    <row r="138" spans="1:35" ht="15" customHeight="1">
      <c r="A138" s="480" t="s">
        <v>762</v>
      </c>
      <c r="B138" s="469"/>
      <c r="C138" s="437"/>
      <c r="D138" s="437"/>
      <c r="E138" s="437"/>
      <c r="F138" s="241"/>
      <c r="G138" s="430">
        <v>832</v>
      </c>
      <c r="H138" s="437"/>
      <c r="I138" s="428">
        <v>832</v>
      </c>
      <c r="J138" s="469"/>
      <c r="K138" s="437"/>
      <c r="L138" s="437"/>
      <c r="M138" s="437"/>
      <c r="N138" s="437"/>
      <c r="O138" s="430">
        <v>376.5</v>
      </c>
      <c r="P138" s="437"/>
      <c r="Q138" s="428">
        <v>376.5</v>
      </c>
      <c r="R138" s="283"/>
      <c r="S138" s="241"/>
      <c r="T138" s="241"/>
      <c r="U138" s="241"/>
      <c r="V138" s="427">
        <v>-455.5</v>
      </c>
      <c r="W138" s="430">
        <v>-455.5</v>
      </c>
      <c r="X138" s="241">
        <v>0</v>
      </c>
      <c r="Y138" s="542"/>
      <c r="Z138" s="241"/>
      <c r="AA138" s="241"/>
      <c r="AB138" s="427">
        <v>45.252403846153847</v>
      </c>
      <c r="AC138" s="427">
        <v>45.252403846153847</v>
      </c>
      <c r="AD138" s="241">
        <v>0</v>
      </c>
      <c r="AE138" s="241">
        <v>0</v>
      </c>
      <c r="AF138" s="241">
        <v>0</v>
      </c>
      <c r="AG138" s="427">
        <v>0</v>
      </c>
      <c r="AH138" s="525">
        <v>0.11627547869054972</v>
      </c>
      <c r="AI138" s="428">
        <v>0.11627547869054972</v>
      </c>
    </row>
    <row r="139" spans="1:35" ht="15" customHeight="1">
      <c r="A139" s="480" t="s">
        <v>761</v>
      </c>
      <c r="B139" s="469"/>
      <c r="C139" s="437"/>
      <c r="D139" s="437"/>
      <c r="E139" s="437"/>
      <c r="F139" s="241"/>
      <c r="G139" s="430">
        <v>-207</v>
      </c>
      <c r="H139" s="437"/>
      <c r="I139" s="428">
        <v>-207</v>
      </c>
      <c r="J139" s="469"/>
      <c r="K139" s="437"/>
      <c r="L139" s="437"/>
      <c r="M139" s="437"/>
      <c r="N139" s="437"/>
      <c r="O139" s="430">
        <v>-206.8</v>
      </c>
      <c r="P139" s="437"/>
      <c r="Q139" s="428">
        <v>-206.8</v>
      </c>
      <c r="R139" s="283"/>
      <c r="S139" s="241"/>
      <c r="T139" s="241"/>
      <c r="U139" s="241"/>
      <c r="V139" s="427">
        <v>0.19999999999998863</v>
      </c>
      <c r="W139" s="430">
        <v>0.19999999999998863</v>
      </c>
      <c r="X139" s="241">
        <v>0</v>
      </c>
      <c r="Y139" s="542"/>
      <c r="Z139" s="241"/>
      <c r="AA139" s="241"/>
      <c r="AB139" s="427">
        <v>99.903381642512073</v>
      </c>
      <c r="AC139" s="427">
        <v>99.903381642512073</v>
      </c>
      <c r="AD139" s="241">
        <v>0</v>
      </c>
      <c r="AE139" s="241">
        <v>0</v>
      </c>
      <c r="AF139" s="241">
        <v>0</v>
      </c>
      <c r="AG139" s="427">
        <v>0</v>
      </c>
      <c r="AH139" s="525">
        <v>0</v>
      </c>
      <c r="AI139" s="428">
        <v>0</v>
      </c>
    </row>
    <row r="140" spans="1:35" ht="14.25" customHeight="1">
      <c r="A140" s="479" t="s">
        <v>732</v>
      </c>
      <c r="B140" s="469"/>
      <c r="C140" s="437"/>
      <c r="D140" s="437"/>
      <c r="E140" s="437"/>
      <c r="F140" s="421"/>
      <c r="G140" s="437">
        <v>-1.2</v>
      </c>
      <c r="H140" s="437"/>
      <c r="I140" s="428">
        <v>-1.2</v>
      </c>
      <c r="J140" s="469"/>
      <c r="K140" s="437"/>
      <c r="L140" s="437"/>
      <c r="M140" s="437"/>
      <c r="N140" s="437"/>
      <c r="O140" s="437">
        <v>-1.2</v>
      </c>
      <c r="P140" s="437"/>
      <c r="Q140" s="242">
        <v>-1.2</v>
      </c>
      <c r="R140" s="423"/>
      <c r="S140" s="421"/>
      <c r="T140" s="421"/>
      <c r="U140" s="421"/>
      <c r="V140" s="241">
        <v>0</v>
      </c>
      <c r="W140" s="430">
        <v>0</v>
      </c>
      <c r="X140" s="241">
        <v>0</v>
      </c>
      <c r="Y140" s="542"/>
      <c r="Z140" s="421"/>
      <c r="AA140" s="241"/>
      <c r="AB140" s="241">
        <v>100</v>
      </c>
      <c r="AC140" s="241">
        <v>100</v>
      </c>
      <c r="AD140" s="241">
        <v>0</v>
      </c>
      <c r="AE140" s="241">
        <v>0</v>
      </c>
      <c r="AF140" s="241">
        <v>0</v>
      </c>
      <c r="AG140" s="427">
        <v>0</v>
      </c>
      <c r="AH140" s="525">
        <v>0</v>
      </c>
      <c r="AI140" s="545">
        <v>0</v>
      </c>
    </row>
    <row r="141" spans="1:35" ht="15" customHeight="1">
      <c r="A141" s="478" t="s">
        <v>735</v>
      </c>
      <c r="B141" s="469"/>
      <c r="C141" s="437"/>
      <c r="D141" s="437"/>
      <c r="E141" s="437"/>
      <c r="F141" s="421"/>
      <c r="G141" s="439">
        <v>-54.1</v>
      </c>
      <c r="H141" s="437">
        <v>54.1</v>
      </c>
      <c r="I141" s="428"/>
      <c r="J141" s="469">
        <v>0</v>
      </c>
      <c r="K141" s="437"/>
      <c r="L141" s="437"/>
      <c r="M141" s="437"/>
      <c r="N141" s="437"/>
      <c r="O141" s="439">
        <v>-48.2</v>
      </c>
      <c r="P141" s="437">
        <v>48.2</v>
      </c>
      <c r="Q141" s="243">
        <v>0</v>
      </c>
      <c r="R141" s="423"/>
      <c r="S141" s="421"/>
      <c r="T141" s="421"/>
      <c r="U141" s="421"/>
      <c r="V141" s="286">
        <v>5.8999999999999986</v>
      </c>
      <c r="W141" s="430">
        <v>0</v>
      </c>
      <c r="X141" s="241">
        <v>0</v>
      </c>
      <c r="Y141" s="530"/>
      <c r="Z141" s="286"/>
      <c r="AA141" s="286"/>
      <c r="AB141" s="286">
        <v>89.094269870609992</v>
      </c>
      <c r="AC141" s="286"/>
      <c r="AD141" s="241">
        <v>0</v>
      </c>
      <c r="AE141" s="241">
        <v>0</v>
      </c>
      <c r="AF141" s="241">
        <v>0</v>
      </c>
      <c r="AG141" s="427">
        <v>0</v>
      </c>
      <c r="AH141" s="525">
        <v>0</v>
      </c>
      <c r="AI141" s="545">
        <v>0</v>
      </c>
    </row>
    <row r="142" spans="1:35" ht="15" customHeight="1">
      <c r="A142" s="479" t="s">
        <v>736</v>
      </c>
      <c r="B142" s="469"/>
      <c r="C142" s="437"/>
      <c r="D142" s="437"/>
      <c r="E142" s="437"/>
      <c r="F142" s="421"/>
      <c r="G142" s="437">
        <v>-54.1</v>
      </c>
      <c r="H142" s="437">
        <v>54.1</v>
      </c>
      <c r="I142" s="428"/>
      <c r="J142" s="469"/>
      <c r="K142" s="437"/>
      <c r="L142" s="437"/>
      <c r="M142" s="437"/>
      <c r="N142" s="437"/>
      <c r="O142" s="437">
        <v>-48.2</v>
      </c>
      <c r="P142" s="437">
        <v>48.2</v>
      </c>
      <c r="Q142" s="242">
        <v>0</v>
      </c>
      <c r="R142" s="423"/>
      <c r="S142" s="421"/>
      <c r="T142" s="421"/>
      <c r="U142" s="421"/>
      <c r="V142" s="241">
        <v>5.8999999999999986</v>
      </c>
      <c r="W142" s="430">
        <v>0</v>
      </c>
      <c r="X142" s="241">
        <v>0</v>
      </c>
      <c r="Y142" s="542"/>
      <c r="Z142" s="421"/>
      <c r="AA142" s="421"/>
      <c r="AB142" s="241">
        <v>89.094269870609992</v>
      </c>
      <c r="AC142" s="421"/>
      <c r="AD142" s="241">
        <v>0</v>
      </c>
      <c r="AE142" s="241">
        <v>0</v>
      </c>
      <c r="AF142" s="241">
        <v>0</v>
      </c>
      <c r="AG142" s="427">
        <v>0</v>
      </c>
      <c r="AH142" s="544">
        <v>0</v>
      </c>
      <c r="AI142" s="545">
        <v>0</v>
      </c>
    </row>
    <row r="143" spans="1:35" ht="15" customHeight="1">
      <c r="A143" s="481" t="s">
        <v>775</v>
      </c>
      <c r="B143" s="469"/>
      <c r="C143" s="437"/>
      <c r="D143" s="437"/>
      <c r="E143" s="437"/>
      <c r="F143" s="421"/>
      <c r="G143" s="439">
        <v>-50</v>
      </c>
      <c r="H143" s="437"/>
      <c r="I143" s="243">
        <v>-50</v>
      </c>
      <c r="J143" s="469"/>
      <c r="K143" s="437"/>
      <c r="L143" s="437"/>
      <c r="M143" s="437"/>
      <c r="N143" s="437"/>
      <c r="O143" s="437"/>
      <c r="P143" s="437"/>
      <c r="Q143" s="242"/>
      <c r="R143" s="423"/>
      <c r="S143" s="421"/>
      <c r="T143" s="421"/>
      <c r="U143" s="421"/>
      <c r="V143" s="286">
        <v>50</v>
      </c>
      <c r="W143" s="439">
        <v>50</v>
      </c>
      <c r="X143" s="241">
        <v>0</v>
      </c>
      <c r="Y143" s="542"/>
      <c r="Z143" s="421"/>
      <c r="AA143" s="421"/>
      <c r="AB143" s="241"/>
      <c r="AC143" s="421"/>
      <c r="AD143" s="241"/>
      <c r="AE143" s="241"/>
      <c r="AF143" s="241"/>
      <c r="AG143" s="427"/>
      <c r="AH143" s="544"/>
      <c r="AI143" s="545"/>
    </row>
    <row r="144" spans="1:35" ht="15" customHeight="1">
      <c r="A144" s="479" t="s">
        <v>776</v>
      </c>
      <c r="B144" s="469"/>
      <c r="C144" s="437"/>
      <c r="D144" s="437"/>
      <c r="E144" s="437"/>
      <c r="F144" s="421"/>
      <c r="G144" s="437">
        <v>-50</v>
      </c>
      <c r="H144" s="437"/>
      <c r="I144" s="428">
        <v>-50</v>
      </c>
      <c r="J144" s="469"/>
      <c r="K144" s="437"/>
      <c r="L144" s="437"/>
      <c r="M144" s="437"/>
      <c r="N144" s="437"/>
      <c r="O144" s="437"/>
      <c r="P144" s="437"/>
      <c r="Q144" s="242"/>
      <c r="R144" s="423"/>
      <c r="S144" s="421"/>
      <c r="T144" s="421"/>
      <c r="U144" s="421"/>
      <c r="V144" s="241">
        <v>50</v>
      </c>
      <c r="W144" s="437">
        <v>50</v>
      </c>
      <c r="X144" s="241">
        <v>0</v>
      </c>
      <c r="Y144" s="542"/>
      <c r="Z144" s="421"/>
      <c r="AA144" s="421"/>
      <c r="AB144" s="241"/>
      <c r="AC144" s="421"/>
      <c r="AD144" s="241"/>
      <c r="AE144" s="241"/>
      <c r="AF144" s="241"/>
      <c r="AG144" s="427"/>
      <c r="AH144" s="544"/>
      <c r="AI144" s="545"/>
    </row>
    <row r="145" spans="1:35" s="472" customFormat="1" ht="16.5" customHeight="1">
      <c r="A145" s="478" t="s">
        <v>723</v>
      </c>
      <c r="B145" s="471">
        <v>12415.800000000001</v>
      </c>
      <c r="C145" s="439"/>
      <c r="D145" s="439"/>
      <c r="E145" s="439"/>
      <c r="F145" s="286">
        <v>12415.800000000001</v>
      </c>
      <c r="G145" s="439">
        <v>52.799999999999983</v>
      </c>
      <c r="H145" s="439"/>
      <c r="I145" s="243">
        <v>12468.6</v>
      </c>
      <c r="J145" s="471">
        <v>12243</v>
      </c>
      <c r="K145" s="439"/>
      <c r="L145" s="439"/>
      <c r="M145" s="439">
        <v>0</v>
      </c>
      <c r="N145" s="439">
        <v>12243</v>
      </c>
      <c r="O145" s="439">
        <v>-28.900000000000006</v>
      </c>
      <c r="P145" s="439"/>
      <c r="Q145" s="243">
        <v>12214.1</v>
      </c>
      <c r="R145" s="287">
        <v>-172.80000000000109</v>
      </c>
      <c r="S145" s="286">
        <v>0</v>
      </c>
      <c r="T145" s="286">
        <v>0</v>
      </c>
      <c r="U145" s="286">
        <v>-172.80000000000109</v>
      </c>
      <c r="V145" s="286">
        <v>-81.699999999999989</v>
      </c>
      <c r="W145" s="439">
        <v>-254.5</v>
      </c>
      <c r="X145" s="286">
        <v>98.608225003624412</v>
      </c>
      <c r="Y145" s="543"/>
      <c r="Z145" s="286"/>
      <c r="AA145" s="286">
        <v>98.608225003624412</v>
      </c>
      <c r="AB145" s="286">
        <v>54.7</v>
      </c>
      <c r="AC145" s="286">
        <v>97.958872688192741</v>
      </c>
      <c r="AD145" s="421">
        <v>3.7810376775787526</v>
      </c>
      <c r="AE145" s="421">
        <v>0</v>
      </c>
      <c r="AF145" s="421">
        <v>0</v>
      </c>
      <c r="AG145" s="286">
        <v>3.7810376775787526</v>
      </c>
      <c r="AH145" s="427">
        <v>0</v>
      </c>
      <c r="AI145" s="243">
        <v>3.7721124150710312</v>
      </c>
    </row>
    <row r="146" spans="1:35" ht="16.5" customHeight="1">
      <c r="A146" s="479" t="s">
        <v>724</v>
      </c>
      <c r="B146" s="469">
        <v>18604.400000000001</v>
      </c>
      <c r="C146" s="437"/>
      <c r="D146" s="437"/>
      <c r="E146" s="437"/>
      <c r="F146" s="241">
        <v>18604.400000000001</v>
      </c>
      <c r="G146" s="437">
        <v>213.6</v>
      </c>
      <c r="H146" s="437"/>
      <c r="I146" s="242">
        <v>18818</v>
      </c>
      <c r="J146" s="469">
        <v>18122.3</v>
      </c>
      <c r="K146" s="437"/>
      <c r="L146" s="437"/>
      <c r="M146" s="437"/>
      <c r="N146" s="437">
        <v>18122.3</v>
      </c>
      <c r="O146" s="437">
        <v>116</v>
      </c>
      <c r="P146" s="437"/>
      <c r="Q146" s="242">
        <v>18238.3</v>
      </c>
      <c r="R146" s="283">
        <v>-482.10000000000218</v>
      </c>
      <c r="S146" s="241">
        <v>0</v>
      </c>
      <c r="T146" s="241">
        <v>0</v>
      </c>
      <c r="U146" s="241">
        <v>-482.10000000000218</v>
      </c>
      <c r="V146" s="241">
        <v>-97.6</v>
      </c>
      <c r="W146" s="437">
        <v>-579.70000000000073</v>
      </c>
      <c r="X146" s="241">
        <v>97.408677517146472</v>
      </c>
      <c r="Y146" s="542"/>
      <c r="Z146" s="241"/>
      <c r="AA146" s="241">
        <v>97.408677517146472</v>
      </c>
      <c r="AB146" s="241">
        <v>54.307116104868911</v>
      </c>
      <c r="AC146" s="241">
        <v>96.91943883515782</v>
      </c>
      <c r="AD146" s="241">
        <v>5.5967572575663986</v>
      </c>
      <c r="AE146" s="241">
        <v>0</v>
      </c>
      <c r="AF146" s="241">
        <v>0</v>
      </c>
      <c r="AG146" s="241">
        <v>5.5967572575663986</v>
      </c>
      <c r="AH146" s="427">
        <v>0</v>
      </c>
      <c r="AI146" s="242">
        <v>5.6325818406423718</v>
      </c>
    </row>
    <row r="147" spans="1:35" ht="18" customHeight="1" thickBot="1">
      <c r="A147" s="482" t="s">
        <v>725</v>
      </c>
      <c r="B147" s="469">
        <v>-6188.6</v>
      </c>
      <c r="C147" s="437"/>
      <c r="D147" s="437"/>
      <c r="E147" s="437"/>
      <c r="F147" s="241">
        <v>-6188.6</v>
      </c>
      <c r="G147" s="437">
        <v>-160.80000000000001</v>
      </c>
      <c r="H147" s="437"/>
      <c r="I147" s="242">
        <v>-6349.4000000000005</v>
      </c>
      <c r="J147" s="469">
        <v>-5879.3</v>
      </c>
      <c r="K147" s="437"/>
      <c r="L147" s="437"/>
      <c r="M147" s="437"/>
      <c r="N147" s="437">
        <v>-5879.3</v>
      </c>
      <c r="O147" s="437">
        <v>-144.9</v>
      </c>
      <c r="P147" s="437"/>
      <c r="Q147" s="242">
        <v>-6024.2</v>
      </c>
      <c r="R147" s="283">
        <v>309.30000000000018</v>
      </c>
      <c r="S147" s="241">
        <v>0</v>
      </c>
      <c r="T147" s="241">
        <v>0</v>
      </c>
      <c r="U147" s="241">
        <v>309.30000000000018</v>
      </c>
      <c r="V147" s="241">
        <v>15.900000000000006</v>
      </c>
      <c r="W147" s="437">
        <v>325.20000000000073</v>
      </c>
      <c r="X147" s="443">
        <v>95.00210063665449</v>
      </c>
      <c r="Y147" s="542"/>
      <c r="Z147" s="241"/>
      <c r="AA147" s="241">
        <v>95.00210063665449</v>
      </c>
      <c r="AB147" s="241">
        <v>90.111940298507463</v>
      </c>
      <c r="AC147" s="443">
        <v>94.87825621318548</v>
      </c>
      <c r="AD147" s="241">
        <v>-1.8157195799876469</v>
      </c>
      <c r="AE147" s="443">
        <v>0</v>
      </c>
      <c r="AF147" s="443">
        <v>0</v>
      </c>
      <c r="AG147" s="241">
        <v>-1.8157195799876469</v>
      </c>
      <c r="AH147" s="525">
        <v>0</v>
      </c>
      <c r="AI147" s="242">
        <v>-1.8604694255713403</v>
      </c>
    </row>
    <row r="148" spans="1:35" s="465" customFormat="1" ht="18.75" customHeight="1" thickBot="1">
      <c r="A148" s="540" t="s">
        <v>726</v>
      </c>
      <c r="B148" s="504">
        <v>-1614.7000000000007</v>
      </c>
      <c r="C148" s="414">
        <v>79.900000000000006</v>
      </c>
      <c r="D148" s="414">
        <v>0</v>
      </c>
      <c r="E148" s="414"/>
      <c r="F148" s="413">
        <v>-1534.8000000000006</v>
      </c>
      <c r="G148" s="414">
        <v>1748.0000000000009</v>
      </c>
      <c r="H148" s="414"/>
      <c r="I148" s="412">
        <v>213.20000000000027</v>
      </c>
      <c r="J148" s="504">
        <v>-2696.5999999999894</v>
      </c>
      <c r="K148" s="414">
        <v>-43.899999999999991</v>
      </c>
      <c r="L148" s="414">
        <v>-78.899999999999636</v>
      </c>
      <c r="M148" s="414"/>
      <c r="N148" s="414">
        <v>-2819.3999999999892</v>
      </c>
      <c r="O148" s="414">
        <v>-373.59999999999707</v>
      </c>
      <c r="P148" s="414"/>
      <c r="Q148" s="412">
        <v>-3192.9999999999864</v>
      </c>
      <c r="R148" s="446">
        <v>-1081.8999999999887</v>
      </c>
      <c r="S148" s="413">
        <v>-123.8</v>
      </c>
      <c r="T148" s="413">
        <v>-78.899999999999636</v>
      </c>
      <c r="U148" s="413">
        <v>-1284.5999999999885</v>
      </c>
      <c r="V148" s="413">
        <v>-2121.5999999999981</v>
      </c>
      <c r="W148" s="414">
        <v>-3406.1999999999866</v>
      </c>
      <c r="X148" s="547">
        <v>167.00315848145092</v>
      </c>
      <c r="Y148" s="548">
        <v>54.9</v>
      </c>
      <c r="Z148" s="413"/>
      <c r="AA148" s="413">
        <v>183.69820172009304</v>
      </c>
      <c r="AB148" s="413">
        <v>21.4</v>
      </c>
      <c r="AC148" s="486" t="s">
        <v>765</v>
      </c>
      <c r="AD148" s="506">
        <v>-0.83279802347127529</v>
      </c>
      <c r="AE148" s="549">
        <v>0</v>
      </c>
      <c r="AF148" s="486">
        <v>0</v>
      </c>
      <c r="AG148" s="506">
        <v>-0.87072266831377065</v>
      </c>
      <c r="AH148" s="486">
        <v>0</v>
      </c>
      <c r="AI148" s="536">
        <v>-0.98610253242742019</v>
      </c>
    </row>
    <row r="149" spans="1:35" s="485" customFormat="1" ht="20.25" customHeight="1" thickBot="1">
      <c r="A149" s="550" t="s">
        <v>727</v>
      </c>
      <c r="B149" s="551">
        <v>3403.6</v>
      </c>
      <c r="C149" s="552">
        <v>79.900000000000006</v>
      </c>
      <c r="D149" s="552">
        <v>2145.3000000000002</v>
      </c>
      <c r="E149" s="552"/>
      <c r="F149" s="440">
        <v>5628.8</v>
      </c>
      <c r="G149" s="552">
        <v>1923.5</v>
      </c>
      <c r="H149" s="552"/>
      <c r="I149" s="441">
        <v>7552.3</v>
      </c>
      <c r="J149" s="551">
        <v>3403.6</v>
      </c>
      <c r="K149" s="552">
        <v>79.900000000000006</v>
      </c>
      <c r="L149" s="552">
        <v>2145.3000000000002</v>
      </c>
      <c r="M149" s="552"/>
      <c r="N149" s="552">
        <v>5628.8</v>
      </c>
      <c r="O149" s="552">
        <v>1993.8</v>
      </c>
      <c r="P149" s="552"/>
      <c r="Q149" s="441">
        <v>7622.6</v>
      </c>
      <c r="R149" s="483">
        <v>0</v>
      </c>
      <c r="S149" s="440">
        <v>0</v>
      </c>
      <c r="T149" s="440">
        <v>0</v>
      </c>
      <c r="U149" s="440">
        <v>0</v>
      </c>
      <c r="V149" s="440">
        <v>70.299999999999955</v>
      </c>
      <c r="W149" s="484">
        <v>70.300000000000182</v>
      </c>
      <c r="X149" s="486">
        <v>100</v>
      </c>
      <c r="Y149" s="553">
        <v>100</v>
      </c>
      <c r="Z149" s="553">
        <v>100</v>
      </c>
      <c r="AA149" s="484">
        <v>100</v>
      </c>
      <c r="AB149" s="486">
        <v>103.65479594489213</v>
      </c>
      <c r="AC149" s="554">
        <v>100.93084225997377</v>
      </c>
      <c r="AD149" s="440">
        <v>1.0511426806670785</v>
      </c>
      <c r="AE149" s="525">
        <v>0</v>
      </c>
      <c r="AF149" s="460">
        <v>0.66253860407659049</v>
      </c>
      <c r="AG149" s="440">
        <v>1.738357010500309</v>
      </c>
      <c r="AH149" s="440">
        <v>0.61575046324891902</v>
      </c>
      <c r="AI149" s="441">
        <v>2.3541074737492282</v>
      </c>
    </row>
    <row r="150" spans="1:35" s="485" customFormat="1" ht="20.25" customHeight="1" thickBot="1">
      <c r="A150" s="540" t="s">
        <v>729</v>
      </c>
      <c r="B150" s="446"/>
      <c r="C150" s="413"/>
      <c r="D150" s="413"/>
      <c r="E150" s="413"/>
      <c r="F150" s="413">
        <v>0</v>
      </c>
      <c r="G150" s="413">
        <v>5.9</v>
      </c>
      <c r="H150" s="413"/>
      <c r="I150" s="412">
        <v>5.9</v>
      </c>
      <c r="J150" s="446">
        <v>2</v>
      </c>
      <c r="K150" s="413"/>
      <c r="L150" s="413"/>
      <c r="M150" s="413"/>
      <c r="N150" s="413">
        <v>2</v>
      </c>
      <c r="O150" s="413">
        <v>-2.4</v>
      </c>
      <c r="P150" s="413"/>
      <c r="Q150" s="412">
        <v>-0.39999999999999991</v>
      </c>
      <c r="R150" s="446">
        <v>2</v>
      </c>
      <c r="S150" s="413">
        <v>0</v>
      </c>
      <c r="T150" s="413">
        <v>0</v>
      </c>
      <c r="U150" s="413">
        <v>2</v>
      </c>
      <c r="V150" s="413">
        <v>-8.3000000000000007</v>
      </c>
      <c r="W150" s="414">
        <v>-6.3000000000000007</v>
      </c>
      <c r="X150" s="486"/>
      <c r="Y150" s="548"/>
      <c r="Z150" s="414"/>
      <c r="AA150" s="486"/>
      <c r="AB150" s="486">
        <v>39</v>
      </c>
      <c r="AC150" s="486">
        <v>5.0999999999999996</v>
      </c>
      <c r="AD150" s="548">
        <v>0</v>
      </c>
      <c r="AE150" s="413">
        <v>0</v>
      </c>
      <c r="AF150" s="413">
        <v>0</v>
      </c>
      <c r="AG150" s="413">
        <v>0</v>
      </c>
      <c r="AH150" s="413">
        <v>0</v>
      </c>
      <c r="AI150" s="413">
        <v>0</v>
      </c>
    </row>
    <row r="151" spans="1:35" s="485" customFormat="1" ht="19.5" customHeight="1" thickBot="1">
      <c r="A151" s="555" t="s">
        <v>728</v>
      </c>
      <c r="B151" s="446">
        <v>-5018.3000000000011</v>
      </c>
      <c r="C151" s="413">
        <v>0</v>
      </c>
      <c r="D151" s="413">
        <v>-2145.3000000000002</v>
      </c>
      <c r="E151" s="413"/>
      <c r="F151" s="413">
        <v>-7163.6000000000013</v>
      </c>
      <c r="G151" s="413">
        <v>-181.3999999999991</v>
      </c>
      <c r="H151" s="413"/>
      <c r="I151" s="412">
        <v>-7345</v>
      </c>
      <c r="J151" s="446">
        <v>-6102.1999999999898</v>
      </c>
      <c r="K151" s="413">
        <v>-123.8</v>
      </c>
      <c r="L151" s="413">
        <v>-2224.1999999999998</v>
      </c>
      <c r="M151" s="413"/>
      <c r="N151" s="413">
        <v>-8450.1999999999898</v>
      </c>
      <c r="O151" s="413">
        <v>-2364.9999999999968</v>
      </c>
      <c r="P151" s="413"/>
      <c r="Q151" s="412">
        <v>-10815.199999999986</v>
      </c>
      <c r="R151" s="446">
        <v>-1083.8999999999887</v>
      </c>
      <c r="S151" s="413">
        <v>-123.8</v>
      </c>
      <c r="T151" s="413">
        <v>-78.899999999999636</v>
      </c>
      <c r="U151" s="413">
        <v>-1286.5999999999885</v>
      </c>
      <c r="V151" s="413">
        <v>-2183.5999999999976</v>
      </c>
      <c r="W151" s="414">
        <v>-3470.1999999999862</v>
      </c>
      <c r="X151" s="556">
        <v>121.5989478508656</v>
      </c>
      <c r="Y151" s="506"/>
      <c r="Z151" s="486">
        <v>103.67780729967835</v>
      </c>
      <c r="AA151" s="486">
        <v>117.96024345301228</v>
      </c>
      <c r="AB151" s="486" t="s">
        <v>765</v>
      </c>
      <c r="AC151" s="486">
        <v>147.24574540503724</v>
      </c>
      <c r="AD151" s="548">
        <v>-1.8845583693638017</v>
      </c>
      <c r="AE151" s="413">
        <v>0</v>
      </c>
      <c r="AF151" s="413">
        <v>-0.68690549722050642</v>
      </c>
      <c r="AG151" s="413">
        <v>-2.6096973440395277</v>
      </c>
      <c r="AH151" s="413">
        <v>-0.73038912909203113</v>
      </c>
      <c r="AI151" s="412">
        <v>-3.3400864731315587</v>
      </c>
    </row>
    <row r="152" spans="1:35" s="438" customFormat="1" ht="6.75" customHeight="1">
      <c r="E152" s="233"/>
      <c r="F152" s="233"/>
      <c r="G152" s="233"/>
      <c r="H152" s="233"/>
      <c r="I152" s="233"/>
      <c r="J152" s="233"/>
      <c r="L152" s="233"/>
      <c r="M152" s="233"/>
      <c r="N152" s="233"/>
      <c r="O152" s="233"/>
      <c r="P152" s="233"/>
      <c r="Q152" s="233"/>
      <c r="R152" s="233"/>
      <c r="S152" s="233"/>
      <c r="T152" s="233"/>
      <c r="U152" s="233"/>
      <c r="V152" s="233"/>
      <c r="W152" s="233"/>
      <c r="X152" s="233"/>
      <c r="Y152" s="233"/>
      <c r="Z152" s="233"/>
      <c r="AA152" s="233"/>
      <c r="AB152" s="233"/>
      <c r="AC152" s="233"/>
      <c r="AD152" s="233"/>
      <c r="AE152" s="233"/>
      <c r="AF152" s="233"/>
      <c r="AG152" s="233"/>
      <c r="AH152" s="233"/>
      <c r="AI152" s="233"/>
    </row>
    <row r="153" spans="1:35" s="438" customFormat="1" ht="15.75" customHeight="1">
      <c r="A153" s="671" t="s">
        <v>744</v>
      </c>
      <c r="B153" s="671"/>
      <c r="C153" s="671"/>
      <c r="D153" s="671"/>
      <c r="E153" s="233"/>
      <c r="F153" s="233"/>
      <c r="G153" s="233"/>
      <c r="H153" s="233"/>
      <c r="I153" s="233"/>
      <c r="J153" s="233"/>
      <c r="K153" s="233"/>
      <c r="L153" s="233"/>
      <c r="M153" s="233"/>
      <c r="N153" s="233"/>
      <c r="O153" s="233"/>
      <c r="P153" s="233"/>
      <c r="Q153" s="233"/>
      <c r="R153" s="233"/>
      <c r="S153" s="233"/>
      <c r="T153" s="233"/>
      <c r="U153" s="233"/>
      <c r="V153" s="233"/>
      <c r="W153" s="233"/>
      <c r="X153" s="233"/>
      <c r="Y153" s="233"/>
      <c r="Z153" s="233"/>
      <c r="AA153" s="233"/>
      <c r="AB153" s="233"/>
      <c r="AC153" s="233"/>
      <c r="AD153" s="233"/>
      <c r="AE153" s="233"/>
      <c r="AF153" s="233"/>
      <c r="AG153" s="233"/>
      <c r="AH153" s="233"/>
      <c r="AI153" s="233"/>
    </row>
    <row r="154" spans="1:35" s="438" customFormat="1" ht="15.75" customHeight="1" outlineLevel="1">
      <c r="A154" s="487"/>
      <c r="B154" s="233"/>
      <c r="C154" s="233"/>
      <c r="D154" s="233"/>
      <c r="E154" s="233"/>
      <c r="F154" s="233"/>
      <c r="G154" s="233"/>
      <c r="H154" s="233"/>
      <c r="I154" s="233"/>
      <c r="J154" s="233"/>
      <c r="K154" s="233"/>
      <c r="L154" s="233"/>
      <c r="M154" s="233"/>
      <c r="N154" s="233"/>
      <c r="O154" s="233"/>
      <c r="P154" s="233"/>
      <c r="Q154" s="233"/>
      <c r="R154" s="233"/>
      <c r="S154" s="233"/>
      <c r="T154" s="233"/>
      <c r="AB154" s="233"/>
      <c r="AC154" s="233"/>
      <c r="AD154" s="233"/>
      <c r="AE154" s="233"/>
      <c r="AF154" s="233"/>
      <c r="AG154" s="233"/>
      <c r="AH154" s="233"/>
      <c r="AI154" s="233"/>
    </row>
    <row r="155" spans="1:35" s="438" customFormat="1" ht="41.1" customHeight="1">
      <c r="A155" s="487"/>
      <c r="L155" s="233"/>
      <c r="R155" s="488" t="s">
        <v>777</v>
      </c>
      <c r="S155" s="488"/>
      <c r="T155" s="489"/>
      <c r="U155" s="489"/>
      <c r="V155" s="489"/>
      <c r="W155" s="678"/>
      <c r="X155" s="678"/>
      <c r="Y155" s="491" t="s">
        <v>747</v>
      </c>
      <c r="Z155" s="491"/>
      <c r="AA155" s="491"/>
      <c r="AB155" s="488" t="s">
        <v>787</v>
      </c>
      <c r="AC155" s="492"/>
      <c r="AD155" s="493"/>
      <c r="AE155" s="493"/>
      <c r="AF155" s="493"/>
      <c r="AI155" s="233"/>
    </row>
    <row r="156" spans="1:35" s="438" customFormat="1" ht="41.1" customHeight="1">
      <c r="A156" s="487"/>
      <c r="L156" s="233"/>
      <c r="R156" s="488" t="s">
        <v>778</v>
      </c>
      <c r="S156" s="494"/>
      <c r="T156" s="488"/>
      <c r="U156" s="488"/>
      <c r="V156" s="488"/>
      <c r="W156" s="490"/>
      <c r="X156" s="495"/>
      <c r="Y156" s="491"/>
      <c r="Z156" s="491"/>
      <c r="AA156" s="491"/>
      <c r="AB156" s="491" t="s">
        <v>779</v>
      </c>
      <c r="AC156" s="489"/>
      <c r="AD156" s="489"/>
    </row>
    <row r="157" spans="1:35" s="438" customFormat="1" ht="41.1" customHeight="1">
      <c r="A157" s="487"/>
      <c r="L157" s="233"/>
      <c r="R157" s="707" t="s">
        <v>789</v>
      </c>
      <c r="S157" s="707"/>
      <c r="T157" s="488"/>
      <c r="U157" s="488"/>
      <c r="V157" s="488"/>
      <c r="W157" s="490"/>
      <c r="X157" s="495"/>
      <c r="Y157" s="491"/>
      <c r="Z157" s="491"/>
      <c r="AA157" s="491"/>
      <c r="AB157" s="491" t="s">
        <v>788</v>
      </c>
      <c r="AC157" s="489"/>
      <c r="AD157" s="489"/>
    </row>
    <row r="158" spans="1:35" s="438" customFormat="1" ht="41.1" customHeight="1">
      <c r="A158" s="487"/>
      <c r="L158" s="233"/>
      <c r="R158" s="488" t="s">
        <v>784</v>
      </c>
      <c r="S158" s="494"/>
      <c r="T158" s="488"/>
      <c r="U158" s="488"/>
      <c r="V158" s="488"/>
      <c r="W158" s="490"/>
      <c r="X158" s="495"/>
      <c r="Y158" s="491"/>
      <c r="Z158" s="491"/>
      <c r="AA158" s="491"/>
      <c r="AB158" s="491" t="s">
        <v>763</v>
      </c>
      <c r="AC158" s="489"/>
      <c r="AD158" s="489"/>
    </row>
    <row r="159" spans="1:35" s="438" customFormat="1" ht="41.1" customHeight="1">
      <c r="A159" s="487"/>
      <c r="L159" s="233"/>
      <c r="R159" s="488" t="s">
        <v>782</v>
      </c>
      <c r="S159" s="494"/>
      <c r="T159" s="488"/>
      <c r="U159" s="488"/>
      <c r="V159" s="488"/>
      <c r="W159" s="490"/>
      <c r="X159" s="495"/>
      <c r="Y159" s="491" t="s">
        <v>747</v>
      </c>
      <c r="Z159" s="491"/>
      <c r="AA159" s="491"/>
      <c r="AB159" s="491" t="s">
        <v>766</v>
      </c>
      <c r="AC159" s="489"/>
      <c r="AD159" s="489"/>
    </row>
    <row r="160" spans="1:35" s="438" customFormat="1" ht="41.1" customHeight="1">
      <c r="A160" s="487"/>
      <c r="B160" s="678"/>
      <c r="C160" s="678"/>
      <c r="D160" s="678"/>
      <c r="E160" s="678"/>
      <c r="F160" s="678"/>
      <c r="G160" s="678"/>
      <c r="H160" s="496"/>
      <c r="I160" s="496"/>
      <c r="J160" s="496"/>
      <c r="M160" s="678"/>
      <c r="N160" s="678"/>
      <c r="O160" s="233"/>
      <c r="P160" s="496"/>
      <c r="Q160" s="233"/>
      <c r="R160" s="488" t="s">
        <v>783</v>
      </c>
      <c r="S160" s="497"/>
      <c r="T160" s="497"/>
      <c r="U160" s="498"/>
      <c r="V160" s="498"/>
      <c r="W160" s="498"/>
      <c r="X160" s="498"/>
      <c r="Y160" s="498"/>
      <c r="Z160" s="498"/>
      <c r="AA160" s="498"/>
      <c r="AB160" s="488" t="s">
        <v>748</v>
      </c>
      <c r="AC160" s="497"/>
      <c r="AD160" s="233"/>
      <c r="AE160" s="233"/>
      <c r="AF160" s="233"/>
      <c r="AG160" s="233"/>
      <c r="AH160" s="233"/>
      <c r="AI160" s="233"/>
    </row>
    <row r="161" spans="2:35">
      <c r="B161" s="407"/>
      <c r="C161" s="407"/>
      <c r="D161" s="407"/>
      <c r="E161" s="407"/>
      <c r="F161" s="407"/>
      <c r="G161" s="407"/>
      <c r="H161" s="407"/>
      <c r="I161" s="407"/>
      <c r="J161" s="407"/>
      <c r="K161" s="407"/>
      <c r="L161" s="407"/>
      <c r="M161" s="407"/>
      <c r="N161" s="407"/>
      <c r="O161" s="407"/>
      <c r="P161" s="407"/>
      <c r="Q161" s="407"/>
      <c r="R161" s="407"/>
      <c r="S161" s="407"/>
      <c r="T161" s="407"/>
      <c r="U161" s="407"/>
      <c r="V161" s="407"/>
      <c r="W161" s="407"/>
      <c r="X161" s="407"/>
      <c r="Y161" s="407"/>
      <c r="Z161" s="407"/>
      <c r="AA161" s="407"/>
      <c r="AB161" s="407"/>
      <c r="AC161" s="407"/>
      <c r="AD161" s="407"/>
      <c r="AE161" s="407"/>
      <c r="AF161" s="407"/>
      <c r="AG161" s="407"/>
      <c r="AH161" s="407"/>
      <c r="AI161" s="407"/>
    </row>
    <row r="162" spans="2:35">
      <c r="B162" s="407"/>
      <c r="C162" s="407"/>
      <c r="D162" s="407"/>
      <c r="E162" s="407"/>
      <c r="F162" s="407"/>
      <c r="G162" s="407"/>
      <c r="H162" s="407"/>
      <c r="I162" s="407"/>
      <c r="J162" s="407"/>
      <c r="K162" s="407"/>
      <c r="L162" s="407"/>
      <c r="M162" s="407"/>
      <c r="N162" s="407"/>
      <c r="O162" s="407"/>
      <c r="P162" s="407"/>
      <c r="Q162" s="407"/>
      <c r="R162" s="407"/>
      <c r="S162" s="407"/>
      <c r="T162" s="407"/>
      <c r="U162" s="407"/>
      <c r="V162" s="407"/>
      <c r="W162" s="407"/>
      <c r="X162" s="407"/>
      <c r="Y162" s="407"/>
      <c r="Z162" s="407"/>
      <c r="AA162" s="407"/>
      <c r="AB162" s="407"/>
      <c r="AC162" s="407"/>
      <c r="AD162" s="407"/>
      <c r="AE162" s="407"/>
      <c r="AF162" s="407"/>
      <c r="AG162" s="407"/>
      <c r="AH162" s="407"/>
      <c r="AI162" s="407"/>
    </row>
    <row r="163" spans="2:35">
      <c r="B163" s="407"/>
      <c r="C163" s="407"/>
      <c r="D163" s="407"/>
      <c r="E163" s="407"/>
      <c r="F163" s="407"/>
      <c r="G163" s="407"/>
      <c r="H163" s="407"/>
      <c r="I163" s="407"/>
      <c r="J163" s="407"/>
      <c r="K163" s="407"/>
      <c r="L163" s="407"/>
      <c r="M163" s="407"/>
      <c r="N163" s="407"/>
      <c r="O163" s="407"/>
      <c r="P163" s="407"/>
      <c r="Q163" s="407"/>
      <c r="R163" s="407"/>
      <c r="S163" s="407"/>
      <c r="T163" s="407"/>
      <c r="U163" s="407"/>
      <c r="V163" s="407"/>
      <c r="W163" s="407"/>
      <c r="X163" s="407"/>
      <c r="Y163" s="407"/>
      <c r="Z163" s="407"/>
      <c r="AA163" s="407"/>
      <c r="AB163" s="407"/>
      <c r="AC163" s="407"/>
      <c r="AD163" s="407"/>
      <c r="AE163" s="407"/>
      <c r="AF163" s="407"/>
      <c r="AG163" s="407"/>
      <c r="AH163" s="407"/>
      <c r="AI163" s="407"/>
    </row>
  </sheetData>
  <mergeCells count="51">
    <mergeCell ref="R157:S157"/>
    <mergeCell ref="AH10:AH13"/>
    <mergeCell ref="AA10:AA13"/>
    <mergeCell ref="Y10:Y13"/>
    <mergeCell ref="W155:X155"/>
    <mergeCell ref="AD10:AD13"/>
    <mergeCell ref="AE10:AE13"/>
    <mergeCell ref="AG10:AG13"/>
    <mergeCell ref="S8:AB8"/>
    <mergeCell ref="X10:X13"/>
    <mergeCell ref="X9:AC9"/>
    <mergeCell ref="W10:W13"/>
    <mergeCell ref="P10:P13"/>
    <mergeCell ref="AB10:AB13"/>
    <mergeCell ref="R10:R13"/>
    <mergeCell ref="AC10:AC13"/>
    <mergeCell ref="V10:V13"/>
    <mergeCell ref="J9:Q9"/>
    <mergeCell ref="L10:L13"/>
    <mergeCell ref="M10:M13"/>
    <mergeCell ref="J10:J13"/>
    <mergeCell ref="S10:S13"/>
    <mergeCell ref="P1:Q1"/>
    <mergeCell ref="P2:Q2"/>
    <mergeCell ref="P3:Q3"/>
    <mergeCell ref="O10:O13"/>
    <mergeCell ref="B160:G160"/>
    <mergeCell ref="M160:N160"/>
    <mergeCell ref="C10:C13"/>
    <mergeCell ref="N10:N13"/>
    <mergeCell ref="H10:H13"/>
    <mergeCell ref="K10:K13"/>
    <mergeCell ref="P4:Q4"/>
    <mergeCell ref="A5:W5"/>
    <mergeCell ref="B9:I9"/>
    <mergeCell ref="Q10:Q13"/>
    <mergeCell ref="F10:F13"/>
    <mergeCell ref="R9:W9"/>
    <mergeCell ref="AD9:AI9"/>
    <mergeCell ref="E10:E13"/>
    <mergeCell ref="B10:B13"/>
    <mergeCell ref="T10:T13"/>
    <mergeCell ref="A153:D153"/>
    <mergeCell ref="AI10:AI13"/>
    <mergeCell ref="G10:G13"/>
    <mergeCell ref="U10:U13"/>
    <mergeCell ref="Z10:Z13"/>
    <mergeCell ref="A9:A13"/>
    <mergeCell ref="D10:D13"/>
    <mergeCell ref="I10:I13"/>
    <mergeCell ref="AF10:AF13"/>
  </mergeCells>
  <phoneticPr fontId="0" type="noConversion"/>
  <dataValidations count="1">
    <dataValidation errorStyle="warning" operator="equal" allowBlank="1" showInputMessage="1" showErrorMessage="1" errorTitle="                 ESTI SIGUR?" error="Daca da selecteaza YES" sqref="R155:S155 K149:K151 B90:B92 B94:B104 A151 B149:D151 A149 B87:E89 M160 B160 I10:J10 H10:H13 G10 B10 A5:A14 O10 Q10:R10 AE10:AF13 AH10:AI10 AB10:AD10 V10:X10 Y10:Z13 S10:T13 B1:U4 X1:IV5 W155:X155 AE14:AG21 J87:O148 B108:B148 C90:E148 R156:R159 O160:T65536 AB160:AI65536 U161:AA65536 B161:G65536 H160:J65536 K161:N65536 P10:P148 M14:O86 U14:AA153 Q14:T148 J14:J86 E14:E86 B14:B86 C10:D86 K10:L86 AB14:AD155 F14:I153 AG22:AG154 AH14:AH154 AI14:AI155 AE22:AF155 AJ6:IV65536 A153:A65536 L149:L159 M149:T154 E149:E153 J149:J153 B154:K154"/>
  </dataValidations>
  <pageMargins left="0.59055118110236227" right="0" top="0" bottom="0" header="0" footer="0"/>
  <pageSetup paperSize="9" scale="42" fitToHeight="0" orientation="landscape" blackAndWhite="1" r:id="rId1"/>
  <headerFooter alignWithMargins="0"/>
  <rowBreaks count="1" manualBreakCount="1">
    <brk id="82" max="34" man="1"/>
  </rowBreaks>
  <colBreaks count="1" manualBreakCount="1">
    <brk id="17" max="14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60"/>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21.7109375" style="104" customWidth="1"/>
    <col min="3" max="13" width="13.7109375" style="104" customWidth="1"/>
    <col min="14" max="16384" width="9.28515625" style="104"/>
  </cols>
  <sheetData>
    <row r="1" spans="1:13">
      <c r="A1" s="95"/>
      <c r="B1" s="95"/>
      <c r="C1" s="95"/>
      <c r="D1" s="95"/>
      <c r="E1" s="95"/>
      <c r="F1" s="95"/>
      <c r="G1" s="95"/>
      <c r="H1" s="95"/>
      <c r="I1" s="95"/>
      <c r="K1" s="103" t="s">
        <v>218</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86" t="s">
        <v>103</v>
      </c>
      <c r="C7" s="586"/>
      <c r="D7" s="586"/>
      <c r="E7" s="586"/>
      <c r="F7" s="586"/>
      <c r="G7" s="586"/>
      <c r="H7" s="586"/>
      <c r="I7" s="95"/>
    </row>
    <row r="8" spans="1:13">
      <c r="A8" s="95"/>
      <c r="B8" s="586" t="s">
        <v>183</v>
      </c>
      <c r="C8" s="586"/>
      <c r="D8" s="586"/>
      <c r="E8" s="586"/>
      <c r="F8" s="586"/>
      <c r="G8" s="586"/>
      <c r="H8" s="586"/>
      <c r="I8" s="95"/>
    </row>
    <row r="9" spans="1:13">
      <c r="A9" s="95"/>
      <c r="B9" s="143"/>
      <c r="C9" s="143"/>
      <c r="D9" s="143"/>
      <c r="E9" s="143"/>
      <c r="F9" s="143"/>
      <c r="G9" s="143"/>
      <c r="H9" s="143"/>
      <c r="I9" s="95"/>
      <c r="J9" s="95"/>
      <c r="K9" s="95"/>
    </row>
    <row r="10" spans="1:13">
      <c r="A10" s="95"/>
      <c r="B10" s="103"/>
      <c r="C10" s="103"/>
      <c r="D10" s="103"/>
      <c r="E10" s="103"/>
      <c r="F10" s="103"/>
      <c r="G10" s="103"/>
      <c r="H10" s="103"/>
      <c r="I10" s="95"/>
      <c r="J10" s="95"/>
      <c r="K10" s="95"/>
    </row>
    <row r="11" spans="1:13">
      <c r="A11" s="95"/>
      <c r="B11" s="95"/>
      <c r="C11" s="95"/>
      <c r="D11" s="95"/>
      <c r="E11" s="95"/>
      <c r="F11" s="95"/>
      <c r="G11" s="95"/>
      <c r="H11" s="95"/>
      <c r="I11" s="95"/>
      <c r="J11" s="95"/>
      <c r="K11" s="95"/>
    </row>
    <row r="12" spans="1:13">
      <c r="A12" s="95"/>
      <c r="B12" s="587" t="s">
        <v>376</v>
      </c>
      <c r="C12" s="588" t="s">
        <v>281</v>
      </c>
      <c r="D12" s="588"/>
      <c r="E12" s="587" t="s">
        <v>382</v>
      </c>
      <c r="F12" s="587" t="s">
        <v>309</v>
      </c>
      <c r="G12" s="587" t="s">
        <v>283</v>
      </c>
      <c r="H12" s="587" t="s">
        <v>383</v>
      </c>
      <c r="I12" s="587" t="s">
        <v>384</v>
      </c>
      <c r="J12" s="95"/>
      <c r="K12" s="95"/>
    </row>
    <row r="13" spans="1:13" ht="49.9" customHeight="1">
      <c r="A13" s="95"/>
      <c r="B13" s="587"/>
      <c r="C13" s="129" t="s">
        <v>402</v>
      </c>
      <c r="D13" s="129" t="s">
        <v>403</v>
      </c>
      <c r="E13" s="587"/>
      <c r="F13" s="587"/>
      <c r="G13" s="587"/>
      <c r="H13" s="587"/>
      <c r="I13" s="587"/>
      <c r="J13" s="105"/>
      <c r="K13" s="105"/>
      <c r="L13" s="106"/>
    </row>
    <row r="14" spans="1:13">
      <c r="A14" s="95"/>
      <c r="B14" s="130">
        <v>1</v>
      </c>
      <c r="C14" s="130">
        <v>2</v>
      </c>
      <c r="D14" s="130">
        <v>3</v>
      </c>
      <c r="E14" s="130">
        <v>4</v>
      </c>
      <c r="F14" s="130">
        <v>5</v>
      </c>
      <c r="G14" s="130">
        <v>6</v>
      </c>
      <c r="H14" s="130">
        <v>7</v>
      </c>
      <c r="I14" s="130">
        <v>8</v>
      </c>
      <c r="J14" s="95"/>
      <c r="K14" s="95"/>
    </row>
    <row r="15" spans="1:13">
      <c r="A15" s="95"/>
      <c r="B15" s="107"/>
      <c r="C15" s="107"/>
      <c r="D15" s="107"/>
      <c r="E15" s="107"/>
      <c r="F15" s="107"/>
      <c r="G15" s="107"/>
      <c r="H15" s="107"/>
      <c r="I15" s="107"/>
      <c r="J15" s="95"/>
      <c r="K15" s="95"/>
    </row>
    <row r="16" spans="1:13" ht="19.149999999999999" customHeight="1">
      <c r="A16" s="95"/>
      <c r="B16" s="210" t="s">
        <v>385</v>
      </c>
      <c r="C16" s="95"/>
      <c r="D16" s="95"/>
      <c r="E16" s="95"/>
      <c r="F16" s="95"/>
      <c r="G16" s="95"/>
      <c r="H16" s="95"/>
      <c r="I16" s="95"/>
      <c r="J16" s="95"/>
      <c r="K16" s="95"/>
    </row>
    <row r="17" spans="1:11">
      <c r="A17" s="95"/>
      <c r="B17" s="95"/>
      <c r="C17" s="95"/>
      <c r="D17" s="95"/>
      <c r="E17" s="95"/>
      <c r="F17" s="95"/>
      <c r="G17" s="95"/>
      <c r="H17" s="95"/>
      <c r="I17" s="95"/>
      <c r="J17" s="95"/>
      <c r="K17" s="95"/>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ht="13.9" customHeight="1">
      <c r="A20" s="95"/>
      <c r="B20" s="95"/>
      <c r="C20" s="95"/>
      <c r="D20" s="95"/>
      <c r="E20" s="95"/>
      <c r="F20" s="95"/>
      <c r="G20" s="95"/>
      <c r="H20" s="95"/>
      <c r="I20" s="95"/>
      <c r="J20" s="95"/>
      <c r="K20" s="95"/>
    </row>
    <row r="21" spans="1:11">
      <c r="A21" s="95"/>
      <c r="B21" s="95"/>
      <c r="C21" s="95"/>
      <c r="D21" s="95"/>
      <c r="E21" s="95"/>
      <c r="F21" s="95"/>
      <c r="G21" s="95"/>
      <c r="H21" s="95"/>
      <c r="I21" s="95"/>
      <c r="J21" s="95"/>
      <c r="K21" s="95"/>
    </row>
    <row r="22" spans="1:11" ht="15.75" customHeight="1">
      <c r="A22" s="95"/>
      <c r="B22" s="587" t="s">
        <v>376</v>
      </c>
      <c r="C22" s="588" t="s">
        <v>281</v>
      </c>
      <c r="D22" s="588"/>
      <c r="E22" s="588"/>
      <c r="F22" s="587" t="s">
        <v>382</v>
      </c>
      <c r="G22" s="587" t="s">
        <v>309</v>
      </c>
      <c r="H22" s="587" t="s">
        <v>283</v>
      </c>
      <c r="I22" s="587" t="s">
        <v>383</v>
      </c>
      <c r="J22" s="587" t="s">
        <v>386</v>
      </c>
      <c r="K22" s="95"/>
    </row>
    <row r="23" spans="1:11" ht="49.9" customHeight="1">
      <c r="A23" s="95"/>
      <c r="B23" s="587"/>
      <c r="C23" s="129" t="s">
        <v>344</v>
      </c>
      <c r="D23" s="129" t="s">
        <v>345</v>
      </c>
      <c r="E23" s="129" t="s">
        <v>395</v>
      </c>
      <c r="F23" s="587"/>
      <c r="G23" s="587"/>
      <c r="H23" s="587"/>
      <c r="I23" s="587"/>
      <c r="J23" s="587"/>
      <c r="K23" s="95"/>
    </row>
    <row r="24" spans="1:11">
      <c r="A24" s="95"/>
      <c r="B24" s="130">
        <v>1</v>
      </c>
      <c r="C24" s="130">
        <v>2</v>
      </c>
      <c r="D24" s="130">
        <v>3</v>
      </c>
      <c r="E24" s="130">
        <v>4</v>
      </c>
      <c r="F24" s="130">
        <v>5</v>
      </c>
      <c r="G24" s="130">
        <v>6</v>
      </c>
      <c r="H24" s="130">
        <v>7</v>
      </c>
      <c r="I24" s="130">
        <v>8</v>
      </c>
      <c r="J24" s="130">
        <v>9</v>
      </c>
      <c r="K24" s="95"/>
    </row>
    <row r="25" spans="1:11">
      <c r="A25" s="95"/>
      <c r="B25" s="95"/>
      <c r="C25" s="95"/>
      <c r="D25" s="95"/>
      <c r="E25" s="95"/>
      <c r="F25" s="95"/>
      <c r="G25" s="95"/>
      <c r="H25" s="95"/>
      <c r="I25" s="95"/>
      <c r="J25" s="95"/>
      <c r="K25" s="95"/>
    </row>
    <row r="26" spans="1:11">
      <c r="A26" s="95"/>
      <c r="B26" s="95"/>
      <c r="C26" s="95"/>
      <c r="D26" s="95"/>
      <c r="E26" s="95"/>
      <c r="F26" s="95"/>
      <c r="G26" s="95"/>
      <c r="H26" s="95"/>
      <c r="I26" s="95"/>
      <c r="J26" s="95"/>
      <c r="K26" s="95"/>
    </row>
    <row r="27" spans="1:11">
      <c r="A27" s="95"/>
      <c r="B27" s="210" t="s">
        <v>374</v>
      </c>
      <c r="C27" s="95"/>
      <c r="D27" s="95"/>
      <c r="E27" s="95"/>
      <c r="F27" s="95"/>
      <c r="G27" s="95"/>
      <c r="H27" s="95"/>
      <c r="I27" s="95"/>
      <c r="J27" s="95"/>
      <c r="K27" s="95"/>
    </row>
    <row r="28" spans="1:11" ht="7.5" customHeight="1">
      <c r="A28" s="95"/>
      <c r="B28" s="210"/>
      <c r="C28" s="95"/>
      <c r="D28" s="95"/>
      <c r="E28" s="95"/>
      <c r="F28" s="95"/>
      <c r="G28" s="95"/>
      <c r="H28" s="95"/>
      <c r="I28" s="95"/>
      <c r="J28" s="95"/>
      <c r="K28" s="95"/>
    </row>
    <row r="29" spans="1:11">
      <c r="A29" s="95"/>
      <c r="B29" s="210" t="s">
        <v>440</v>
      </c>
      <c r="C29" s="95"/>
      <c r="D29" s="95"/>
      <c r="E29" s="95"/>
      <c r="F29" s="95"/>
      <c r="G29" s="95"/>
      <c r="H29" s="95"/>
      <c r="I29" s="95"/>
      <c r="J29" s="95"/>
      <c r="K29" s="95"/>
    </row>
    <row r="30" spans="1:11" ht="9" customHeight="1">
      <c r="A30" s="95"/>
      <c r="B30" s="210"/>
      <c r="C30" s="115"/>
      <c r="D30" s="95"/>
      <c r="E30" s="95"/>
      <c r="F30" s="95"/>
      <c r="G30" s="95"/>
      <c r="H30" s="95"/>
      <c r="I30" s="95"/>
      <c r="J30" s="95"/>
      <c r="K30" s="95"/>
    </row>
    <row r="31" spans="1:11">
      <c r="A31" s="95"/>
      <c r="B31" s="210" t="s">
        <v>405</v>
      </c>
      <c r="C31" s="95"/>
      <c r="D31" s="95"/>
      <c r="E31" s="95"/>
      <c r="F31" s="95"/>
      <c r="G31" s="95"/>
      <c r="H31" s="95"/>
      <c r="I31" s="95"/>
      <c r="J31" s="95"/>
      <c r="K31" s="95"/>
    </row>
    <row r="32" spans="1:11" ht="10.5" customHeight="1">
      <c r="A32" s="95"/>
      <c r="B32" s="210"/>
      <c r="C32" s="95"/>
      <c r="D32" s="95"/>
      <c r="E32" s="95"/>
      <c r="F32" s="95"/>
      <c r="G32" s="95"/>
      <c r="H32" s="95"/>
      <c r="I32" s="95"/>
      <c r="J32" s="95"/>
      <c r="K32" s="95"/>
    </row>
    <row r="33" spans="1:10" ht="10.5" customHeight="1">
      <c r="A33" s="95"/>
      <c r="B33" s="210" t="s">
        <v>438</v>
      </c>
      <c r="C33" s="95"/>
      <c r="D33" s="95"/>
      <c r="E33" s="95"/>
      <c r="F33" s="95"/>
      <c r="G33" s="95"/>
      <c r="H33" s="95"/>
      <c r="I33" s="95"/>
      <c r="J33" s="95"/>
    </row>
    <row r="34" spans="1:10" ht="10.5" customHeight="1">
      <c r="A34" s="95"/>
      <c r="B34" s="210"/>
      <c r="C34" s="95"/>
      <c r="D34" s="95"/>
      <c r="E34" s="95"/>
      <c r="F34" s="95"/>
      <c r="G34" s="95"/>
      <c r="H34" s="95"/>
      <c r="I34" s="95"/>
      <c r="J34" s="95"/>
    </row>
    <row r="35" spans="1:10" ht="10.5" customHeight="1">
      <c r="A35" s="95"/>
      <c r="B35" s="210" t="s">
        <v>442</v>
      </c>
      <c r="C35" s="95"/>
      <c r="D35" s="95"/>
      <c r="E35" s="95"/>
      <c r="F35" s="95"/>
      <c r="G35" s="95"/>
      <c r="H35" s="95"/>
      <c r="I35" s="95"/>
      <c r="J35" s="95"/>
    </row>
    <row r="36" spans="1:10" ht="10.5" customHeight="1">
      <c r="A36" s="95"/>
      <c r="B36" s="95"/>
      <c r="C36" s="95"/>
      <c r="D36" s="95"/>
      <c r="E36" s="95"/>
      <c r="F36" s="95"/>
      <c r="G36" s="95"/>
      <c r="H36" s="95"/>
      <c r="I36" s="95"/>
      <c r="J36" s="95"/>
    </row>
    <row r="37" spans="1:10" ht="10.5" customHeight="1">
      <c r="A37" s="95"/>
      <c r="B37" s="95"/>
      <c r="C37" s="95"/>
      <c r="D37" s="95"/>
      <c r="E37" s="95"/>
      <c r="F37" s="95"/>
      <c r="G37" s="95"/>
      <c r="H37" s="95"/>
      <c r="I37" s="95"/>
      <c r="J37" s="95"/>
    </row>
    <row r="38" spans="1:10" ht="10.5" customHeight="1">
      <c r="A38" s="95"/>
      <c r="B38" s="95"/>
      <c r="C38" s="95"/>
      <c r="D38" s="95"/>
      <c r="E38" s="95"/>
      <c r="F38" s="95"/>
      <c r="G38" s="95"/>
      <c r="H38" s="95"/>
      <c r="I38" s="95"/>
      <c r="J38" s="95"/>
    </row>
    <row r="39" spans="1:10" ht="10.5" customHeight="1">
      <c r="A39" s="95"/>
      <c r="B39" s="95"/>
      <c r="C39" s="95"/>
      <c r="D39" s="95"/>
      <c r="E39" s="95"/>
      <c r="F39" s="95"/>
      <c r="G39" s="95"/>
      <c r="H39" s="95"/>
      <c r="I39" s="95"/>
      <c r="J39" s="95"/>
    </row>
    <row r="40" spans="1:10" ht="10.5" customHeight="1">
      <c r="A40" s="95"/>
      <c r="B40" s="95"/>
      <c r="C40" s="95"/>
      <c r="D40" s="95"/>
      <c r="E40" s="95"/>
      <c r="F40" s="95"/>
      <c r="G40" s="95"/>
      <c r="H40" s="95"/>
      <c r="I40" s="95"/>
      <c r="J40" s="95"/>
    </row>
    <row r="41" spans="1:10" ht="10.5" customHeight="1">
      <c r="A41" s="95"/>
      <c r="B41" s="95"/>
      <c r="C41" s="95"/>
      <c r="D41" s="95"/>
      <c r="E41" s="95"/>
      <c r="F41" s="95"/>
      <c r="G41" s="95"/>
      <c r="H41" s="95"/>
      <c r="I41" s="95"/>
      <c r="J41" s="95"/>
    </row>
    <row r="42" spans="1:10" ht="10.5" customHeight="1">
      <c r="A42" s="95"/>
      <c r="B42" s="95"/>
      <c r="C42" s="95"/>
      <c r="D42" s="95"/>
      <c r="E42" s="95"/>
      <c r="F42" s="95"/>
      <c r="G42" s="95"/>
      <c r="H42" s="95"/>
      <c r="I42" s="95"/>
      <c r="J42" s="95"/>
    </row>
    <row r="43" spans="1:10" ht="10.5" customHeight="1">
      <c r="A43" s="95"/>
      <c r="B43" s="95"/>
      <c r="C43" s="95"/>
      <c r="D43" s="95"/>
      <c r="E43" s="95"/>
      <c r="F43" s="95"/>
      <c r="G43" s="95"/>
      <c r="H43" s="95"/>
      <c r="I43" s="95"/>
      <c r="J43" s="95"/>
    </row>
    <row r="44" spans="1:10" ht="10.5" customHeight="1">
      <c r="A44" s="95"/>
      <c r="B44" s="95"/>
      <c r="C44" s="95"/>
      <c r="D44" s="95"/>
      <c r="E44" s="95"/>
      <c r="F44" s="95"/>
      <c r="G44" s="95"/>
      <c r="H44" s="95"/>
      <c r="I44" s="95"/>
      <c r="J44" s="95"/>
    </row>
    <row r="45" spans="1:10" ht="10.5" customHeight="1">
      <c r="A45" s="95"/>
      <c r="B45" s="95"/>
      <c r="C45" s="95"/>
      <c r="D45" s="95"/>
      <c r="E45" s="95"/>
      <c r="F45" s="95"/>
      <c r="G45" s="95"/>
      <c r="H45" s="95"/>
      <c r="I45" s="95"/>
      <c r="J45" s="95"/>
    </row>
    <row r="46" spans="1:10" ht="10.5" customHeight="1">
      <c r="A46" s="95"/>
      <c r="B46" s="95"/>
      <c r="C46" s="95"/>
      <c r="D46" s="95"/>
      <c r="E46" s="95"/>
      <c r="F46" s="95"/>
      <c r="G46" s="95"/>
      <c r="H46" s="95"/>
      <c r="I46" s="95"/>
      <c r="J46" s="95"/>
    </row>
    <row r="47" spans="1:10" ht="10.5" customHeight="1">
      <c r="A47" s="95"/>
      <c r="B47" s="95"/>
      <c r="C47" s="95"/>
      <c r="D47" s="95"/>
      <c r="E47" s="95"/>
      <c r="F47" s="95"/>
      <c r="G47" s="95"/>
      <c r="H47" s="95"/>
      <c r="I47" s="95"/>
      <c r="J47" s="95"/>
    </row>
    <row r="48" spans="1:10" ht="10.5" customHeight="1">
      <c r="A48" s="95"/>
      <c r="B48" s="95"/>
      <c r="C48" s="95"/>
      <c r="D48" s="95"/>
      <c r="E48" s="95"/>
      <c r="F48" s="95"/>
      <c r="G48" s="95"/>
      <c r="H48" s="95"/>
      <c r="I48" s="95"/>
      <c r="J48" s="95"/>
    </row>
    <row r="49" spans="1:10" ht="10.5" customHeight="1">
      <c r="A49" s="95"/>
      <c r="B49" s="95"/>
      <c r="C49" s="95"/>
      <c r="D49" s="95"/>
      <c r="E49" s="95"/>
      <c r="F49" s="95"/>
      <c r="G49" s="95"/>
      <c r="H49" s="95"/>
      <c r="I49" s="95"/>
      <c r="J49" s="95"/>
    </row>
    <row r="50" spans="1:10" ht="10.5" customHeight="1">
      <c r="A50" s="95"/>
      <c r="B50" s="95"/>
      <c r="C50" s="95"/>
      <c r="D50" s="95"/>
      <c r="E50" s="95"/>
      <c r="F50" s="95"/>
      <c r="G50" s="95"/>
      <c r="H50" s="95"/>
      <c r="I50" s="95"/>
      <c r="J50" s="95"/>
    </row>
    <row r="51" spans="1:10" ht="10.5" customHeight="1">
      <c r="A51" s="95"/>
      <c r="B51" s="95"/>
      <c r="C51" s="95"/>
      <c r="D51" s="95"/>
      <c r="E51" s="95"/>
      <c r="F51" s="95"/>
      <c r="G51" s="95"/>
      <c r="H51" s="95"/>
      <c r="I51" s="95"/>
      <c r="J51" s="95"/>
    </row>
    <row r="52" spans="1:10" ht="10.5" customHeight="1">
      <c r="A52" s="95"/>
      <c r="B52" s="95"/>
      <c r="C52" s="95"/>
      <c r="D52" s="95"/>
      <c r="E52" s="95"/>
      <c r="F52" s="95"/>
      <c r="G52" s="95"/>
      <c r="H52" s="95"/>
      <c r="I52" s="95"/>
      <c r="J52" s="95"/>
    </row>
    <row r="53" spans="1:10" ht="10.5" customHeight="1">
      <c r="A53" s="95"/>
      <c r="B53" s="95"/>
      <c r="C53" s="95"/>
      <c r="D53" s="95"/>
      <c r="E53" s="95"/>
      <c r="F53" s="95"/>
      <c r="G53" s="95"/>
      <c r="H53" s="95"/>
      <c r="I53" s="95"/>
      <c r="J53" s="95"/>
    </row>
    <row r="54" spans="1:10" ht="10.5" customHeight="1">
      <c r="A54" s="95"/>
      <c r="B54" s="95"/>
      <c r="C54" s="95"/>
      <c r="D54" s="95"/>
      <c r="E54" s="95"/>
      <c r="F54" s="95"/>
      <c r="G54" s="95"/>
      <c r="H54" s="95"/>
      <c r="I54" s="95"/>
      <c r="J54" s="95"/>
    </row>
    <row r="55" spans="1:10" ht="10.5" customHeight="1">
      <c r="A55" s="95"/>
      <c r="B55" s="95"/>
      <c r="C55" s="95"/>
      <c r="D55" s="95"/>
      <c r="E55" s="95"/>
      <c r="F55" s="95"/>
      <c r="G55" s="95"/>
      <c r="H55" s="95"/>
      <c r="I55" s="95"/>
      <c r="J55" s="95"/>
    </row>
    <row r="56" spans="1:10" ht="10.5" customHeight="1">
      <c r="A56" s="95"/>
      <c r="B56" s="95"/>
      <c r="C56" s="95"/>
      <c r="D56" s="95"/>
      <c r="E56" s="95"/>
      <c r="F56" s="95"/>
      <c r="G56" s="95"/>
      <c r="H56" s="95"/>
      <c r="I56" s="95"/>
      <c r="J56" s="95"/>
    </row>
    <row r="57" spans="1:10" ht="10.5" customHeight="1">
      <c r="A57" s="95"/>
      <c r="B57" s="95"/>
      <c r="C57" s="95"/>
      <c r="D57" s="95"/>
      <c r="E57" s="95"/>
      <c r="F57" s="95"/>
      <c r="G57" s="95"/>
      <c r="H57" s="95"/>
      <c r="I57" s="95"/>
      <c r="J57" s="95"/>
    </row>
    <row r="58" spans="1:10" ht="10.5" customHeight="1">
      <c r="A58" s="95"/>
      <c r="B58" s="95"/>
      <c r="C58" s="95"/>
      <c r="D58" s="95"/>
      <c r="E58" s="95"/>
      <c r="F58" s="95"/>
      <c r="G58" s="95"/>
      <c r="H58" s="95"/>
      <c r="I58" s="95"/>
      <c r="J58" s="95"/>
    </row>
    <row r="59" spans="1:10" ht="10.5" customHeight="1">
      <c r="A59" s="95"/>
      <c r="B59" s="95"/>
      <c r="C59" s="95"/>
      <c r="D59" s="95"/>
      <c r="E59" s="95"/>
      <c r="F59" s="95"/>
      <c r="G59" s="95"/>
      <c r="H59" s="95"/>
      <c r="I59" s="95"/>
      <c r="J59" s="95"/>
    </row>
    <row r="60" spans="1:10">
      <c r="A60" s="95"/>
      <c r="B60" s="95" t="s">
        <v>387</v>
      </c>
      <c r="C60" s="95"/>
      <c r="D60" s="95"/>
      <c r="E60" s="95"/>
      <c r="F60" s="95"/>
      <c r="G60" s="95"/>
      <c r="H60" s="95"/>
      <c r="I60" s="95"/>
      <c r="J60" s="95"/>
    </row>
  </sheetData>
  <mergeCells count="18">
    <mergeCell ref="B5:H5"/>
    <mergeCell ref="B6:H6"/>
    <mergeCell ref="H22:H23"/>
    <mergeCell ref="C12:D12"/>
    <mergeCell ref="E12:E13"/>
    <mergeCell ref="F12:F13"/>
    <mergeCell ref="B8:H8"/>
    <mergeCell ref="B7:H7"/>
    <mergeCell ref="B22:B23"/>
    <mergeCell ref="B12:B13"/>
    <mergeCell ref="J22:J23"/>
    <mergeCell ref="I22:I23"/>
    <mergeCell ref="I12:I13"/>
    <mergeCell ref="H12:H13"/>
    <mergeCell ref="C22:E22"/>
    <mergeCell ref="F22:F23"/>
    <mergeCell ref="G22:G23"/>
    <mergeCell ref="G12:G13"/>
  </mergeCells>
  <phoneticPr fontId="4" type="noConversion"/>
  <pageMargins left="1.06" right="0.74803149606299213" top="0.39370078740157483" bottom="0.98425196850393704" header="0.51181102362204722" footer="0.51181102362204722"/>
  <pageSetup paperSize="9" scale="65" orientation="landscape" horizontalDpi="1200" verticalDpi="1200" r:id="rId1"/>
  <headerFooter alignWithMargins="0">
    <oddFooter>&amp;L&amp;6&amp;[Page//]&amp;N//&amp;A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6"/>
  <sheetViews>
    <sheetView view="pageBreakPreview" zoomScale="85" zoomScaleNormal="75" zoomScaleSheetLayoutView="85" workbookViewId="0">
      <selection activeCell="B21" sqref="B21"/>
    </sheetView>
  </sheetViews>
  <sheetFormatPr defaultColWidth="9.28515625" defaultRowHeight="12.75"/>
  <cols>
    <col min="1" max="1" width="5.28515625" style="104" customWidth="1"/>
    <col min="2" max="2" width="21.7109375" style="104" customWidth="1"/>
    <col min="3" max="14" width="13.7109375" style="104" customWidth="1"/>
    <col min="15" max="16384" width="9.28515625" style="104"/>
  </cols>
  <sheetData>
    <row r="1" spans="1:13">
      <c r="A1" s="95"/>
      <c r="B1" s="95"/>
      <c r="C1" s="95"/>
      <c r="D1" s="95"/>
      <c r="E1" s="95"/>
      <c r="F1" s="95"/>
      <c r="G1" s="95"/>
      <c r="H1" s="95"/>
      <c r="I1" s="95"/>
      <c r="K1" s="103" t="s">
        <v>136</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589"/>
      <c r="J5" s="589"/>
    </row>
    <row r="6" spans="1:13">
      <c r="A6" s="95"/>
      <c r="B6" s="586" t="s">
        <v>444</v>
      </c>
      <c r="C6" s="586"/>
      <c r="D6" s="586"/>
      <c r="E6" s="586"/>
      <c r="F6" s="586"/>
      <c r="G6" s="586"/>
      <c r="H6" s="586"/>
      <c r="I6" s="586"/>
      <c r="J6" s="586"/>
    </row>
    <row r="7" spans="1:13">
      <c r="A7" s="95"/>
      <c r="B7" s="590" t="s">
        <v>458</v>
      </c>
      <c r="C7" s="590"/>
      <c r="D7" s="590"/>
      <c r="E7" s="590"/>
      <c r="F7" s="590"/>
      <c r="G7" s="590"/>
      <c r="H7" s="590"/>
      <c r="I7" s="590"/>
      <c r="J7" s="590"/>
    </row>
    <row r="8" spans="1:13">
      <c r="A8" s="95"/>
      <c r="B8" s="586" t="s">
        <v>183</v>
      </c>
      <c r="C8" s="586"/>
      <c r="D8" s="586"/>
      <c r="E8" s="586"/>
      <c r="F8" s="586"/>
      <c r="G8" s="586"/>
      <c r="H8" s="586"/>
      <c r="I8" s="586"/>
      <c r="J8" s="586"/>
    </row>
    <row r="9" spans="1:13">
      <c r="A9" s="95"/>
      <c r="B9" s="143"/>
      <c r="C9" s="143"/>
      <c r="D9" s="143"/>
      <c r="E9" s="143"/>
      <c r="F9" s="143"/>
      <c r="G9" s="143"/>
      <c r="H9" s="143"/>
      <c r="I9" s="95"/>
      <c r="J9" s="95"/>
      <c r="K9" s="95"/>
      <c r="L9" s="95"/>
    </row>
    <row r="10" spans="1:13" ht="13.9" customHeight="1">
      <c r="A10" s="95"/>
      <c r="B10" s="95"/>
      <c r="C10" s="95"/>
      <c r="D10" s="95"/>
      <c r="E10" s="95"/>
      <c r="F10" s="95"/>
      <c r="G10" s="95"/>
      <c r="H10" s="95"/>
      <c r="I10" s="95"/>
      <c r="J10" s="95"/>
      <c r="K10" s="95"/>
      <c r="L10" s="95"/>
    </row>
    <row r="11" spans="1:13">
      <c r="A11" s="95"/>
      <c r="B11" s="95"/>
      <c r="C11" s="95"/>
      <c r="D11" s="95"/>
      <c r="E11" s="95"/>
      <c r="F11" s="95"/>
      <c r="G11" s="95"/>
      <c r="H11" s="95"/>
      <c r="I11" s="95"/>
      <c r="J11" s="95"/>
      <c r="K11" s="95"/>
      <c r="L11" s="95"/>
    </row>
    <row r="12" spans="1:13" ht="15.75" customHeight="1">
      <c r="A12" s="95"/>
      <c r="B12" s="587" t="s">
        <v>376</v>
      </c>
      <c r="C12" s="588" t="s">
        <v>281</v>
      </c>
      <c r="D12" s="588"/>
      <c r="E12" s="588"/>
      <c r="F12" s="587" t="s">
        <v>382</v>
      </c>
      <c r="G12" s="587" t="s">
        <v>309</v>
      </c>
      <c r="H12" s="587" t="s">
        <v>283</v>
      </c>
      <c r="I12" s="587" t="s">
        <v>383</v>
      </c>
      <c r="J12" s="587" t="s">
        <v>386</v>
      </c>
      <c r="K12" s="95"/>
      <c r="L12" s="95"/>
    </row>
    <row r="13" spans="1:13" ht="49.9" customHeight="1">
      <c r="A13" s="95"/>
      <c r="B13" s="587"/>
      <c r="C13" s="129" t="s">
        <v>344</v>
      </c>
      <c r="D13" s="129" t="s">
        <v>345</v>
      </c>
      <c r="E13" s="129" t="s">
        <v>395</v>
      </c>
      <c r="F13" s="587"/>
      <c r="G13" s="587"/>
      <c r="H13" s="587"/>
      <c r="I13" s="587"/>
      <c r="J13" s="587"/>
      <c r="K13" s="95"/>
      <c r="L13" s="95"/>
    </row>
    <row r="14" spans="1:13">
      <c r="A14" s="95"/>
      <c r="B14" s="130">
        <v>1</v>
      </c>
      <c r="C14" s="130">
        <v>2</v>
      </c>
      <c r="D14" s="130">
        <v>3</v>
      </c>
      <c r="E14" s="130">
        <v>4</v>
      </c>
      <c r="F14" s="130">
        <v>5</v>
      </c>
      <c r="G14" s="130">
        <v>6</v>
      </c>
      <c r="H14" s="130">
        <v>7</v>
      </c>
      <c r="I14" s="130">
        <v>8</v>
      </c>
      <c r="J14" s="130">
        <v>9</v>
      </c>
      <c r="K14" s="95"/>
      <c r="L14" s="95"/>
    </row>
    <row r="15" spans="1:13">
      <c r="A15" s="95"/>
      <c r="B15" s="95"/>
      <c r="C15" s="95"/>
      <c r="D15" s="95"/>
      <c r="E15" s="95"/>
      <c r="F15" s="95"/>
      <c r="G15" s="95"/>
      <c r="H15" s="95"/>
      <c r="I15" s="95"/>
      <c r="J15" s="95"/>
      <c r="K15" s="95"/>
      <c r="L15" s="95"/>
    </row>
    <row r="16" spans="1:13">
      <c r="A16" s="95"/>
      <c r="B16" s="95"/>
      <c r="C16" s="95"/>
      <c r="D16" s="95"/>
      <c r="E16" s="95"/>
      <c r="F16" s="95"/>
      <c r="G16" s="95"/>
      <c r="H16" s="95"/>
      <c r="I16" s="95"/>
      <c r="J16" s="95"/>
      <c r="K16" s="95"/>
      <c r="L16" s="95"/>
    </row>
    <row r="17" spans="1:14">
      <c r="A17" s="95"/>
      <c r="B17" s="210" t="s">
        <v>374</v>
      </c>
      <c r="C17" s="95"/>
      <c r="D17" s="95"/>
      <c r="E17" s="95"/>
      <c r="F17" s="95"/>
      <c r="G17" s="95"/>
      <c r="H17" s="95"/>
      <c r="I17" s="95"/>
      <c r="J17" s="95"/>
      <c r="K17" s="95"/>
      <c r="L17" s="95"/>
    </row>
    <row r="18" spans="1:14" ht="7.5" customHeight="1">
      <c r="A18" s="95"/>
      <c r="B18" s="95"/>
      <c r="C18" s="95"/>
      <c r="D18" s="95"/>
      <c r="E18" s="95"/>
      <c r="F18" s="95"/>
      <c r="G18" s="95"/>
      <c r="H18" s="95"/>
      <c r="I18" s="95"/>
      <c r="J18" s="95"/>
      <c r="K18" s="95"/>
      <c r="L18" s="95"/>
    </row>
    <row r="19" spans="1:14">
      <c r="A19" s="95"/>
      <c r="B19" s="210"/>
      <c r="C19" s="95"/>
      <c r="D19" s="95"/>
      <c r="E19" s="95"/>
      <c r="F19" s="95"/>
      <c r="G19" s="95"/>
      <c r="H19" s="95"/>
      <c r="I19" s="95"/>
      <c r="J19" s="95"/>
      <c r="K19" s="95"/>
      <c r="L19" s="95"/>
    </row>
    <row r="20" spans="1:14" ht="9" customHeight="1">
      <c r="A20" s="95"/>
      <c r="B20" s="210"/>
      <c r="C20" s="115"/>
      <c r="D20" s="95"/>
      <c r="E20" s="95"/>
      <c r="F20" s="95"/>
      <c r="G20" s="95"/>
      <c r="H20" s="95"/>
      <c r="I20" s="95"/>
      <c r="J20" s="95"/>
      <c r="K20" s="95"/>
      <c r="L20" s="95"/>
    </row>
    <row r="21" spans="1:14" ht="9" customHeight="1">
      <c r="A21" s="95"/>
      <c r="B21" s="210"/>
      <c r="C21" s="115"/>
      <c r="D21" s="95"/>
      <c r="E21" s="95"/>
      <c r="F21" s="95"/>
      <c r="G21" s="95"/>
      <c r="H21" s="95"/>
      <c r="I21" s="95"/>
      <c r="J21" s="95"/>
      <c r="K21" s="95"/>
      <c r="L21" s="95"/>
    </row>
    <row r="22" spans="1:14">
      <c r="A22" s="95"/>
      <c r="B22" s="210"/>
      <c r="C22" s="95"/>
      <c r="D22" s="95"/>
      <c r="E22" s="95"/>
      <c r="F22" s="95"/>
      <c r="G22" s="95"/>
      <c r="H22" s="95"/>
      <c r="I22" s="95"/>
      <c r="J22" s="95"/>
      <c r="K22" s="95"/>
      <c r="L22" s="95"/>
    </row>
    <row r="23" spans="1:14" ht="10.5" customHeight="1">
      <c r="A23" s="95"/>
      <c r="B23" s="210"/>
      <c r="C23" s="95"/>
      <c r="D23" s="95"/>
      <c r="E23" s="95"/>
      <c r="F23" s="95"/>
      <c r="G23" s="95"/>
      <c r="H23" s="95"/>
      <c r="I23" s="95"/>
      <c r="J23" s="95"/>
      <c r="K23" s="95"/>
      <c r="L23" s="95"/>
    </row>
    <row r="24" spans="1:14">
      <c r="A24" s="95"/>
      <c r="B24" s="210"/>
      <c r="C24" s="95"/>
      <c r="D24" s="95"/>
      <c r="E24" s="95"/>
      <c r="F24" s="95"/>
      <c r="G24" s="95"/>
      <c r="H24" s="95"/>
      <c r="I24" s="95"/>
      <c r="J24" s="95"/>
      <c r="K24" s="95"/>
      <c r="L24" s="95"/>
    </row>
    <row r="25" spans="1:14">
      <c r="A25" s="95"/>
      <c r="B25" s="143"/>
      <c r="C25" s="143"/>
      <c r="D25" s="143"/>
      <c r="E25" s="143"/>
      <c r="F25" s="143"/>
      <c r="G25" s="143"/>
      <c r="H25" s="143"/>
      <c r="I25" s="143"/>
      <c r="J25" s="143"/>
      <c r="K25" s="143"/>
      <c r="L25" s="143"/>
      <c r="M25" s="213"/>
      <c r="N25" s="213"/>
    </row>
    <row r="26" spans="1:14">
      <c r="A26" s="95"/>
      <c r="B26" s="143"/>
      <c r="C26" s="143"/>
      <c r="D26" s="143"/>
      <c r="E26" s="143"/>
      <c r="F26" s="143"/>
      <c r="G26" s="143"/>
      <c r="H26" s="143"/>
      <c r="I26" s="143"/>
      <c r="J26" s="143"/>
      <c r="K26" s="143"/>
      <c r="L26" s="143"/>
      <c r="M26" s="213"/>
      <c r="N26" s="213"/>
    </row>
    <row r="27" spans="1:14">
      <c r="A27" s="95"/>
      <c r="B27" s="143"/>
      <c r="C27" s="143"/>
      <c r="D27" s="143"/>
      <c r="E27" s="143"/>
      <c r="F27" s="143"/>
      <c r="G27" s="143"/>
      <c r="H27" s="143"/>
      <c r="I27" s="143"/>
      <c r="J27" s="143"/>
      <c r="K27" s="143"/>
      <c r="L27" s="143"/>
      <c r="M27" s="213"/>
      <c r="N27" s="213"/>
    </row>
    <row r="28" spans="1:14">
      <c r="A28" s="95"/>
      <c r="B28" s="143"/>
      <c r="C28" s="214"/>
      <c r="D28" s="214"/>
      <c r="E28" s="214"/>
      <c r="F28" s="214"/>
      <c r="G28" s="214"/>
      <c r="H28" s="214"/>
      <c r="I28" s="143"/>
      <c r="J28" s="143"/>
      <c r="K28" s="143"/>
      <c r="L28" s="143"/>
      <c r="M28" s="213"/>
      <c r="N28" s="213"/>
    </row>
    <row r="29" spans="1:14">
      <c r="A29" s="95"/>
      <c r="B29" s="143"/>
      <c r="C29" s="214"/>
      <c r="D29" s="214"/>
      <c r="E29" s="214"/>
      <c r="F29" s="214"/>
      <c r="G29" s="214"/>
      <c r="H29" s="214"/>
      <c r="I29" s="143"/>
      <c r="J29" s="143"/>
      <c r="K29" s="143"/>
      <c r="L29" s="143"/>
      <c r="M29" s="213"/>
      <c r="N29" s="213"/>
    </row>
    <row r="30" spans="1:14">
      <c r="A30" s="95"/>
      <c r="B30" s="143"/>
      <c r="C30" s="214"/>
      <c r="D30" s="214"/>
      <c r="E30" s="214"/>
      <c r="F30" s="214"/>
      <c r="G30" s="214"/>
      <c r="H30" s="214"/>
      <c r="I30" s="143"/>
      <c r="J30" s="143"/>
      <c r="K30" s="143"/>
      <c r="L30" s="143"/>
      <c r="M30" s="213"/>
      <c r="N30" s="213"/>
    </row>
    <row r="31" spans="1:14">
      <c r="A31" s="95"/>
      <c r="B31" s="143"/>
      <c r="C31" s="214"/>
      <c r="D31" s="214"/>
      <c r="E31" s="214"/>
      <c r="F31" s="214"/>
      <c r="G31" s="214"/>
      <c r="H31" s="214"/>
      <c r="I31" s="143"/>
      <c r="J31" s="143"/>
      <c r="K31" s="143"/>
      <c r="L31" s="143"/>
      <c r="M31" s="213"/>
      <c r="N31" s="213"/>
    </row>
    <row r="32" spans="1:14">
      <c r="A32" s="95"/>
      <c r="B32" s="143"/>
      <c r="C32" s="214"/>
      <c r="D32" s="214"/>
      <c r="E32" s="214"/>
      <c r="F32" s="214"/>
      <c r="G32" s="214"/>
      <c r="H32" s="214"/>
      <c r="I32" s="143"/>
      <c r="J32" s="143"/>
      <c r="K32" s="143"/>
      <c r="L32" s="143"/>
      <c r="M32" s="213"/>
      <c r="N32" s="213"/>
    </row>
    <row r="33" spans="1:14">
      <c r="A33" s="95"/>
      <c r="B33" s="143"/>
      <c r="C33" s="214"/>
      <c r="D33" s="214"/>
      <c r="E33" s="214"/>
      <c r="F33" s="214"/>
      <c r="G33" s="214"/>
      <c r="H33" s="214"/>
      <c r="I33" s="143"/>
      <c r="J33" s="143"/>
      <c r="K33" s="143"/>
      <c r="L33" s="143"/>
      <c r="M33" s="213"/>
      <c r="N33" s="213"/>
    </row>
    <row r="34" spans="1:14">
      <c r="A34" s="95"/>
      <c r="B34" s="143"/>
      <c r="C34" s="214"/>
      <c r="D34" s="214"/>
      <c r="E34" s="214"/>
      <c r="F34" s="214"/>
      <c r="G34" s="214"/>
      <c r="H34" s="214"/>
      <c r="I34" s="143"/>
      <c r="J34" s="143"/>
      <c r="K34" s="143"/>
      <c r="L34" s="143"/>
      <c r="M34" s="213"/>
      <c r="N34" s="213"/>
    </row>
    <row r="35" spans="1:14">
      <c r="A35" s="95"/>
      <c r="B35" s="143"/>
      <c r="C35" s="214"/>
      <c r="D35" s="214"/>
      <c r="E35" s="214"/>
      <c r="F35" s="214"/>
      <c r="G35" s="214"/>
      <c r="H35" s="214"/>
      <c r="I35" s="143"/>
      <c r="J35" s="143"/>
      <c r="K35" s="143"/>
      <c r="L35" s="143"/>
      <c r="M35" s="213"/>
      <c r="N35" s="213"/>
    </row>
    <row r="36" spans="1:14">
      <c r="A36" s="95"/>
      <c r="B36" s="143"/>
      <c r="C36" s="214"/>
      <c r="D36" s="214"/>
      <c r="E36" s="214"/>
      <c r="F36" s="214"/>
      <c r="G36" s="214"/>
      <c r="H36" s="214"/>
      <c r="I36" s="143"/>
      <c r="J36" s="143"/>
      <c r="K36" s="143"/>
      <c r="L36" s="143"/>
      <c r="M36" s="213"/>
      <c r="N36" s="213"/>
    </row>
    <row r="37" spans="1:14">
      <c r="A37" s="95"/>
      <c r="B37" s="143"/>
      <c r="C37" s="214"/>
      <c r="D37" s="214"/>
      <c r="E37" s="214"/>
      <c r="F37" s="214"/>
      <c r="G37" s="214"/>
      <c r="H37" s="214"/>
      <c r="I37" s="143"/>
      <c r="J37" s="143"/>
      <c r="K37" s="143"/>
      <c r="L37" s="143"/>
      <c r="M37" s="213"/>
      <c r="N37" s="213"/>
    </row>
    <row r="38" spans="1:14" ht="22.9" customHeight="1">
      <c r="A38" s="95"/>
      <c r="B38" s="143"/>
      <c r="C38" s="114"/>
      <c r="D38" s="114"/>
      <c r="E38" s="114"/>
      <c r="F38" s="114"/>
      <c r="G38" s="114"/>
      <c r="H38" s="114"/>
      <c r="I38" s="143"/>
      <c r="J38" s="143"/>
      <c r="K38" s="143"/>
      <c r="L38" s="143"/>
      <c r="M38" s="213"/>
      <c r="N38" s="213"/>
    </row>
    <row r="39" spans="1:14">
      <c r="B39" s="143"/>
      <c r="C39" s="215"/>
      <c r="D39" s="215"/>
      <c r="E39" s="215"/>
      <c r="F39" s="215"/>
      <c r="G39" s="215"/>
      <c r="H39" s="215"/>
      <c r="I39" s="213"/>
      <c r="J39" s="213"/>
      <c r="K39" s="213"/>
      <c r="L39" s="213"/>
      <c r="M39" s="213"/>
      <c r="N39" s="213"/>
    </row>
    <row r="40" spans="1:14">
      <c r="B40" s="143"/>
      <c r="C40" s="215"/>
      <c r="D40" s="215"/>
      <c r="E40" s="215"/>
      <c r="F40" s="215"/>
      <c r="G40" s="215"/>
      <c r="H40" s="215"/>
      <c r="I40" s="213"/>
      <c r="J40" s="213"/>
      <c r="K40" s="213"/>
      <c r="L40" s="213"/>
      <c r="M40" s="213"/>
      <c r="N40" s="213"/>
    </row>
    <row r="41" spans="1:14">
      <c r="B41" s="143"/>
      <c r="C41" s="215"/>
      <c r="D41" s="215"/>
      <c r="E41" s="215"/>
      <c r="F41" s="215"/>
      <c r="G41" s="215"/>
      <c r="H41" s="215"/>
      <c r="I41" s="213"/>
      <c r="J41" s="213"/>
      <c r="K41" s="213"/>
      <c r="L41" s="213"/>
      <c r="M41" s="213"/>
      <c r="N41" s="213"/>
    </row>
    <row r="42" spans="1:14">
      <c r="B42" s="143"/>
      <c r="C42" s="215"/>
      <c r="D42" s="215"/>
      <c r="E42" s="215"/>
      <c r="F42" s="215"/>
      <c r="G42" s="215"/>
      <c r="H42" s="215"/>
      <c r="I42" s="213"/>
      <c r="J42" s="213"/>
      <c r="K42" s="213"/>
      <c r="L42" s="213"/>
      <c r="M42" s="213"/>
      <c r="N42" s="213"/>
    </row>
    <row r="43" spans="1:14">
      <c r="B43" s="95"/>
      <c r="C43" s="108"/>
      <c r="D43" s="108"/>
      <c r="E43" s="108"/>
      <c r="F43" s="108"/>
      <c r="G43" s="108"/>
      <c r="H43" s="108"/>
    </row>
    <row r="44" spans="1:14">
      <c r="B44" s="95"/>
    </row>
    <row r="45" spans="1:14">
      <c r="B45" s="95"/>
    </row>
    <row r="46" spans="1:14">
      <c r="B46" s="95"/>
    </row>
    <row r="47" spans="1:14">
      <c r="B47" s="95"/>
    </row>
    <row r="48" spans="1:14">
      <c r="B48" s="95"/>
    </row>
    <row r="49" spans="2:2">
      <c r="B49" s="95" t="s">
        <v>387</v>
      </c>
    </row>
    <row r="86" spans="3:3" ht="15">
      <c r="C86" s="158"/>
    </row>
  </sheetData>
  <mergeCells count="11">
    <mergeCell ref="B5:J5"/>
    <mergeCell ref="B6:J6"/>
    <mergeCell ref="B7:J7"/>
    <mergeCell ref="B8:J8"/>
    <mergeCell ref="J12:J13"/>
    <mergeCell ref="I12:I13"/>
    <mergeCell ref="H12:H13"/>
    <mergeCell ref="B12:B13"/>
    <mergeCell ref="C12:E12"/>
    <mergeCell ref="F12:F13"/>
    <mergeCell ref="G12:G13"/>
  </mergeCells>
  <phoneticPr fontId="4" type="noConversion"/>
  <pageMargins left="1.06" right="0.74803149606299213" top="0.39370078740157483" bottom="0.98425196850393704" header="0.51181102362204722" footer="0.51181102362204722"/>
  <pageSetup paperSize="9" scale="76" orientation="landscape" horizontalDpi="1200" verticalDpi="1200" r:id="rId1"/>
  <headerFooter alignWithMargins="0">
    <oddFooter>&amp;L&amp;6&amp;P&amp;N&amp;A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N86"/>
  <sheetViews>
    <sheetView view="pageBreakPreview" topLeftCell="A16" zoomScale="85" zoomScaleNormal="75" zoomScaleSheetLayoutView="85" workbookViewId="0">
      <selection activeCell="E30" sqref="E30"/>
    </sheetView>
  </sheetViews>
  <sheetFormatPr defaultColWidth="9.28515625" defaultRowHeight="12.75"/>
  <cols>
    <col min="1" max="1" width="5.28515625" style="104" customWidth="1"/>
    <col min="2" max="2" width="21.7109375" style="104" customWidth="1"/>
    <col min="3" max="14" width="13.7109375" style="104" customWidth="1"/>
    <col min="15" max="16384" width="9.28515625" style="104"/>
  </cols>
  <sheetData>
    <row r="1" spans="1:13">
      <c r="A1" s="95"/>
      <c r="B1" s="95"/>
      <c r="C1" s="95"/>
      <c r="D1" s="95"/>
      <c r="E1" s="95"/>
      <c r="F1" s="95"/>
      <c r="G1" s="95"/>
      <c r="H1" s="95"/>
      <c r="I1" s="95"/>
      <c r="K1" s="103" t="s">
        <v>137</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90" t="s">
        <v>459</v>
      </c>
      <c r="C7" s="590"/>
      <c r="D7" s="590"/>
      <c r="E7" s="590"/>
      <c r="F7" s="590"/>
      <c r="G7" s="590"/>
      <c r="H7" s="590"/>
      <c r="I7" s="95"/>
    </row>
    <row r="8" spans="1:13">
      <c r="A8" s="95"/>
      <c r="B8" s="586" t="s">
        <v>183</v>
      </c>
      <c r="C8" s="586"/>
      <c r="D8" s="586"/>
      <c r="E8" s="586"/>
      <c r="F8" s="586"/>
      <c r="G8" s="586"/>
      <c r="H8" s="586"/>
      <c r="I8" s="95"/>
    </row>
    <row r="9" spans="1:13">
      <c r="A9" s="95"/>
      <c r="B9" s="143"/>
      <c r="C9" s="143"/>
      <c r="D9" s="143"/>
      <c r="E9" s="143"/>
      <c r="F9" s="143"/>
      <c r="G9" s="143"/>
      <c r="H9" s="143"/>
      <c r="I9" s="95"/>
      <c r="J9" s="95"/>
      <c r="K9" s="95"/>
      <c r="L9" s="95"/>
    </row>
    <row r="10" spans="1:13" ht="13.9" customHeight="1">
      <c r="A10" s="95"/>
      <c r="B10" s="95"/>
      <c r="C10" s="95"/>
      <c r="D10" s="95"/>
      <c r="E10" s="95"/>
      <c r="F10" s="95"/>
      <c r="G10" s="95"/>
      <c r="H10" s="95"/>
      <c r="I10" s="95"/>
      <c r="J10" s="95"/>
      <c r="K10" s="95"/>
      <c r="L10" s="95"/>
    </row>
    <row r="11" spans="1:13">
      <c r="A11" s="95"/>
      <c r="B11" s="95"/>
      <c r="C11" s="95"/>
      <c r="D11" s="95"/>
      <c r="E11" s="95"/>
      <c r="F11" s="95"/>
      <c r="G11" s="95"/>
      <c r="H11" s="95"/>
      <c r="I11" s="95"/>
      <c r="J11" s="95"/>
      <c r="K11" s="95"/>
      <c r="L11" s="95"/>
    </row>
    <row r="12" spans="1:13" ht="15.75" customHeight="1">
      <c r="A12" s="95"/>
      <c r="B12" s="587" t="s">
        <v>376</v>
      </c>
      <c r="C12" s="588" t="s">
        <v>281</v>
      </c>
      <c r="D12" s="588"/>
      <c r="E12" s="588"/>
      <c r="F12" s="587" t="s">
        <v>382</v>
      </c>
      <c r="G12" s="587" t="s">
        <v>309</v>
      </c>
      <c r="H12" s="587" t="s">
        <v>283</v>
      </c>
      <c r="I12" s="587" t="s">
        <v>383</v>
      </c>
      <c r="J12" s="587" t="s">
        <v>386</v>
      </c>
      <c r="K12" s="95"/>
      <c r="L12" s="95"/>
    </row>
    <row r="13" spans="1:13" ht="49.9" customHeight="1">
      <c r="A13" s="95"/>
      <c r="B13" s="587"/>
      <c r="C13" s="129" t="s">
        <v>344</v>
      </c>
      <c r="D13" s="129" t="s">
        <v>345</v>
      </c>
      <c r="E13" s="129" t="s">
        <v>395</v>
      </c>
      <c r="F13" s="587"/>
      <c r="G13" s="587"/>
      <c r="H13" s="587"/>
      <c r="I13" s="587"/>
      <c r="J13" s="587"/>
      <c r="K13" s="95"/>
      <c r="L13" s="95"/>
    </row>
    <row r="14" spans="1:13">
      <c r="A14" s="95"/>
      <c r="B14" s="130">
        <v>1</v>
      </c>
      <c r="C14" s="130">
        <v>2</v>
      </c>
      <c r="D14" s="130">
        <v>3</v>
      </c>
      <c r="E14" s="130">
        <v>4</v>
      </c>
      <c r="F14" s="130">
        <v>5</v>
      </c>
      <c r="G14" s="130">
        <v>6</v>
      </c>
      <c r="H14" s="130">
        <v>7</v>
      </c>
      <c r="I14" s="130">
        <v>8</v>
      </c>
      <c r="J14" s="130">
        <v>9</v>
      </c>
      <c r="K14" s="95"/>
      <c r="L14" s="95"/>
    </row>
    <row r="15" spans="1:13">
      <c r="A15" s="95"/>
      <c r="B15" s="95"/>
      <c r="C15" s="95"/>
      <c r="D15" s="95"/>
      <c r="E15" s="95"/>
      <c r="F15" s="95"/>
      <c r="G15" s="95"/>
      <c r="H15" s="95"/>
      <c r="I15" s="95"/>
      <c r="J15" s="95"/>
      <c r="K15" s="95"/>
      <c r="L15" s="95"/>
    </row>
    <row r="16" spans="1:13">
      <c r="A16" s="95"/>
      <c r="B16" s="95"/>
      <c r="C16" s="95"/>
      <c r="D16" s="95"/>
      <c r="E16" s="95"/>
      <c r="F16" s="95"/>
      <c r="G16" s="95"/>
      <c r="H16" s="95"/>
      <c r="I16" s="95"/>
      <c r="J16" s="95"/>
      <c r="K16" s="95"/>
      <c r="L16" s="95"/>
    </row>
    <row r="17" spans="1:14">
      <c r="A17" s="95"/>
      <c r="B17" s="210" t="s">
        <v>374</v>
      </c>
      <c r="C17" s="95"/>
      <c r="D17" s="95"/>
      <c r="E17" s="95"/>
      <c r="F17" s="95"/>
      <c r="G17" s="95"/>
      <c r="H17" s="95"/>
      <c r="I17" s="95"/>
      <c r="J17" s="95"/>
      <c r="K17" s="95"/>
      <c r="L17" s="95"/>
    </row>
    <row r="18" spans="1:14" ht="7.5" customHeight="1">
      <c r="A18" s="95"/>
      <c r="B18" s="95"/>
      <c r="C18" s="95"/>
      <c r="D18" s="95"/>
      <c r="E18" s="95"/>
      <c r="F18" s="95"/>
      <c r="G18" s="95"/>
      <c r="H18" s="95"/>
      <c r="I18" s="95"/>
      <c r="J18" s="95"/>
      <c r="K18" s="95"/>
      <c r="L18" s="95"/>
    </row>
    <row r="19" spans="1:14">
      <c r="A19" s="95"/>
      <c r="B19" s="210"/>
      <c r="C19" s="95"/>
      <c r="D19" s="95"/>
      <c r="E19" s="95"/>
      <c r="F19" s="95"/>
      <c r="G19" s="95"/>
      <c r="H19" s="95"/>
      <c r="I19" s="95"/>
      <c r="J19" s="95"/>
      <c r="K19" s="95"/>
      <c r="L19" s="95"/>
    </row>
    <row r="20" spans="1:14" ht="9" customHeight="1">
      <c r="A20" s="95"/>
      <c r="B20" s="210"/>
      <c r="C20" s="115"/>
      <c r="D20" s="95"/>
      <c r="E20" s="95"/>
      <c r="F20" s="95"/>
      <c r="G20" s="95"/>
      <c r="H20" s="95"/>
      <c r="I20" s="95"/>
      <c r="J20" s="95"/>
      <c r="K20" s="95"/>
      <c r="L20" s="95"/>
    </row>
    <row r="21" spans="1:14">
      <c r="A21" s="95"/>
      <c r="B21" s="210"/>
      <c r="C21" s="95"/>
      <c r="D21" s="95"/>
      <c r="E21" s="95"/>
      <c r="F21" s="95"/>
      <c r="G21" s="95"/>
      <c r="H21" s="95"/>
      <c r="I21" s="95"/>
      <c r="J21" s="95"/>
      <c r="K21" s="95"/>
      <c r="L21" s="95"/>
    </row>
    <row r="22" spans="1:14" ht="10.5" customHeight="1">
      <c r="A22" s="95"/>
      <c r="B22" s="210"/>
      <c r="C22" s="95"/>
      <c r="D22" s="95"/>
      <c r="E22" s="95"/>
      <c r="F22" s="95"/>
      <c r="G22" s="95"/>
      <c r="H22" s="95"/>
      <c r="I22" s="95"/>
      <c r="J22" s="95"/>
      <c r="K22" s="95"/>
      <c r="L22" s="95"/>
    </row>
    <row r="23" spans="1:14">
      <c r="A23" s="95"/>
      <c r="B23" s="210"/>
      <c r="C23" s="95"/>
      <c r="D23" s="95"/>
      <c r="E23" s="95"/>
      <c r="F23" s="95"/>
      <c r="G23" s="95"/>
      <c r="H23" s="95"/>
      <c r="I23" s="95"/>
      <c r="J23" s="95"/>
      <c r="K23" s="95"/>
      <c r="L23" s="95"/>
    </row>
    <row r="24" spans="1:14">
      <c r="A24" s="95"/>
      <c r="B24" s="143"/>
      <c r="C24" s="143"/>
      <c r="D24" s="143"/>
      <c r="E24" s="143"/>
      <c r="F24" s="143"/>
      <c r="G24" s="143"/>
      <c r="H24" s="143"/>
      <c r="I24" s="143"/>
      <c r="J24" s="143"/>
      <c r="K24" s="143"/>
      <c r="L24" s="143"/>
      <c r="M24" s="213"/>
      <c r="N24" s="213"/>
    </row>
    <row r="25" spans="1:14">
      <c r="A25" s="95"/>
      <c r="B25" s="143"/>
      <c r="C25" s="143"/>
      <c r="D25" s="143"/>
      <c r="E25" s="143"/>
      <c r="F25" s="143"/>
      <c r="G25" s="143"/>
      <c r="H25" s="143"/>
      <c r="I25" s="143"/>
      <c r="J25" s="143"/>
      <c r="K25" s="143"/>
      <c r="L25" s="143"/>
      <c r="M25" s="213"/>
      <c r="N25" s="213"/>
    </row>
    <row r="26" spans="1:14">
      <c r="A26" s="95"/>
      <c r="B26" s="143"/>
      <c r="C26" s="143"/>
      <c r="D26" s="143"/>
      <c r="E26" s="143"/>
      <c r="F26" s="143"/>
      <c r="G26" s="143"/>
      <c r="H26" s="143"/>
      <c r="I26" s="143"/>
      <c r="J26" s="143"/>
      <c r="K26" s="143"/>
      <c r="L26" s="143"/>
      <c r="M26" s="213"/>
      <c r="N26" s="213"/>
    </row>
    <row r="27" spans="1:14">
      <c r="A27" s="95"/>
      <c r="B27" s="143"/>
      <c r="C27" s="214"/>
      <c r="D27" s="214"/>
      <c r="E27" s="214"/>
      <c r="F27" s="214"/>
      <c r="G27" s="214"/>
      <c r="H27" s="214"/>
      <c r="I27" s="143"/>
      <c r="J27" s="143"/>
      <c r="K27" s="143"/>
      <c r="L27" s="143"/>
      <c r="M27" s="213"/>
      <c r="N27" s="213"/>
    </row>
    <row r="28" spans="1:14">
      <c r="A28" s="95"/>
      <c r="B28" s="143"/>
      <c r="C28" s="214"/>
      <c r="D28" s="214"/>
      <c r="E28" s="214"/>
      <c r="F28" s="214"/>
      <c r="G28" s="214"/>
      <c r="H28" s="214"/>
      <c r="I28" s="143"/>
      <c r="J28" s="143"/>
      <c r="K28" s="143"/>
      <c r="L28" s="143"/>
      <c r="M28" s="213"/>
      <c r="N28" s="213"/>
    </row>
    <row r="29" spans="1:14">
      <c r="A29" s="95"/>
      <c r="B29" s="143"/>
      <c r="C29" s="214"/>
      <c r="D29" s="214"/>
      <c r="E29" s="214"/>
      <c r="F29" s="214"/>
      <c r="G29" s="214"/>
      <c r="H29" s="214"/>
      <c r="I29" s="143"/>
      <c r="J29" s="143"/>
      <c r="K29" s="143"/>
      <c r="L29" s="143"/>
      <c r="M29" s="213"/>
      <c r="N29" s="213"/>
    </row>
    <row r="30" spans="1:14">
      <c r="A30" s="95"/>
      <c r="B30" s="143"/>
      <c r="C30" s="214"/>
      <c r="D30" s="214"/>
      <c r="E30" s="214"/>
      <c r="F30" s="214"/>
      <c r="G30" s="214"/>
      <c r="H30" s="214"/>
      <c r="I30" s="143"/>
      <c r="J30" s="143"/>
      <c r="K30" s="143"/>
      <c r="L30" s="143"/>
      <c r="M30" s="213"/>
      <c r="N30" s="213"/>
    </row>
    <row r="31" spans="1:14">
      <c r="A31" s="95"/>
      <c r="B31" s="143"/>
      <c r="C31" s="214"/>
      <c r="D31" s="214"/>
      <c r="E31" s="214"/>
      <c r="F31" s="214"/>
      <c r="G31" s="214"/>
      <c r="H31" s="214"/>
      <c r="I31" s="143"/>
      <c r="J31" s="143"/>
      <c r="K31" s="143"/>
      <c r="L31" s="143"/>
      <c r="M31" s="213"/>
      <c r="N31" s="213"/>
    </row>
    <row r="32" spans="1:14">
      <c r="A32" s="95"/>
      <c r="B32" s="143"/>
      <c r="C32" s="214"/>
      <c r="D32" s="214"/>
      <c r="E32" s="214"/>
      <c r="F32" s="214"/>
      <c r="G32" s="214"/>
      <c r="H32" s="214"/>
      <c r="I32" s="143"/>
      <c r="J32" s="143"/>
      <c r="K32" s="143"/>
      <c r="L32" s="143"/>
      <c r="M32" s="213"/>
      <c r="N32" s="213"/>
    </row>
    <row r="33" spans="1:14">
      <c r="A33" s="95"/>
      <c r="B33" s="143"/>
      <c r="C33" s="214"/>
      <c r="D33" s="214"/>
      <c r="E33" s="214"/>
      <c r="F33" s="214"/>
      <c r="G33" s="214"/>
      <c r="H33" s="214"/>
      <c r="I33" s="143"/>
      <c r="J33" s="143"/>
      <c r="K33" s="143"/>
      <c r="L33" s="143"/>
      <c r="M33" s="213"/>
      <c r="N33" s="213"/>
    </row>
    <row r="34" spans="1:14">
      <c r="A34" s="95"/>
      <c r="B34" s="143"/>
      <c r="C34" s="214"/>
      <c r="D34" s="214"/>
      <c r="E34" s="214"/>
      <c r="F34" s="214"/>
      <c r="G34" s="214"/>
      <c r="H34" s="214"/>
      <c r="I34" s="143"/>
      <c r="J34" s="143"/>
      <c r="K34" s="143"/>
      <c r="L34" s="143"/>
      <c r="M34" s="213"/>
      <c r="N34" s="213"/>
    </row>
    <row r="35" spans="1:14">
      <c r="A35" s="95"/>
      <c r="B35" s="143"/>
      <c r="C35" s="214"/>
      <c r="D35" s="214"/>
      <c r="E35" s="214"/>
      <c r="F35" s="214"/>
      <c r="G35" s="214"/>
      <c r="H35" s="214"/>
      <c r="I35" s="143"/>
      <c r="J35" s="143"/>
      <c r="K35" s="143"/>
      <c r="L35" s="143"/>
      <c r="M35" s="213"/>
      <c r="N35" s="213"/>
    </row>
    <row r="36" spans="1:14">
      <c r="A36" s="95"/>
      <c r="B36" s="143"/>
      <c r="C36" s="214"/>
      <c r="D36" s="214"/>
      <c r="E36" s="214"/>
      <c r="F36" s="214"/>
      <c r="G36" s="214"/>
      <c r="H36" s="214"/>
      <c r="I36" s="143"/>
      <c r="J36" s="143"/>
      <c r="K36" s="143"/>
      <c r="L36" s="143"/>
      <c r="M36" s="213"/>
      <c r="N36" s="213"/>
    </row>
    <row r="37" spans="1:14">
      <c r="A37" s="95"/>
      <c r="B37" s="143"/>
      <c r="C37" s="214"/>
      <c r="D37" s="214"/>
      <c r="E37" s="214"/>
      <c r="F37" s="214"/>
      <c r="G37" s="214"/>
      <c r="H37" s="214"/>
      <c r="I37" s="143"/>
      <c r="J37" s="143"/>
      <c r="K37" s="143"/>
      <c r="L37" s="143"/>
      <c r="M37" s="213"/>
      <c r="N37" s="213"/>
    </row>
    <row r="38" spans="1:14" ht="22.9" customHeight="1">
      <c r="A38" s="95"/>
      <c r="B38" s="143"/>
      <c r="C38" s="114"/>
      <c r="D38" s="114"/>
      <c r="E38" s="114"/>
      <c r="F38" s="114"/>
      <c r="G38" s="114"/>
      <c r="H38" s="114"/>
      <c r="I38" s="143"/>
      <c r="J38" s="143"/>
      <c r="K38" s="143"/>
      <c r="L38" s="143"/>
      <c r="M38" s="213"/>
      <c r="N38" s="213"/>
    </row>
    <row r="39" spans="1:14">
      <c r="B39" s="143"/>
      <c r="C39" s="215"/>
      <c r="D39" s="215"/>
      <c r="E39" s="215"/>
      <c r="F39" s="215"/>
      <c r="G39" s="215"/>
      <c r="H39" s="215"/>
      <c r="I39" s="213"/>
      <c r="J39" s="213"/>
      <c r="K39" s="213"/>
      <c r="L39" s="213"/>
      <c r="M39" s="213"/>
      <c r="N39" s="213"/>
    </row>
    <row r="40" spans="1:14">
      <c r="B40" s="143"/>
      <c r="C40" s="215"/>
      <c r="D40" s="215"/>
      <c r="E40" s="215"/>
      <c r="F40" s="215"/>
      <c r="G40" s="215"/>
      <c r="H40" s="215"/>
      <c r="I40" s="213"/>
      <c r="J40" s="213"/>
      <c r="K40" s="213"/>
      <c r="L40" s="213"/>
      <c r="M40" s="213"/>
      <c r="N40" s="213"/>
    </row>
    <row r="41" spans="1:14">
      <c r="B41" s="143"/>
      <c r="C41" s="215"/>
      <c r="D41" s="215"/>
      <c r="E41" s="215"/>
      <c r="F41" s="215"/>
      <c r="G41" s="215"/>
      <c r="H41" s="215"/>
      <c r="I41" s="213"/>
      <c r="J41" s="213"/>
      <c r="K41" s="213"/>
      <c r="L41" s="213"/>
      <c r="M41" s="213"/>
      <c r="N41" s="213"/>
    </row>
    <row r="42" spans="1:14">
      <c r="B42" s="143"/>
      <c r="C42" s="215"/>
      <c r="D42" s="215"/>
      <c r="E42" s="215"/>
      <c r="F42" s="215"/>
      <c r="G42" s="215"/>
      <c r="H42" s="215"/>
      <c r="I42" s="213"/>
      <c r="J42" s="213"/>
      <c r="K42" s="213"/>
      <c r="L42" s="213"/>
      <c r="M42" s="213"/>
      <c r="N42" s="213"/>
    </row>
    <row r="43" spans="1:14">
      <c r="B43" s="95"/>
      <c r="C43" s="108"/>
      <c r="D43" s="108"/>
      <c r="E43" s="108"/>
      <c r="F43" s="108"/>
      <c r="G43" s="108"/>
      <c r="H43" s="108"/>
    </row>
    <row r="44" spans="1:14">
      <c r="B44" s="95"/>
    </row>
    <row r="45" spans="1:14">
      <c r="B45" s="95"/>
    </row>
    <row r="46" spans="1:14">
      <c r="B46" s="95"/>
    </row>
    <row r="47" spans="1:14">
      <c r="B47" s="95"/>
    </row>
    <row r="48" spans="1:14">
      <c r="B48" s="95"/>
    </row>
    <row r="49" spans="2:2">
      <c r="B49" s="95" t="s">
        <v>387</v>
      </c>
    </row>
    <row r="86" spans="3:3" ht="15">
      <c r="C86" s="158"/>
    </row>
  </sheetData>
  <mergeCells count="11">
    <mergeCell ref="J12:J13"/>
    <mergeCell ref="I12:I13"/>
    <mergeCell ref="B5:H5"/>
    <mergeCell ref="B6:H6"/>
    <mergeCell ref="H12:H13"/>
    <mergeCell ref="B8:H8"/>
    <mergeCell ref="B12:B13"/>
    <mergeCell ref="B7:H7"/>
    <mergeCell ref="C12:E12"/>
    <mergeCell ref="F12:F13"/>
    <mergeCell ref="G12:G13"/>
  </mergeCells>
  <phoneticPr fontId="4" type="noConversion"/>
  <pageMargins left="1.06" right="0.74803149606299213" top="0.39370078740157483" bottom="0.98425196850393704" header="0.51181102362204722" footer="0.51181102362204722"/>
  <pageSetup paperSize="9" scale="76" orientation="landscape" horizontalDpi="1200" verticalDpi="1200" r:id="rId1"/>
  <headerFooter alignWithMargins="0">
    <oddFooter>&amp;L&amp;6&amp;P&amp;N&amp;A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M86"/>
  <sheetViews>
    <sheetView view="pageBreakPreview" zoomScale="85" zoomScaleNormal="75" zoomScaleSheetLayoutView="85" workbookViewId="0">
      <selection activeCell="B5" sqref="B5:J5"/>
    </sheetView>
  </sheetViews>
  <sheetFormatPr defaultColWidth="9.28515625" defaultRowHeight="12.75"/>
  <cols>
    <col min="1" max="1" width="5.28515625" style="104" customWidth="1"/>
    <col min="2" max="2" width="21.7109375" style="104" customWidth="1"/>
    <col min="3" max="13" width="13.7109375" style="104" customWidth="1"/>
    <col min="14" max="16384" width="9.28515625" style="104"/>
  </cols>
  <sheetData>
    <row r="1" spans="1:13">
      <c r="A1" s="95"/>
      <c r="B1" s="95"/>
      <c r="C1" s="95"/>
      <c r="D1" s="95"/>
      <c r="E1" s="95"/>
      <c r="F1" s="95"/>
      <c r="G1" s="95"/>
      <c r="H1" s="95"/>
      <c r="I1" s="95"/>
      <c r="K1" s="103" t="s">
        <v>219</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86" t="s">
        <v>104</v>
      </c>
      <c r="C7" s="586"/>
      <c r="D7" s="586"/>
      <c r="E7" s="586"/>
      <c r="F7" s="586"/>
      <c r="G7" s="586"/>
      <c r="H7" s="586"/>
      <c r="I7" s="95"/>
    </row>
    <row r="8" spans="1:13">
      <c r="A8" s="95"/>
      <c r="B8" s="586" t="s">
        <v>183</v>
      </c>
      <c r="C8" s="586"/>
      <c r="D8" s="586"/>
      <c r="E8" s="586"/>
      <c r="F8" s="586"/>
      <c r="G8" s="586"/>
      <c r="H8" s="586"/>
      <c r="I8" s="95"/>
    </row>
    <row r="9" spans="1:13">
      <c r="A9" s="95"/>
      <c r="B9" s="143"/>
      <c r="C9" s="143"/>
      <c r="D9" s="143"/>
      <c r="E9" s="143"/>
      <c r="F9" s="143"/>
      <c r="G9" s="143"/>
      <c r="H9" s="143"/>
      <c r="I9" s="95"/>
      <c r="J9" s="95"/>
      <c r="K9" s="95"/>
    </row>
    <row r="10" spans="1:13">
      <c r="A10" s="95"/>
      <c r="B10" s="103"/>
      <c r="C10" s="103"/>
      <c r="D10" s="103"/>
      <c r="E10" s="103"/>
      <c r="F10" s="103"/>
      <c r="G10" s="103"/>
      <c r="H10" s="103"/>
      <c r="I10" s="95"/>
      <c r="J10" s="95"/>
      <c r="K10" s="95"/>
    </row>
    <row r="11" spans="1:13">
      <c r="A11" s="95"/>
      <c r="B11" s="95"/>
      <c r="C11" s="95"/>
      <c r="D11" s="95"/>
      <c r="E11" s="95"/>
      <c r="F11" s="95"/>
      <c r="G11" s="95"/>
      <c r="H11" s="95"/>
      <c r="I11" s="95"/>
      <c r="J11" s="95"/>
      <c r="K11" s="95"/>
    </row>
    <row r="12" spans="1:13">
      <c r="A12" s="95"/>
      <c r="B12" s="587" t="s">
        <v>376</v>
      </c>
      <c r="C12" s="588" t="s">
        <v>281</v>
      </c>
      <c r="D12" s="588"/>
      <c r="E12" s="587" t="s">
        <v>382</v>
      </c>
      <c r="F12" s="587" t="s">
        <v>309</v>
      </c>
      <c r="G12" s="587" t="s">
        <v>283</v>
      </c>
      <c r="H12" s="587" t="s">
        <v>383</v>
      </c>
      <c r="I12" s="587" t="s">
        <v>384</v>
      </c>
      <c r="J12" s="95"/>
      <c r="K12" s="95"/>
    </row>
    <row r="13" spans="1:13" ht="49.9" customHeight="1">
      <c r="A13" s="95"/>
      <c r="B13" s="587"/>
      <c r="C13" s="129" t="s">
        <v>402</v>
      </c>
      <c r="D13" s="129" t="s">
        <v>403</v>
      </c>
      <c r="E13" s="587"/>
      <c r="F13" s="587"/>
      <c r="G13" s="587"/>
      <c r="H13" s="587"/>
      <c r="I13" s="587"/>
      <c r="J13" s="105"/>
      <c r="K13" s="105"/>
      <c r="L13" s="106"/>
    </row>
    <row r="14" spans="1:13">
      <c r="A14" s="95"/>
      <c r="B14" s="130">
        <v>1</v>
      </c>
      <c r="C14" s="130">
        <v>2</v>
      </c>
      <c r="D14" s="130">
        <v>3</v>
      </c>
      <c r="E14" s="130">
        <v>4</v>
      </c>
      <c r="F14" s="130">
        <v>5</v>
      </c>
      <c r="G14" s="130">
        <v>6</v>
      </c>
      <c r="H14" s="130">
        <v>7</v>
      </c>
      <c r="I14" s="130">
        <v>8</v>
      </c>
      <c r="J14" s="95"/>
      <c r="K14" s="95"/>
    </row>
    <row r="15" spans="1:13">
      <c r="A15" s="95"/>
      <c r="B15" s="107"/>
      <c r="C15" s="107"/>
      <c r="D15" s="107"/>
      <c r="E15" s="107"/>
      <c r="F15" s="107"/>
      <c r="G15" s="107"/>
      <c r="H15" s="107"/>
      <c r="I15" s="107"/>
      <c r="J15" s="95"/>
      <c r="K15" s="95"/>
    </row>
    <row r="16" spans="1:13" ht="19.149999999999999" customHeight="1">
      <c r="A16" s="95"/>
      <c r="B16" s="210" t="s">
        <v>385</v>
      </c>
      <c r="C16" s="95"/>
      <c r="D16" s="95"/>
      <c r="E16" s="95"/>
      <c r="F16" s="95"/>
      <c r="G16" s="95"/>
      <c r="H16" s="95"/>
      <c r="I16" s="95"/>
      <c r="J16" s="95"/>
      <c r="K16" s="95"/>
    </row>
    <row r="17" spans="1:11">
      <c r="A17" s="95"/>
      <c r="B17" s="95"/>
      <c r="C17" s="95"/>
      <c r="D17" s="95"/>
      <c r="E17" s="95"/>
      <c r="F17" s="95"/>
      <c r="G17" s="95"/>
      <c r="H17" s="95"/>
      <c r="I17" s="95"/>
      <c r="J17" s="95"/>
      <c r="K17" s="95"/>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ht="13.9" customHeight="1">
      <c r="A20" s="95"/>
      <c r="B20" s="95"/>
      <c r="C20" s="95"/>
      <c r="D20" s="95"/>
      <c r="E20" s="95"/>
      <c r="F20" s="95"/>
      <c r="G20" s="95"/>
      <c r="H20" s="95"/>
      <c r="I20" s="95"/>
      <c r="J20" s="95"/>
      <c r="K20" s="95"/>
    </row>
    <row r="21" spans="1:11">
      <c r="A21" s="95"/>
      <c r="B21" s="95"/>
      <c r="C21" s="95"/>
      <c r="D21" s="95"/>
      <c r="E21" s="95"/>
      <c r="F21" s="95"/>
      <c r="G21" s="95"/>
      <c r="H21" s="95"/>
      <c r="I21" s="95"/>
      <c r="J21" s="95"/>
      <c r="K21" s="95"/>
    </row>
    <row r="22" spans="1:11" ht="15.75" customHeight="1">
      <c r="A22" s="95"/>
      <c r="B22" s="587" t="s">
        <v>376</v>
      </c>
      <c r="C22" s="588" t="s">
        <v>281</v>
      </c>
      <c r="D22" s="588"/>
      <c r="E22" s="588"/>
      <c r="F22" s="587" t="s">
        <v>382</v>
      </c>
      <c r="G22" s="587" t="s">
        <v>309</v>
      </c>
      <c r="H22" s="587" t="s">
        <v>283</v>
      </c>
      <c r="I22" s="587" t="s">
        <v>383</v>
      </c>
      <c r="J22" s="587" t="s">
        <v>386</v>
      </c>
      <c r="K22" s="95"/>
    </row>
    <row r="23" spans="1:11" ht="49.9" customHeight="1">
      <c r="A23" s="95"/>
      <c r="B23" s="587"/>
      <c r="C23" s="129" t="s">
        <v>344</v>
      </c>
      <c r="D23" s="129" t="s">
        <v>345</v>
      </c>
      <c r="E23" s="129" t="s">
        <v>395</v>
      </c>
      <c r="F23" s="587"/>
      <c r="G23" s="587"/>
      <c r="H23" s="587"/>
      <c r="I23" s="587"/>
      <c r="J23" s="587"/>
      <c r="K23" s="95"/>
    </row>
    <row r="24" spans="1:11">
      <c r="A24" s="95"/>
      <c r="B24" s="130">
        <v>1</v>
      </c>
      <c r="C24" s="130">
        <v>2</v>
      </c>
      <c r="D24" s="130">
        <v>3</v>
      </c>
      <c r="E24" s="130">
        <v>4</v>
      </c>
      <c r="F24" s="130">
        <v>5</v>
      </c>
      <c r="G24" s="130">
        <v>6</v>
      </c>
      <c r="H24" s="130">
        <v>7</v>
      </c>
      <c r="I24" s="130">
        <v>8</v>
      </c>
      <c r="J24" s="130">
        <v>9</v>
      </c>
      <c r="K24" s="95"/>
    </row>
    <row r="25" spans="1:11">
      <c r="A25" s="95"/>
      <c r="B25" s="95"/>
      <c r="C25" s="95"/>
      <c r="D25" s="95"/>
      <c r="E25" s="95"/>
      <c r="F25" s="95"/>
      <c r="G25" s="95"/>
      <c r="H25" s="95"/>
      <c r="I25" s="95"/>
      <c r="J25" s="95"/>
      <c r="K25" s="95"/>
    </row>
    <row r="26" spans="1:11">
      <c r="A26" s="95"/>
      <c r="B26" s="95"/>
      <c r="C26" s="95"/>
      <c r="D26" s="95"/>
      <c r="E26" s="95"/>
      <c r="F26" s="95"/>
      <c r="G26" s="95"/>
      <c r="H26" s="95"/>
      <c r="I26" s="95"/>
      <c r="J26" s="95"/>
      <c r="K26" s="95"/>
    </row>
    <row r="27" spans="1:11">
      <c r="A27" s="95"/>
      <c r="B27" s="210" t="s">
        <v>374</v>
      </c>
      <c r="C27" s="95"/>
      <c r="D27" s="95"/>
      <c r="E27" s="95"/>
      <c r="F27" s="95"/>
      <c r="G27" s="95"/>
      <c r="H27" s="95"/>
      <c r="I27" s="95"/>
      <c r="J27" s="95"/>
      <c r="K27" s="95"/>
    </row>
    <row r="28" spans="1:11" ht="7.5" customHeight="1">
      <c r="A28" s="95"/>
      <c r="B28" s="95"/>
      <c r="C28" s="95"/>
      <c r="D28" s="95"/>
      <c r="E28" s="95"/>
      <c r="F28" s="95"/>
      <c r="G28" s="95"/>
      <c r="H28" s="95"/>
      <c r="I28" s="95"/>
      <c r="J28" s="95"/>
      <c r="K28" s="95"/>
    </row>
    <row r="29" spans="1:11">
      <c r="A29" s="95"/>
      <c r="B29" s="210" t="s">
        <v>440</v>
      </c>
      <c r="C29" s="95"/>
      <c r="D29" s="95"/>
      <c r="E29" s="95"/>
      <c r="F29" s="95"/>
      <c r="G29" s="95"/>
      <c r="H29" s="95"/>
      <c r="I29" s="95"/>
      <c r="J29" s="95"/>
      <c r="K29" s="95"/>
    </row>
    <row r="30" spans="1:11" ht="9" customHeight="1">
      <c r="A30" s="95"/>
      <c r="B30" s="95"/>
      <c r="C30" s="115"/>
      <c r="D30" s="95"/>
      <c r="E30" s="95"/>
      <c r="F30" s="95"/>
      <c r="G30" s="95"/>
      <c r="H30" s="95"/>
      <c r="I30" s="95"/>
      <c r="J30" s="95"/>
      <c r="K30" s="95"/>
    </row>
    <row r="31" spans="1:11">
      <c r="A31" s="95"/>
      <c r="B31" s="210" t="s">
        <v>405</v>
      </c>
      <c r="C31" s="95"/>
      <c r="D31" s="95"/>
      <c r="E31" s="95"/>
      <c r="F31" s="95"/>
      <c r="G31" s="95"/>
      <c r="H31" s="95"/>
      <c r="I31" s="95"/>
      <c r="J31" s="95"/>
      <c r="K31" s="95"/>
    </row>
    <row r="32" spans="1:11" ht="10.5" customHeight="1">
      <c r="A32" s="95"/>
      <c r="B32" s="210"/>
      <c r="C32" s="95"/>
      <c r="D32" s="95"/>
      <c r="E32" s="95"/>
      <c r="F32" s="95"/>
      <c r="G32" s="95"/>
      <c r="H32" s="95"/>
      <c r="I32" s="95"/>
      <c r="J32" s="95"/>
      <c r="K32" s="95"/>
    </row>
    <row r="33" spans="1:11">
      <c r="A33" s="95"/>
      <c r="B33" s="210" t="s">
        <v>438</v>
      </c>
      <c r="C33" s="95"/>
      <c r="D33" s="95"/>
      <c r="E33" s="95"/>
      <c r="F33" s="95"/>
      <c r="G33" s="95"/>
      <c r="H33" s="95"/>
      <c r="I33" s="95"/>
      <c r="J33" s="95"/>
      <c r="K33" s="95"/>
    </row>
    <row r="34" spans="1:11">
      <c r="A34" s="95"/>
      <c r="B34" s="210"/>
      <c r="C34" s="95"/>
      <c r="D34" s="95"/>
      <c r="E34" s="95"/>
      <c r="F34" s="95"/>
      <c r="G34" s="95"/>
      <c r="H34" s="95"/>
      <c r="I34" s="95"/>
      <c r="J34" s="95"/>
      <c r="K34" s="95"/>
    </row>
    <row r="35" spans="1:11">
      <c r="A35" s="95"/>
      <c r="B35" s="210" t="s">
        <v>442</v>
      </c>
      <c r="C35" s="95"/>
      <c r="D35" s="95"/>
      <c r="E35" s="95"/>
      <c r="F35" s="95"/>
      <c r="G35" s="95"/>
      <c r="H35" s="95"/>
      <c r="I35" s="95"/>
      <c r="J35" s="95"/>
      <c r="K35" s="95"/>
    </row>
    <row r="36" spans="1:11">
      <c r="A36" s="95"/>
      <c r="B36" s="95"/>
      <c r="C36" s="95"/>
      <c r="D36" s="95"/>
      <c r="E36" s="95"/>
      <c r="F36" s="95"/>
      <c r="G36" s="95"/>
      <c r="H36" s="95"/>
      <c r="I36" s="95"/>
      <c r="J36" s="95"/>
      <c r="K36" s="95"/>
    </row>
    <row r="37" spans="1:11">
      <c r="A37" s="95"/>
      <c r="B37" s="95"/>
      <c r="C37" s="113" t="s">
        <v>388</v>
      </c>
      <c r="D37" s="113"/>
      <c r="E37" s="113"/>
      <c r="F37" s="113"/>
      <c r="G37" s="113"/>
      <c r="H37" s="113"/>
      <c r="I37" s="95"/>
      <c r="J37" s="95"/>
      <c r="K37" s="95"/>
    </row>
    <row r="38" spans="1:11">
      <c r="A38" s="95"/>
      <c r="B38" s="95"/>
      <c r="C38" s="113"/>
      <c r="D38" s="113"/>
      <c r="E38" s="113"/>
      <c r="F38" s="113"/>
      <c r="G38" s="113"/>
      <c r="H38" s="113"/>
      <c r="I38" s="95"/>
      <c r="J38" s="95"/>
      <c r="K38" s="95"/>
    </row>
    <row r="39" spans="1:11">
      <c r="A39" s="95"/>
      <c r="B39" s="95"/>
      <c r="C39" s="113" t="s">
        <v>389</v>
      </c>
      <c r="D39" s="113"/>
      <c r="E39" s="113"/>
      <c r="F39" s="113"/>
      <c r="G39" s="113"/>
      <c r="H39" s="113"/>
      <c r="I39" s="95"/>
      <c r="J39" s="95"/>
      <c r="K39" s="95"/>
    </row>
    <row r="40" spans="1:11">
      <c r="A40" s="95"/>
      <c r="B40" s="95"/>
      <c r="C40" s="113"/>
      <c r="D40" s="113"/>
      <c r="E40" s="113"/>
      <c r="F40" s="113"/>
      <c r="G40" s="113"/>
      <c r="H40" s="113"/>
      <c r="I40" s="95"/>
      <c r="J40" s="95"/>
      <c r="K40" s="95"/>
    </row>
    <row r="41" spans="1:11">
      <c r="A41" s="95"/>
      <c r="B41" s="95"/>
      <c r="C41" s="113" t="s">
        <v>322</v>
      </c>
      <c r="D41" s="113"/>
      <c r="E41" s="113"/>
      <c r="F41" s="113"/>
      <c r="G41" s="113"/>
      <c r="H41" s="113"/>
      <c r="I41" s="95"/>
      <c r="J41" s="95"/>
      <c r="K41" s="95"/>
    </row>
    <row r="42" spans="1:11">
      <c r="A42" s="95"/>
      <c r="B42" s="95"/>
      <c r="C42" s="113"/>
      <c r="D42" s="113"/>
      <c r="E42" s="113"/>
      <c r="F42" s="113"/>
      <c r="G42" s="113"/>
      <c r="H42" s="113"/>
      <c r="I42" s="95"/>
      <c r="J42" s="95"/>
      <c r="K42" s="95"/>
    </row>
    <row r="43" spans="1:11">
      <c r="A43" s="95"/>
      <c r="B43" s="95"/>
      <c r="C43" s="113" t="s">
        <v>338</v>
      </c>
      <c r="D43" s="113"/>
      <c r="E43" s="113"/>
      <c r="F43" s="113"/>
      <c r="G43" s="113"/>
      <c r="H43" s="113"/>
      <c r="I43" s="95"/>
      <c r="J43" s="95"/>
      <c r="K43" s="95"/>
    </row>
    <row r="44" spans="1:11">
      <c r="A44" s="95"/>
      <c r="B44" s="95"/>
      <c r="C44" s="113"/>
      <c r="D44" s="113"/>
      <c r="E44" s="113"/>
      <c r="F44" s="113"/>
      <c r="G44" s="113"/>
      <c r="H44" s="113"/>
      <c r="I44" s="95"/>
      <c r="J44" s="95"/>
      <c r="K44" s="95"/>
    </row>
    <row r="45" spans="1:11">
      <c r="A45" s="95"/>
      <c r="B45" s="95"/>
      <c r="C45" s="113" t="s">
        <v>390</v>
      </c>
      <c r="D45" s="113"/>
      <c r="E45" s="113"/>
      <c r="F45" s="113"/>
      <c r="G45" s="113"/>
      <c r="H45" s="113"/>
      <c r="I45" s="95"/>
      <c r="J45" s="95"/>
      <c r="K45" s="95"/>
    </row>
    <row r="46" spans="1:11">
      <c r="A46" s="95"/>
      <c r="B46" s="95"/>
      <c r="C46" s="113"/>
      <c r="D46" s="113"/>
      <c r="E46" s="113"/>
      <c r="F46" s="113"/>
      <c r="G46" s="113"/>
      <c r="H46" s="113"/>
      <c r="I46" s="95"/>
      <c r="J46" s="95"/>
      <c r="K46" s="95"/>
    </row>
    <row r="47" spans="1:11" ht="22.9" customHeight="1">
      <c r="A47" s="95"/>
      <c r="B47" s="95"/>
      <c r="C47" s="591" t="s">
        <v>184</v>
      </c>
      <c r="D47" s="591"/>
      <c r="E47" s="591"/>
      <c r="F47" s="591"/>
      <c r="G47" s="591"/>
      <c r="H47" s="591"/>
      <c r="I47" s="95"/>
      <c r="J47" s="95"/>
      <c r="K47" s="95"/>
    </row>
    <row r="48" spans="1:11">
      <c r="B48" s="95"/>
      <c r="C48" s="108"/>
      <c r="D48" s="108"/>
      <c r="E48" s="108"/>
      <c r="F48" s="108"/>
      <c r="G48" s="108"/>
      <c r="H48" s="108"/>
    </row>
    <row r="49" spans="2:8">
      <c r="B49" s="95"/>
      <c r="C49" s="108"/>
      <c r="D49" s="108"/>
      <c r="E49" s="108"/>
      <c r="F49" s="108"/>
      <c r="G49" s="108"/>
      <c r="H49" s="108"/>
    </row>
    <row r="50" spans="2:8">
      <c r="B50" s="95"/>
      <c r="C50" s="108"/>
      <c r="D50" s="108"/>
      <c r="E50" s="108"/>
      <c r="F50" s="108"/>
      <c r="G50" s="108"/>
      <c r="H50" s="108"/>
    </row>
    <row r="51" spans="2:8">
      <c r="B51" s="95"/>
      <c r="C51" s="108"/>
      <c r="D51" s="108"/>
      <c r="E51" s="108"/>
      <c r="F51" s="108"/>
      <c r="G51" s="108"/>
      <c r="H51" s="108"/>
    </row>
    <row r="52" spans="2:8">
      <c r="B52" s="95"/>
      <c r="C52" s="108"/>
      <c r="D52" s="108"/>
      <c r="E52" s="108"/>
      <c r="F52" s="108"/>
      <c r="G52" s="108"/>
      <c r="H52" s="108"/>
    </row>
    <row r="53" spans="2:8">
      <c r="B53" s="95"/>
    </row>
    <row r="54" spans="2:8">
      <c r="B54" s="95"/>
    </row>
    <row r="55" spans="2:8">
      <c r="B55" s="95"/>
    </row>
    <row r="56" spans="2:8">
      <c r="B56" s="95"/>
    </row>
    <row r="57" spans="2:8">
      <c r="B57" s="95"/>
    </row>
    <row r="58" spans="2:8">
      <c r="B58" s="95"/>
    </row>
    <row r="59" spans="2:8">
      <c r="B59" s="95"/>
    </row>
    <row r="60" spans="2:8">
      <c r="B60" s="95" t="s">
        <v>387</v>
      </c>
    </row>
    <row r="86" spans="3:3" ht="15">
      <c r="C86" s="158"/>
    </row>
  </sheetData>
  <mergeCells count="19">
    <mergeCell ref="J22:J23"/>
    <mergeCell ref="I22:I23"/>
    <mergeCell ref="I12:I13"/>
    <mergeCell ref="H12:H13"/>
    <mergeCell ref="C47:H47"/>
    <mergeCell ref="C22:E22"/>
    <mergeCell ref="F22:F23"/>
    <mergeCell ref="G22:G23"/>
    <mergeCell ref="G12:G13"/>
    <mergeCell ref="B5:H5"/>
    <mergeCell ref="B6:H6"/>
    <mergeCell ref="H22:H23"/>
    <mergeCell ref="C12:D12"/>
    <mergeCell ref="E12:E13"/>
    <mergeCell ref="F12:F13"/>
    <mergeCell ref="B8:H8"/>
    <mergeCell ref="B7:H7"/>
    <mergeCell ref="B22:B23"/>
    <mergeCell ref="B12:B13"/>
  </mergeCells>
  <phoneticPr fontId="4" type="noConversion"/>
  <pageMargins left="1.06" right="0.74803149606299213" top="0.39370078740157483" bottom="0.98425196850393704" header="0.51181102362204722" footer="0.51181102362204722"/>
  <pageSetup paperSize="9" scale="59" orientation="landscape" horizontalDpi="1200" verticalDpi="1200" r:id="rId1"/>
  <headerFooter alignWithMargins="0">
    <oddFooter>&amp;L&amp;6&amp;P&amp;N&amp;A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M86"/>
  <sheetViews>
    <sheetView view="pageBreakPreview" zoomScale="85" zoomScaleNormal="75" zoomScaleSheetLayoutView="85" workbookViewId="0">
      <selection activeCell="B5" sqref="B5:H5"/>
    </sheetView>
  </sheetViews>
  <sheetFormatPr defaultColWidth="9.28515625" defaultRowHeight="12.75"/>
  <cols>
    <col min="1" max="1" width="5.28515625" style="104" customWidth="1"/>
    <col min="2" max="2" width="21.7109375" style="104" customWidth="1"/>
    <col min="3" max="13" width="13.7109375" style="104" customWidth="1"/>
    <col min="14" max="16384" width="9.28515625" style="104"/>
  </cols>
  <sheetData>
    <row r="1" spans="1:13">
      <c r="A1" s="95"/>
      <c r="B1" s="95"/>
      <c r="C1" s="95"/>
      <c r="D1" s="95"/>
      <c r="E1" s="95"/>
      <c r="F1" s="95"/>
      <c r="G1" s="95"/>
      <c r="H1" s="95"/>
      <c r="I1" s="95"/>
      <c r="K1" s="103" t="s">
        <v>220</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86" t="s">
        <v>105</v>
      </c>
      <c r="C7" s="586"/>
      <c r="D7" s="586"/>
      <c r="E7" s="586"/>
      <c r="F7" s="586"/>
      <c r="G7" s="586"/>
      <c r="H7" s="586"/>
      <c r="I7" s="95"/>
    </row>
    <row r="8" spans="1:13">
      <c r="A8" s="95"/>
      <c r="B8" s="586" t="s">
        <v>183</v>
      </c>
      <c r="C8" s="586"/>
      <c r="D8" s="586"/>
      <c r="E8" s="586"/>
      <c r="F8" s="586"/>
      <c r="G8" s="586"/>
      <c r="H8" s="586"/>
      <c r="I8" s="95"/>
    </row>
    <row r="9" spans="1:13">
      <c r="A9" s="95"/>
      <c r="B9" s="143"/>
      <c r="C9" s="143"/>
      <c r="D9" s="143"/>
      <c r="E9" s="143"/>
      <c r="F9" s="143"/>
      <c r="G9" s="143"/>
      <c r="H9" s="143"/>
      <c r="I9" s="95"/>
      <c r="J9" s="95"/>
      <c r="K9" s="95"/>
    </row>
    <row r="10" spans="1:13">
      <c r="A10" s="95"/>
      <c r="B10" s="103"/>
      <c r="C10" s="103"/>
      <c r="D10" s="103"/>
      <c r="E10" s="103"/>
      <c r="F10" s="103"/>
      <c r="G10" s="103"/>
      <c r="H10" s="103"/>
      <c r="I10" s="95"/>
      <c r="J10" s="95"/>
      <c r="K10" s="95"/>
    </row>
    <row r="11" spans="1:13">
      <c r="A11" s="95"/>
      <c r="B11" s="95"/>
      <c r="C11" s="95"/>
      <c r="D11" s="95"/>
      <c r="E11" s="95"/>
      <c r="F11" s="95"/>
      <c r="G11" s="95"/>
      <c r="H11" s="95"/>
      <c r="I11" s="95"/>
      <c r="J11" s="95"/>
      <c r="K11" s="95"/>
    </row>
    <row r="12" spans="1:13">
      <c r="A12" s="95"/>
      <c r="B12" s="587" t="s">
        <v>376</v>
      </c>
      <c r="C12" s="588" t="s">
        <v>281</v>
      </c>
      <c r="D12" s="588"/>
      <c r="E12" s="587" t="s">
        <v>382</v>
      </c>
      <c r="F12" s="587" t="s">
        <v>309</v>
      </c>
      <c r="G12" s="587" t="s">
        <v>283</v>
      </c>
      <c r="H12" s="587" t="s">
        <v>383</v>
      </c>
      <c r="I12" s="587" t="s">
        <v>384</v>
      </c>
      <c r="J12" s="95"/>
      <c r="K12" s="95"/>
    </row>
    <row r="13" spans="1:13" ht="49.9" customHeight="1">
      <c r="A13" s="95"/>
      <c r="B13" s="587"/>
      <c r="C13" s="129" t="s">
        <v>402</v>
      </c>
      <c r="D13" s="129" t="s">
        <v>403</v>
      </c>
      <c r="E13" s="587"/>
      <c r="F13" s="587"/>
      <c r="G13" s="587"/>
      <c r="H13" s="587"/>
      <c r="I13" s="587"/>
      <c r="J13" s="105"/>
      <c r="K13" s="105"/>
      <c r="L13" s="106"/>
    </row>
    <row r="14" spans="1:13">
      <c r="A14" s="95"/>
      <c r="B14" s="130">
        <v>1</v>
      </c>
      <c r="C14" s="130">
        <v>2</v>
      </c>
      <c r="D14" s="130">
        <v>3</v>
      </c>
      <c r="E14" s="130">
        <v>4</v>
      </c>
      <c r="F14" s="130">
        <v>5</v>
      </c>
      <c r="G14" s="130">
        <v>6</v>
      </c>
      <c r="H14" s="130">
        <v>7</v>
      </c>
      <c r="I14" s="130">
        <v>8</v>
      </c>
      <c r="J14" s="95"/>
      <c r="K14" s="95"/>
    </row>
    <row r="15" spans="1:13">
      <c r="A15" s="95"/>
      <c r="B15" s="107"/>
      <c r="C15" s="107"/>
      <c r="D15" s="107"/>
      <c r="E15" s="107"/>
      <c r="F15" s="107"/>
      <c r="G15" s="107"/>
      <c r="H15" s="107"/>
      <c r="I15" s="107"/>
      <c r="J15" s="95"/>
      <c r="K15" s="95"/>
    </row>
    <row r="16" spans="1:13" ht="19.149999999999999" customHeight="1">
      <c r="A16" s="95"/>
      <c r="B16" s="210" t="s">
        <v>385</v>
      </c>
      <c r="C16" s="95"/>
      <c r="D16" s="95"/>
      <c r="E16" s="95"/>
      <c r="F16" s="95"/>
      <c r="G16" s="95"/>
      <c r="H16" s="95"/>
      <c r="I16" s="95"/>
      <c r="J16" s="95"/>
      <c r="K16" s="95"/>
    </row>
    <row r="17" spans="1:11">
      <c r="A17" s="95"/>
      <c r="B17" s="95"/>
      <c r="C17" s="95"/>
      <c r="D17" s="95"/>
      <c r="E17" s="95"/>
      <c r="F17" s="95"/>
      <c r="G17" s="95"/>
      <c r="H17" s="95"/>
      <c r="I17" s="95"/>
      <c r="J17" s="95"/>
      <c r="K17" s="95"/>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ht="13.9" customHeight="1">
      <c r="A20" s="95"/>
      <c r="B20" s="95"/>
      <c r="C20" s="95"/>
      <c r="D20" s="95"/>
      <c r="E20" s="95"/>
      <c r="F20" s="95"/>
      <c r="G20" s="95"/>
      <c r="H20" s="95"/>
      <c r="I20" s="95"/>
      <c r="J20" s="95"/>
      <c r="K20" s="95"/>
    </row>
    <row r="21" spans="1:11">
      <c r="A21" s="95"/>
      <c r="B21" s="95"/>
      <c r="C21" s="95"/>
      <c r="D21" s="95"/>
      <c r="E21" s="95"/>
      <c r="F21" s="95"/>
      <c r="G21" s="95"/>
      <c r="H21" s="95"/>
      <c r="I21" s="95"/>
      <c r="J21" s="95"/>
      <c r="K21" s="95"/>
    </row>
    <row r="22" spans="1:11" ht="15.75" customHeight="1">
      <c r="A22" s="95"/>
      <c r="B22" s="587" t="s">
        <v>376</v>
      </c>
      <c r="C22" s="588" t="s">
        <v>281</v>
      </c>
      <c r="D22" s="588"/>
      <c r="E22" s="588"/>
      <c r="F22" s="587" t="s">
        <v>382</v>
      </c>
      <c r="G22" s="587" t="s">
        <v>309</v>
      </c>
      <c r="H22" s="587" t="s">
        <v>283</v>
      </c>
      <c r="I22" s="587" t="s">
        <v>383</v>
      </c>
      <c r="J22" s="587" t="s">
        <v>386</v>
      </c>
      <c r="K22" s="95"/>
    </row>
    <row r="23" spans="1:11" ht="49.9" customHeight="1">
      <c r="A23" s="95"/>
      <c r="B23" s="587"/>
      <c r="C23" s="129" t="s">
        <v>344</v>
      </c>
      <c r="D23" s="129" t="s">
        <v>345</v>
      </c>
      <c r="E23" s="129" t="s">
        <v>395</v>
      </c>
      <c r="F23" s="587"/>
      <c r="G23" s="587"/>
      <c r="H23" s="587"/>
      <c r="I23" s="587"/>
      <c r="J23" s="587"/>
      <c r="K23" s="95"/>
    </row>
    <row r="24" spans="1:11">
      <c r="A24" s="95"/>
      <c r="B24" s="130">
        <v>1</v>
      </c>
      <c r="C24" s="130">
        <v>2</v>
      </c>
      <c r="D24" s="130">
        <v>3</v>
      </c>
      <c r="E24" s="130">
        <v>4</v>
      </c>
      <c r="F24" s="130">
        <v>5</v>
      </c>
      <c r="G24" s="130">
        <v>6</v>
      </c>
      <c r="H24" s="130">
        <v>7</v>
      </c>
      <c r="I24" s="130">
        <v>8</v>
      </c>
      <c r="J24" s="130">
        <v>9</v>
      </c>
      <c r="K24" s="95"/>
    </row>
    <row r="25" spans="1:11">
      <c r="A25" s="95"/>
      <c r="B25" s="95"/>
      <c r="C25" s="95"/>
      <c r="D25" s="95"/>
      <c r="E25" s="95"/>
      <c r="F25" s="95"/>
      <c r="G25" s="95"/>
      <c r="H25" s="95"/>
      <c r="I25" s="95"/>
      <c r="J25" s="95"/>
      <c r="K25" s="95"/>
    </row>
    <row r="26" spans="1:11">
      <c r="A26" s="95"/>
      <c r="B26" s="95"/>
      <c r="C26" s="95"/>
      <c r="D26" s="95"/>
      <c r="E26" s="95"/>
      <c r="F26" s="95"/>
      <c r="G26" s="95"/>
      <c r="H26" s="95"/>
      <c r="I26" s="95"/>
      <c r="J26" s="95"/>
      <c r="K26" s="95"/>
    </row>
    <row r="27" spans="1:11">
      <c r="A27" s="95"/>
      <c r="B27" s="210" t="s">
        <v>374</v>
      </c>
      <c r="C27" s="95"/>
      <c r="D27" s="95"/>
      <c r="E27" s="95"/>
      <c r="F27" s="95"/>
      <c r="G27" s="95"/>
      <c r="H27" s="95"/>
      <c r="I27" s="95"/>
      <c r="J27" s="95"/>
      <c r="K27" s="95"/>
    </row>
    <row r="28" spans="1:11" ht="7.5" customHeight="1">
      <c r="A28" s="95"/>
      <c r="B28" s="95"/>
      <c r="C28" s="95"/>
      <c r="D28" s="95"/>
      <c r="E28" s="95"/>
      <c r="F28" s="95"/>
      <c r="G28" s="95"/>
      <c r="H28" s="95"/>
      <c r="I28" s="95"/>
      <c r="J28" s="95"/>
      <c r="K28" s="95"/>
    </row>
    <row r="29" spans="1:11">
      <c r="A29" s="95"/>
      <c r="B29" s="210" t="s">
        <v>440</v>
      </c>
      <c r="C29" s="95"/>
      <c r="D29" s="95"/>
      <c r="E29" s="95"/>
      <c r="F29" s="95"/>
      <c r="G29" s="95"/>
      <c r="H29" s="95"/>
      <c r="I29" s="95"/>
      <c r="J29" s="95"/>
      <c r="K29" s="95"/>
    </row>
    <row r="30" spans="1:11" ht="9" customHeight="1">
      <c r="A30" s="95"/>
      <c r="B30" s="95"/>
      <c r="C30" s="115"/>
      <c r="D30" s="95"/>
      <c r="E30" s="95"/>
      <c r="F30" s="95"/>
      <c r="G30" s="95"/>
      <c r="H30" s="95"/>
      <c r="I30" s="95"/>
      <c r="J30" s="95"/>
      <c r="K30" s="95"/>
    </row>
    <row r="31" spans="1:11">
      <c r="A31" s="95"/>
      <c r="B31" s="210" t="s">
        <v>405</v>
      </c>
      <c r="C31" s="95"/>
      <c r="D31" s="95"/>
      <c r="E31" s="95"/>
      <c r="F31" s="95"/>
      <c r="G31" s="95"/>
      <c r="H31" s="95"/>
      <c r="I31" s="95"/>
      <c r="J31" s="95"/>
      <c r="K31" s="95"/>
    </row>
    <row r="32" spans="1:11" ht="10.5" customHeight="1">
      <c r="A32" s="95"/>
      <c r="B32" s="210"/>
      <c r="C32" s="95"/>
      <c r="D32" s="95"/>
      <c r="E32" s="95"/>
      <c r="F32" s="95"/>
      <c r="G32" s="95"/>
      <c r="H32" s="95"/>
      <c r="I32" s="95"/>
      <c r="J32" s="95"/>
      <c r="K32" s="95"/>
    </row>
    <row r="33" spans="1:11">
      <c r="A33" s="95"/>
      <c r="B33" s="210" t="s">
        <v>438</v>
      </c>
      <c r="C33" s="95"/>
      <c r="D33" s="95"/>
      <c r="E33" s="95"/>
      <c r="F33" s="95"/>
      <c r="G33" s="95"/>
      <c r="H33" s="95"/>
      <c r="I33" s="95"/>
      <c r="J33" s="95"/>
      <c r="K33" s="95"/>
    </row>
    <row r="34" spans="1:11">
      <c r="A34" s="95"/>
      <c r="B34" s="210"/>
      <c r="C34" s="95"/>
      <c r="D34" s="95"/>
      <c r="E34" s="95"/>
      <c r="F34" s="95"/>
      <c r="G34" s="95"/>
      <c r="H34" s="95"/>
      <c r="I34" s="95"/>
      <c r="J34" s="95"/>
      <c r="K34" s="95"/>
    </row>
    <row r="35" spans="1:11">
      <c r="A35" s="95"/>
      <c r="B35" s="210" t="s">
        <v>442</v>
      </c>
      <c r="C35" s="95"/>
      <c r="D35" s="95"/>
      <c r="E35" s="95"/>
      <c r="F35" s="95"/>
      <c r="G35" s="95"/>
      <c r="H35" s="95"/>
      <c r="I35" s="95"/>
      <c r="J35" s="95"/>
      <c r="K35" s="95"/>
    </row>
    <row r="36" spans="1:11">
      <c r="A36" s="95"/>
      <c r="B36" s="95"/>
      <c r="C36" s="95"/>
      <c r="D36" s="95"/>
      <c r="E36" s="95"/>
      <c r="F36" s="95"/>
      <c r="G36" s="95"/>
      <c r="H36" s="95"/>
      <c r="I36" s="95"/>
      <c r="J36" s="95"/>
      <c r="K36" s="95"/>
    </row>
    <row r="37" spans="1:11">
      <c r="A37" s="95"/>
      <c r="B37" s="95"/>
      <c r="C37" s="113" t="s">
        <v>388</v>
      </c>
      <c r="D37" s="113"/>
      <c r="E37" s="113"/>
      <c r="F37" s="113"/>
      <c r="G37" s="113"/>
      <c r="H37" s="113"/>
      <c r="I37" s="95"/>
      <c r="J37" s="95"/>
      <c r="K37" s="95"/>
    </row>
    <row r="38" spans="1:11">
      <c r="A38" s="95"/>
      <c r="B38" s="95"/>
      <c r="C38" s="113"/>
      <c r="D38" s="113"/>
      <c r="E38" s="113"/>
      <c r="F38" s="113"/>
      <c r="G38" s="113"/>
      <c r="H38" s="113"/>
      <c r="I38" s="95"/>
      <c r="J38" s="95"/>
      <c r="K38" s="95"/>
    </row>
    <row r="39" spans="1:11">
      <c r="A39" s="95"/>
      <c r="B39" s="95"/>
      <c r="C39" s="113" t="s">
        <v>389</v>
      </c>
      <c r="D39" s="113"/>
      <c r="E39" s="113"/>
      <c r="F39" s="113"/>
      <c r="G39" s="113"/>
      <c r="H39" s="113"/>
      <c r="I39" s="95"/>
      <c r="J39" s="95"/>
      <c r="K39" s="95"/>
    </row>
    <row r="40" spans="1:11">
      <c r="A40" s="95"/>
      <c r="B40" s="95"/>
      <c r="C40" s="113"/>
      <c r="D40" s="113"/>
      <c r="E40" s="113"/>
      <c r="F40" s="113"/>
      <c r="G40" s="113"/>
      <c r="H40" s="113"/>
      <c r="I40" s="95"/>
      <c r="J40" s="95"/>
      <c r="K40" s="95"/>
    </row>
    <row r="41" spans="1:11">
      <c r="A41" s="95"/>
      <c r="B41" s="95"/>
      <c r="C41" s="113" t="s">
        <v>322</v>
      </c>
      <c r="D41" s="113"/>
      <c r="E41" s="113"/>
      <c r="F41" s="113"/>
      <c r="G41" s="113"/>
      <c r="H41" s="113"/>
      <c r="I41" s="95"/>
      <c r="J41" s="95"/>
      <c r="K41" s="95"/>
    </row>
    <row r="42" spans="1:11">
      <c r="A42" s="95"/>
      <c r="B42" s="95"/>
      <c r="C42" s="113"/>
      <c r="D42" s="113"/>
      <c r="E42" s="113"/>
      <c r="F42" s="113"/>
      <c r="G42" s="113"/>
      <c r="H42" s="113"/>
      <c r="I42" s="95"/>
      <c r="J42" s="95"/>
      <c r="K42" s="95"/>
    </row>
    <row r="43" spans="1:11">
      <c r="A43" s="95"/>
      <c r="B43" s="95"/>
      <c r="C43" s="113" t="s">
        <v>338</v>
      </c>
      <c r="D43" s="113"/>
      <c r="E43" s="113"/>
      <c r="F43" s="113"/>
      <c r="G43" s="113"/>
      <c r="H43" s="113"/>
      <c r="I43" s="95"/>
      <c r="J43" s="95"/>
      <c r="K43" s="95"/>
    </row>
    <row r="44" spans="1:11">
      <c r="A44" s="95"/>
      <c r="B44" s="95"/>
      <c r="C44" s="113"/>
      <c r="D44" s="113"/>
      <c r="E44" s="113"/>
      <c r="F44" s="113"/>
      <c r="G44" s="113"/>
      <c r="H44" s="113"/>
      <c r="I44" s="95"/>
      <c r="J44" s="95"/>
      <c r="K44" s="95"/>
    </row>
    <row r="45" spans="1:11">
      <c r="A45" s="95"/>
      <c r="B45" s="95"/>
      <c r="C45" s="113" t="s">
        <v>390</v>
      </c>
      <c r="D45" s="113"/>
      <c r="E45" s="113"/>
      <c r="F45" s="113"/>
      <c r="G45" s="113"/>
      <c r="H45" s="113"/>
      <c r="I45" s="95"/>
      <c r="J45" s="95"/>
      <c r="K45" s="95"/>
    </row>
    <row r="46" spans="1:11">
      <c r="A46" s="95"/>
      <c r="B46" s="95"/>
      <c r="C46" s="113"/>
      <c r="D46" s="113"/>
      <c r="E46" s="113"/>
      <c r="F46" s="113"/>
      <c r="G46" s="113"/>
      <c r="H46" s="113"/>
      <c r="I46" s="95"/>
      <c r="J46" s="95"/>
      <c r="K46" s="95"/>
    </row>
    <row r="47" spans="1:11" ht="22.9" customHeight="1">
      <c r="A47" s="95"/>
      <c r="B47" s="95"/>
      <c r="C47" s="591" t="s">
        <v>184</v>
      </c>
      <c r="D47" s="591"/>
      <c r="E47" s="591"/>
      <c r="F47" s="591"/>
      <c r="G47" s="591"/>
      <c r="H47" s="591"/>
      <c r="I47" s="95"/>
      <c r="J47" s="95"/>
      <c r="K47" s="95"/>
    </row>
    <row r="48" spans="1:11">
      <c r="B48" s="95"/>
      <c r="C48" s="108"/>
      <c r="D48" s="108"/>
      <c r="E48" s="108"/>
      <c r="F48" s="108"/>
      <c r="G48" s="108"/>
      <c r="H48" s="108"/>
    </row>
    <row r="49" spans="2:8">
      <c r="B49" s="95"/>
      <c r="C49" s="108"/>
      <c r="D49" s="108"/>
      <c r="E49" s="108"/>
      <c r="F49" s="108"/>
      <c r="G49" s="108"/>
      <c r="H49" s="108"/>
    </row>
    <row r="50" spans="2:8">
      <c r="B50" s="95"/>
      <c r="C50" s="108"/>
      <c r="D50" s="108"/>
      <c r="E50" s="108"/>
      <c r="F50" s="108"/>
      <c r="G50" s="108"/>
      <c r="H50" s="108"/>
    </row>
    <row r="51" spans="2:8">
      <c r="B51" s="95"/>
      <c r="C51" s="108"/>
      <c r="D51" s="108"/>
      <c r="E51" s="108"/>
      <c r="F51" s="108"/>
      <c r="G51" s="108"/>
      <c r="H51" s="108"/>
    </row>
    <row r="52" spans="2:8">
      <c r="B52" s="95"/>
      <c r="C52" s="108"/>
      <c r="D52" s="108"/>
      <c r="E52" s="108"/>
      <c r="F52" s="108"/>
      <c r="G52" s="108"/>
      <c r="H52" s="108"/>
    </row>
    <row r="53" spans="2:8">
      <c r="B53" s="95"/>
    </row>
    <row r="54" spans="2:8">
      <c r="B54" s="95"/>
    </row>
    <row r="55" spans="2:8">
      <c r="B55" s="95"/>
    </row>
    <row r="56" spans="2:8">
      <c r="B56" s="95"/>
    </row>
    <row r="57" spans="2:8">
      <c r="B57" s="95"/>
    </row>
    <row r="58" spans="2:8">
      <c r="B58" s="210" t="s">
        <v>109</v>
      </c>
    </row>
    <row r="59" spans="2:8">
      <c r="B59" s="95"/>
    </row>
    <row r="60" spans="2:8">
      <c r="B60" s="95" t="s">
        <v>387</v>
      </c>
    </row>
    <row r="86" spans="3:3" ht="15">
      <c r="C86" s="158"/>
    </row>
  </sheetData>
  <mergeCells count="19">
    <mergeCell ref="C47:H47"/>
    <mergeCell ref="B5:H5"/>
    <mergeCell ref="B6:H6"/>
    <mergeCell ref="H22:H23"/>
    <mergeCell ref="C12:D12"/>
    <mergeCell ref="E12:E13"/>
    <mergeCell ref="F12:F13"/>
    <mergeCell ref="B8:H8"/>
    <mergeCell ref="B7:H7"/>
    <mergeCell ref="B22:B23"/>
    <mergeCell ref="J22:J23"/>
    <mergeCell ref="I22:I23"/>
    <mergeCell ref="I12:I13"/>
    <mergeCell ref="H12:H13"/>
    <mergeCell ref="B12:B13"/>
    <mergeCell ref="C22:E22"/>
    <mergeCell ref="F22:F23"/>
    <mergeCell ref="G22:G23"/>
    <mergeCell ref="G12:G13"/>
  </mergeCells>
  <phoneticPr fontId="4" type="noConversion"/>
  <pageMargins left="1.06" right="0.74803149606299213" top="0.39370078740157483" bottom="0.98425196850393704" header="0.51181102362204722" footer="0.51181102362204722"/>
  <pageSetup paperSize="9" scale="59" orientation="landscape" horizontalDpi="1200" verticalDpi="1200" r:id="rId1"/>
  <headerFooter alignWithMargins="0">
    <oddFooter>&amp;L&amp;6&amp;P&amp;N&amp;A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M86"/>
  <sheetViews>
    <sheetView view="pageBreakPreview" topLeftCell="B1" zoomScale="85" zoomScaleNormal="75" zoomScaleSheetLayoutView="85" workbookViewId="0">
      <selection activeCell="B5" sqref="B5:H5"/>
    </sheetView>
  </sheetViews>
  <sheetFormatPr defaultColWidth="9.28515625" defaultRowHeight="12.75"/>
  <cols>
    <col min="1" max="1" width="5.28515625" style="104" customWidth="1"/>
    <col min="2" max="2" width="21.7109375" style="104" customWidth="1"/>
    <col min="3" max="13" width="13.7109375" style="104" customWidth="1"/>
    <col min="14" max="16384" width="9.28515625" style="104"/>
  </cols>
  <sheetData>
    <row r="1" spans="1:13">
      <c r="A1" s="95"/>
      <c r="B1" s="95"/>
      <c r="C1" s="95"/>
      <c r="D1" s="95"/>
      <c r="E1" s="95"/>
      <c r="F1" s="95"/>
      <c r="G1" s="95"/>
      <c r="H1" s="95"/>
      <c r="I1" s="95"/>
      <c r="K1" s="103" t="s">
        <v>221</v>
      </c>
      <c r="L1" s="103"/>
      <c r="M1" s="103"/>
    </row>
    <row r="2" spans="1:13">
      <c r="A2" s="95"/>
      <c r="B2" s="95"/>
      <c r="C2" s="95"/>
      <c r="D2" s="95"/>
      <c r="E2" s="95"/>
      <c r="F2" s="95"/>
      <c r="G2" s="95"/>
      <c r="H2" s="95"/>
      <c r="I2" s="95"/>
      <c r="K2" s="103" t="s">
        <v>408</v>
      </c>
      <c r="L2" s="103"/>
      <c r="M2" s="103"/>
    </row>
    <row r="3" spans="1:13">
      <c r="A3" s="95"/>
      <c r="B3" s="95"/>
      <c r="C3" s="95"/>
      <c r="D3" s="95"/>
      <c r="E3" s="95"/>
      <c r="F3" s="95"/>
      <c r="G3" s="95"/>
      <c r="H3" s="95"/>
      <c r="I3" s="95"/>
      <c r="K3" s="103" t="s">
        <v>406</v>
      </c>
      <c r="L3" s="103"/>
      <c r="M3" s="103"/>
    </row>
    <row r="4" spans="1:13">
      <c r="A4" s="95"/>
      <c r="B4" s="95"/>
      <c r="C4" s="95"/>
      <c r="D4" s="95"/>
      <c r="E4" s="95"/>
      <c r="F4" s="95"/>
      <c r="G4" s="95"/>
      <c r="H4" s="95"/>
      <c r="I4" s="95"/>
      <c r="K4" s="103" t="s">
        <v>2</v>
      </c>
      <c r="L4" s="103"/>
      <c r="M4" s="103"/>
    </row>
    <row r="5" spans="1:13">
      <c r="A5" s="95"/>
      <c r="B5" s="586" t="s">
        <v>56</v>
      </c>
      <c r="C5" s="586"/>
      <c r="D5" s="586"/>
      <c r="E5" s="586"/>
      <c r="F5" s="586"/>
      <c r="G5" s="586"/>
      <c r="H5" s="586"/>
      <c r="I5" s="95"/>
      <c r="J5" s="95"/>
    </row>
    <row r="6" spans="1:13">
      <c r="A6" s="95"/>
      <c r="B6" s="586" t="s">
        <v>444</v>
      </c>
      <c r="C6" s="586"/>
      <c r="D6" s="586"/>
      <c r="E6" s="586"/>
      <c r="F6" s="586"/>
      <c r="G6" s="586"/>
      <c r="H6" s="586"/>
      <c r="I6" s="95"/>
    </row>
    <row r="7" spans="1:13">
      <c r="A7" s="95"/>
      <c r="B7" s="586" t="s">
        <v>106</v>
      </c>
      <c r="C7" s="586"/>
      <c r="D7" s="586"/>
      <c r="E7" s="586"/>
      <c r="F7" s="586"/>
      <c r="G7" s="586"/>
      <c r="H7" s="586"/>
      <c r="I7" s="95"/>
    </row>
    <row r="8" spans="1:13">
      <c r="A8" s="95"/>
      <c r="B8" s="586" t="s">
        <v>183</v>
      </c>
      <c r="C8" s="586"/>
      <c r="D8" s="586"/>
      <c r="E8" s="586"/>
      <c r="F8" s="586"/>
      <c r="G8" s="586"/>
      <c r="H8" s="586"/>
      <c r="I8" s="95"/>
    </row>
    <row r="9" spans="1:13">
      <c r="A9" s="95"/>
      <c r="B9" s="143"/>
      <c r="C9" s="143"/>
      <c r="D9" s="143"/>
      <c r="E9" s="143"/>
      <c r="F9" s="143"/>
      <c r="G9" s="143"/>
      <c r="H9" s="143"/>
      <c r="I9" s="95"/>
      <c r="J9" s="95"/>
      <c r="K9" s="95"/>
    </row>
    <row r="10" spans="1:13">
      <c r="A10" s="95"/>
      <c r="B10" s="103"/>
      <c r="C10" s="103"/>
      <c r="D10" s="103"/>
      <c r="E10" s="103"/>
      <c r="F10" s="103"/>
      <c r="G10" s="103"/>
      <c r="H10" s="103"/>
      <c r="I10" s="95"/>
      <c r="J10" s="95"/>
      <c r="K10" s="95"/>
    </row>
    <row r="11" spans="1:13">
      <c r="A11" s="95"/>
      <c r="B11" s="95"/>
      <c r="C11" s="95"/>
      <c r="D11" s="95"/>
      <c r="E11" s="95"/>
      <c r="F11" s="95"/>
      <c r="G11" s="95"/>
      <c r="H11" s="95"/>
      <c r="I11" s="95"/>
      <c r="J11" s="95"/>
      <c r="K11" s="95"/>
    </row>
    <row r="12" spans="1:13">
      <c r="A12" s="95"/>
      <c r="B12" s="587" t="s">
        <v>376</v>
      </c>
      <c r="C12" s="588" t="s">
        <v>281</v>
      </c>
      <c r="D12" s="588"/>
      <c r="E12" s="587" t="s">
        <v>382</v>
      </c>
      <c r="F12" s="587" t="s">
        <v>309</v>
      </c>
      <c r="G12" s="587" t="s">
        <v>283</v>
      </c>
      <c r="H12" s="587" t="s">
        <v>383</v>
      </c>
      <c r="I12" s="587" t="s">
        <v>384</v>
      </c>
      <c r="J12" s="95"/>
      <c r="K12" s="95"/>
    </row>
    <row r="13" spans="1:13" ht="49.9" customHeight="1">
      <c r="A13" s="95"/>
      <c r="B13" s="587"/>
      <c r="C13" s="129" t="s">
        <v>402</v>
      </c>
      <c r="D13" s="129" t="s">
        <v>403</v>
      </c>
      <c r="E13" s="587"/>
      <c r="F13" s="587"/>
      <c r="G13" s="587"/>
      <c r="H13" s="587"/>
      <c r="I13" s="587"/>
      <c r="J13" s="105"/>
      <c r="K13" s="105"/>
      <c r="L13" s="106"/>
    </row>
    <row r="14" spans="1:13">
      <c r="A14" s="95"/>
      <c r="B14" s="130">
        <v>1</v>
      </c>
      <c r="C14" s="130">
        <v>2</v>
      </c>
      <c r="D14" s="130">
        <v>3</v>
      </c>
      <c r="E14" s="130">
        <v>4</v>
      </c>
      <c r="F14" s="130">
        <v>5</v>
      </c>
      <c r="G14" s="130">
        <v>6</v>
      </c>
      <c r="H14" s="130">
        <v>7</v>
      </c>
      <c r="I14" s="130">
        <v>8</v>
      </c>
      <c r="J14" s="95"/>
      <c r="K14" s="95"/>
    </row>
    <row r="15" spans="1:13">
      <c r="A15" s="95"/>
      <c r="B15" s="107"/>
      <c r="C15" s="107"/>
      <c r="D15" s="107"/>
      <c r="E15" s="107"/>
      <c r="F15" s="107"/>
      <c r="G15" s="107"/>
      <c r="H15" s="107"/>
      <c r="I15" s="107"/>
      <c r="J15" s="95"/>
      <c r="K15" s="95"/>
    </row>
    <row r="16" spans="1:13" ht="19.149999999999999" customHeight="1">
      <c r="A16" s="95"/>
      <c r="B16" s="210" t="s">
        <v>385</v>
      </c>
      <c r="C16" s="95"/>
      <c r="D16" s="95"/>
      <c r="E16" s="95"/>
      <c r="F16" s="95"/>
      <c r="G16" s="95"/>
      <c r="H16" s="95"/>
      <c r="I16" s="95"/>
      <c r="J16" s="95"/>
      <c r="K16" s="95"/>
    </row>
    <row r="17" spans="1:11">
      <c r="A17" s="95"/>
      <c r="B17" s="95"/>
      <c r="C17" s="95"/>
      <c r="D17" s="95"/>
      <c r="E17" s="95"/>
      <c r="F17" s="95"/>
      <c r="G17" s="95"/>
      <c r="H17" s="95"/>
      <c r="I17" s="95"/>
      <c r="J17" s="95"/>
      <c r="K17" s="95"/>
    </row>
    <row r="18" spans="1:11">
      <c r="A18" s="95"/>
      <c r="B18" s="95"/>
      <c r="C18" s="95"/>
      <c r="D18" s="95"/>
      <c r="E18" s="95"/>
      <c r="F18" s="95"/>
      <c r="G18" s="95"/>
      <c r="H18" s="95"/>
      <c r="I18" s="95"/>
      <c r="J18" s="95"/>
      <c r="K18" s="95"/>
    </row>
    <row r="19" spans="1:11">
      <c r="A19" s="95"/>
      <c r="B19" s="95"/>
      <c r="C19" s="95"/>
      <c r="D19" s="95"/>
      <c r="E19" s="95"/>
      <c r="F19" s="95"/>
      <c r="G19" s="95"/>
      <c r="H19" s="95"/>
      <c r="I19" s="95"/>
      <c r="J19" s="95"/>
      <c r="K19" s="95"/>
    </row>
    <row r="20" spans="1:11" ht="13.9" customHeight="1">
      <c r="A20" s="95"/>
      <c r="B20" s="95"/>
      <c r="C20" s="95"/>
      <c r="D20" s="95"/>
      <c r="E20" s="95"/>
      <c r="F20" s="95"/>
      <c r="G20" s="95"/>
      <c r="H20" s="95"/>
      <c r="I20" s="95"/>
      <c r="J20" s="95"/>
      <c r="K20" s="95"/>
    </row>
    <row r="21" spans="1:11">
      <c r="A21" s="95"/>
      <c r="B21" s="95"/>
      <c r="C21" s="95"/>
      <c r="D21" s="95"/>
      <c r="E21" s="95"/>
      <c r="F21" s="95"/>
      <c r="G21" s="95"/>
      <c r="H21" s="95"/>
      <c r="I21" s="95"/>
      <c r="J21" s="95"/>
      <c r="K21" s="95"/>
    </row>
    <row r="22" spans="1:11" ht="15.75" customHeight="1">
      <c r="A22" s="95"/>
      <c r="B22" s="587" t="s">
        <v>376</v>
      </c>
      <c r="C22" s="588" t="s">
        <v>281</v>
      </c>
      <c r="D22" s="588"/>
      <c r="E22" s="588"/>
      <c r="F22" s="587" t="s">
        <v>382</v>
      </c>
      <c r="G22" s="587" t="s">
        <v>309</v>
      </c>
      <c r="H22" s="587" t="s">
        <v>283</v>
      </c>
      <c r="I22" s="587" t="s">
        <v>383</v>
      </c>
      <c r="J22" s="587" t="s">
        <v>386</v>
      </c>
      <c r="K22" s="95"/>
    </row>
    <row r="23" spans="1:11" ht="49.9" customHeight="1">
      <c r="A23" s="95"/>
      <c r="B23" s="587"/>
      <c r="C23" s="129" t="s">
        <v>344</v>
      </c>
      <c r="D23" s="129" t="s">
        <v>345</v>
      </c>
      <c r="E23" s="129" t="s">
        <v>395</v>
      </c>
      <c r="F23" s="587"/>
      <c r="G23" s="587"/>
      <c r="H23" s="587"/>
      <c r="I23" s="587"/>
      <c r="J23" s="587"/>
      <c r="K23" s="95"/>
    </row>
    <row r="24" spans="1:11">
      <c r="A24" s="95"/>
      <c r="B24" s="130">
        <v>1</v>
      </c>
      <c r="C24" s="130">
        <v>2</v>
      </c>
      <c r="D24" s="130">
        <v>3</v>
      </c>
      <c r="E24" s="130">
        <v>4</v>
      </c>
      <c r="F24" s="130">
        <v>5</v>
      </c>
      <c r="G24" s="130">
        <v>6</v>
      </c>
      <c r="H24" s="130">
        <v>7</v>
      </c>
      <c r="I24" s="130">
        <v>8</v>
      </c>
      <c r="J24" s="130">
        <v>9</v>
      </c>
      <c r="K24" s="95"/>
    </row>
    <row r="25" spans="1:11">
      <c r="A25" s="95"/>
      <c r="B25" s="95"/>
      <c r="C25" s="95"/>
      <c r="D25" s="95"/>
      <c r="E25" s="95"/>
      <c r="F25" s="95"/>
      <c r="G25" s="95"/>
      <c r="H25" s="95"/>
      <c r="I25" s="95"/>
      <c r="J25" s="95"/>
      <c r="K25" s="95"/>
    </row>
    <row r="26" spans="1:11">
      <c r="A26" s="95"/>
      <c r="B26" s="95"/>
      <c r="C26" s="95"/>
      <c r="D26" s="95"/>
      <c r="E26" s="95"/>
      <c r="F26" s="95"/>
      <c r="G26" s="95"/>
      <c r="H26" s="95"/>
      <c r="I26" s="95"/>
      <c r="J26" s="95"/>
      <c r="K26" s="95"/>
    </row>
    <row r="27" spans="1:11">
      <c r="A27" s="95"/>
      <c r="B27" s="210" t="s">
        <v>374</v>
      </c>
      <c r="C27" s="95"/>
      <c r="D27" s="95"/>
      <c r="E27" s="95"/>
      <c r="F27" s="95"/>
      <c r="G27" s="95"/>
      <c r="H27" s="95"/>
      <c r="I27" s="95"/>
      <c r="J27" s="95"/>
      <c r="K27" s="95"/>
    </row>
    <row r="28" spans="1:11" ht="7.5" customHeight="1">
      <c r="A28" s="95"/>
      <c r="B28" s="95"/>
      <c r="C28" s="95"/>
      <c r="D28" s="95"/>
      <c r="E28" s="95"/>
      <c r="F28" s="95"/>
      <c r="G28" s="95"/>
      <c r="H28" s="95"/>
      <c r="I28" s="95"/>
      <c r="J28" s="95"/>
      <c r="K28" s="95"/>
    </row>
    <row r="29" spans="1:11">
      <c r="A29" s="95"/>
      <c r="B29" s="210" t="s">
        <v>440</v>
      </c>
      <c r="C29" s="95"/>
      <c r="D29" s="95"/>
      <c r="E29" s="95"/>
      <c r="F29" s="95"/>
      <c r="G29" s="95"/>
      <c r="H29" s="95"/>
      <c r="I29" s="95"/>
      <c r="J29" s="95"/>
      <c r="K29" s="95"/>
    </row>
    <row r="30" spans="1:11" ht="9" customHeight="1">
      <c r="A30" s="95"/>
      <c r="B30" s="95"/>
      <c r="C30" s="115"/>
      <c r="D30" s="95"/>
      <c r="E30" s="95"/>
      <c r="F30" s="95"/>
      <c r="G30" s="95"/>
      <c r="H30" s="95"/>
      <c r="I30" s="95"/>
      <c r="J30" s="95"/>
      <c r="K30" s="95"/>
    </row>
    <row r="31" spans="1:11">
      <c r="A31" s="95"/>
      <c r="B31" s="210" t="s">
        <v>405</v>
      </c>
      <c r="C31" s="95"/>
      <c r="D31" s="95"/>
      <c r="E31" s="95"/>
      <c r="F31" s="95"/>
      <c r="G31" s="95"/>
      <c r="H31" s="95"/>
      <c r="I31" s="95"/>
      <c r="J31" s="95"/>
      <c r="K31" s="95"/>
    </row>
    <row r="32" spans="1:11" ht="10.5" customHeight="1">
      <c r="A32" s="95"/>
      <c r="B32" s="210"/>
      <c r="C32" s="95"/>
      <c r="D32" s="95"/>
      <c r="E32" s="95"/>
      <c r="F32" s="95"/>
      <c r="G32" s="95"/>
      <c r="H32" s="95"/>
      <c r="I32" s="95"/>
      <c r="J32" s="95"/>
      <c r="K32" s="95"/>
    </row>
    <row r="33" spans="1:11">
      <c r="A33" s="95"/>
      <c r="B33" s="210" t="s">
        <v>438</v>
      </c>
      <c r="C33" s="95"/>
      <c r="D33" s="95"/>
      <c r="E33" s="95"/>
      <c r="F33" s="95"/>
      <c r="G33" s="95"/>
      <c r="H33" s="95"/>
      <c r="I33" s="95"/>
      <c r="J33" s="95"/>
      <c r="K33" s="95"/>
    </row>
    <row r="34" spans="1:11">
      <c r="A34" s="95"/>
      <c r="B34" s="210"/>
      <c r="C34" s="95"/>
      <c r="D34" s="95"/>
      <c r="E34" s="95"/>
      <c r="F34" s="95"/>
      <c r="G34" s="95"/>
      <c r="H34" s="95"/>
      <c r="I34" s="95"/>
      <c r="J34" s="95"/>
      <c r="K34" s="95"/>
    </row>
    <row r="35" spans="1:11">
      <c r="A35" s="95"/>
      <c r="B35" s="210" t="s">
        <v>442</v>
      </c>
      <c r="C35" s="95"/>
      <c r="D35" s="95"/>
      <c r="E35" s="95"/>
      <c r="F35" s="95"/>
      <c r="G35" s="95"/>
      <c r="H35" s="95"/>
      <c r="I35" s="95"/>
      <c r="J35" s="95"/>
      <c r="K35" s="95"/>
    </row>
    <row r="36" spans="1:11">
      <c r="A36" s="95"/>
      <c r="B36" s="95"/>
      <c r="C36" s="95"/>
      <c r="D36" s="95"/>
      <c r="E36" s="95"/>
      <c r="F36" s="95"/>
      <c r="G36" s="95"/>
      <c r="H36" s="95"/>
      <c r="I36" s="95"/>
      <c r="J36" s="95"/>
      <c r="K36" s="95"/>
    </row>
    <row r="37" spans="1:11">
      <c r="A37" s="95"/>
      <c r="B37" s="95"/>
      <c r="C37" s="113"/>
      <c r="D37" s="113"/>
      <c r="E37" s="113"/>
      <c r="F37" s="113"/>
      <c r="G37" s="113"/>
      <c r="H37" s="113"/>
      <c r="I37" s="95"/>
      <c r="J37" s="95"/>
      <c r="K37" s="95"/>
    </row>
    <row r="38" spans="1:11">
      <c r="A38" s="95"/>
      <c r="B38" s="95"/>
      <c r="C38" s="113"/>
      <c r="D38" s="113"/>
      <c r="E38" s="113"/>
      <c r="F38" s="113"/>
      <c r="G38" s="113"/>
      <c r="H38" s="113"/>
      <c r="I38" s="95"/>
      <c r="J38" s="95"/>
      <c r="K38" s="95"/>
    </row>
    <row r="39" spans="1:11">
      <c r="A39" s="95"/>
      <c r="B39" s="95"/>
      <c r="C39" s="113"/>
      <c r="D39" s="113"/>
      <c r="E39" s="113"/>
      <c r="F39" s="113"/>
      <c r="G39" s="113"/>
      <c r="H39" s="113"/>
      <c r="I39" s="95"/>
      <c r="J39" s="95"/>
      <c r="K39" s="95"/>
    </row>
    <row r="40" spans="1:11">
      <c r="A40" s="95"/>
      <c r="B40" s="95"/>
      <c r="C40" s="113"/>
      <c r="D40" s="113"/>
      <c r="E40" s="113"/>
      <c r="F40" s="113"/>
      <c r="G40" s="113"/>
      <c r="H40" s="113"/>
      <c r="I40" s="95"/>
      <c r="J40" s="95"/>
      <c r="K40" s="95"/>
    </row>
    <row r="41" spans="1:11">
      <c r="A41" s="95"/>
      <c r="B41" s="95"/>
      <c r="C41" s="113"/>
      <c r="D41" s="113"/>
      <c r="E41" s="113"/>
      <c r="F41" s="113"/>
      <c r="G41" s="113"/>
      <c r="H41" s="113"/>
      <c r="I41" s="95"/>
      <c r="J41" s="95"/>
      <c r="K41" s="95"/>
    </row>
    <row r="42" spans="1:11">
      <c r="A42" s="95"/>
      <c r="B42" s="95"/>
      <c r="C42" s="113"/>
      <c r="D42" s="113"/>
      <c r="E42" s="113"/>
      <c r="F42" s="113"/>
      <c r="G42" s="113"/>
      <c r="H42" s="113"/>
      <c r="I42" s="95"/>
      <c r="J42" s="95"/>
      <c r="K42" s="95"/>
    </row>
    <row r="43" spans="1:11">
      <c r="A43" s="95"/>
      <c r="B43" s="95"/>
      <c r="C43" s="113"/>
      <c r="D43" s="113"/>
      <c r="E43" s="113"/>
      <c r="F43" s="113"/>
      <c r="G43" s="113"/>
      <c r="H43" s="113"/>
      <c r="I43" s="95"/>
      <c r="J43" s="95"/>
      <c r="K43" s="95"/>
    </row>
    <row r="44" spans="1:11">
      <c r="A44" s="95"/>
      <c r="B44" s="95"/>
      <c r="C44" s="113"/>
      <c r="D44" s="113"/>
      <c r="E44" s="113"/>
      <c r="F44" s="113"/>
      <c r="G44" s="113"/>
      <c r="H44" s="113"/>
      <c r="I44" s="95"/>
      <c r="J44" s="95"/>
      <c r="K44" s="95"/>
    </row>
    <row r="45" spans="1:11">
      <c r="A45" s="95"/>
      <c r="B45" s="95"/>
      <c r="C45" s="113"/>
      <c r="D45" s="113"/>
      <c r="E45" s="113"/>
      <c r="F45" s="113"/>
      <c r="G45" s="113"/>
      <c r="H45" s="113"/>
      <c r="I45" s="95"/>
      <c r="J45" s="95"/>
      <c r="K45" s="95"/>
    </row>
    <row r="46" spans="1:11">
      <c r="A46" s="95"/>
      <c r="B46" s="95"/>
      <c r="C46" s="113"/>
      <c r="D46" s="113"/>
      <c r="E46" s="113"/>
      <c r="F46" s="113"/>
      <c r="G46" s="113"/>
      <c r="H46" s="113"/>
      <c r="I46" s="95"/>
      <c r="J46" s="95"/>
      <c r="K46" s="95"/>
    </row>
    <row r="47" spans="1:11" ht="22.9" customHeight="1">
      <c r="A47" s="95"/>
      <c r="B47" s="95"/>
      <c r="C47" s="591"/>
      <c r="D47" s="591"/>
      <c r="E47" s="591"/>
      <c r="F47" s="591"/>
      <c r="G47" s="591"/>
      <c r="H47" s="591"/>
      <c r="I47" s="95"/>
      <c r="J47" s="95"/>
      <c r="K47" s="95"/>
    </row>
    <row r="48" spans="1:11">
      <c r="B48" s="95"/>
      <c r="C48" s="108"/>
      <c r="D48" s="108"/>
      <c r="E48" s="108"/>
      <c r="F48" s="108"/>
      <c r="G48" s="108"/>
      <c r="H48" s="108"/>
    </row>
    <row r="49" spans="2:8">
      <c r="B49" s="95"/>
      <c r="C49" s="108"/>
      <c r="D49" s="108"/>
      <c r="E49" s="108"/>
      <c r="F49" s="108"/>
      <c r="G49" s="108"/>
      <c r="H49" s="108"/>
    </row>
    <row r="50" spans="2:8">
      <c r="B50" s="95"/>
      <c r="C50" s="108"/>
      <c r="D50" s="108"/>
      <c r="E50" s="108"/>
      <c r="F50" s="108"/>
      <c r="G50" s="108"/>
      <c r="H50" s="108"/>
    </row>
    <row r="51" spans="2:8">
      <c r="B51" s="95"/>
      <c r="C51" s="108"/>
      <c r="D51" s="108"/>
      <c r="E51" s="108"/>
      <c r="F51" s="108"/>
      <c r="G51" s="108"/>
      <c r="H51" s="108"/>
    </row>
    <row r="52" spans="2:8">
      <c r="B52" s="95"/>
      <c r="C52" s="108"/>
      <c r="D52" s="108"/>
      <c r="E52" s="108"/>
      <c r="F52" s="108"/>
      <c r="G52" s="108"/>
      <c r="H52" s="108"/>
    </row>
    <row r="53" spans="2:8">
      <c r="B53" s="95"/>
    </row>
    <row r="54" spans="2:8">
      <c r="B54" s="95"/>
    </row>
    <row r="55" spans="2:8">
      <c r="B55" s="95"/>
    </row>
    <row r="56" spans="2:8">
      <c r="B56" s="95"/>
    </row>
    <row r="57" spans="2:8">
      <c r="B57" s="95"/>
    </row>
    <row r="58" spans="2:8">
      <c r="B58" s="95"/>
    </row>
    <row r="59" spans="2:8">
      <c r="B59" s="95"/>
    </row>
    <row r="60" spans="2:8">
      <c r="B60" s="95" t="s">
        <v>387</v>
      </c>
    </row>
    <row r="86" spans="3:3" ht="15">
      <c r="C86" s="158"/>
    </row>
  </sheetData>
  <mergeCells count="19">
    <mergeCell ref="J22:J23"/>
    <mergeCell ref="I22:I23"/>
    <mergeCell ref="I12:I13"/>
    <mergeCell ref="H12:H13"/>
    <mergeCell ref="C47:H47"/>
    <mergeCell ref="C22:E22"/>
    <mergeCell ref="F22:F23"/>
    <mergeCell ref="G22:G23"/>
    <mergeCell ref="G12:G13"/>
    <mergeCell ref="B5:H5"/>
    <mergeCell ref="B6:H6"/>
    <mergeCell ref="H22:H23"/>
    <mergeCell ref="C12:D12"/>
    <mergeCell ref="E12:E13"/>
    <mergeCell ref="F12:F13"/>
    <mergeCell ref="B8:H8"/>
    <mergeCell ref="B7:H7"/>
    <mergeCell ref="B22:B23"/>
    <mergeCell ref="B12:B13"/>
  </mergeCells>
  <phoneticPr fontId="4" type="noConversion"/>
  <pageMargins left="1.06" right="0.74803149606299213" top="0.39370078740157483" bottom="0.98425196850393704" header="0.51181102362204722" footer="0.51181102362204722"/>
  <pageSetup paperSize="9" scale="59" orientation="landscape" blackAndWhite="1" horizontalDpi="1200" verticalDpi="1200" r:id="rId1"/>
  <headerFooter alignWithMargins="0">
    <oddFooter>&amp;L&amp;6&amp;P&amp;N&amp;A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37</vt:i4>
      </vt:variant>
      <vt:variant>
        <vt:lpstr>Именованные диапазоны</vt:lpstr>
      </vt:variant>
      <vt:variant>
        <vt:i4>16</vt:i4>
      </vt:variant>
    </vt:vector>
  </HeadingPairs>
  <TitlesOfParts>
    <vt:vector size="53" baseType="lpstr">
      <vt:lpstr>F 26 bugetul public RUS</vt:lpstr>
      <vt:lpstr>Structura</vt:lpstr>
      <vt:lpstr> F 1 toate</vt:lpstr>
      <vt:lpstr> F 1.1  baza</vt:lpstr>
      <vt:lpstr> F 1.1.1 baza fara investitii</vt:lpstr>
      <vt:lpstr> F 1.1.2 baza investitii</vt:lpstr>
      <vt:lpstr> F 1.2  proiecte</vt:lpstr>
      <vt:lpstr> F 1.3  fonduri</vt:lpstr>
      <vt:lpstr> F 1.4  mijloace</vt:lpstr>
      <vt:lpstr>F 2 judecatorii</vt:lpstr>
      <vt:lpstr>F 3 program_subprogr</vt:lpstr>
      <vt:lpstr> F 4  inv toate</vt:lpstr>
      <vt:lpstr> F 4.1. inv chelt de baza</vt:lpstr>
      <vt:lpstr> F 4.2  inv mij spec</vt:lpstr>
      <vt:lpstr> F 4.3  proict inv</vt:lpstr>
      <vt:lpstr>F 5 Anexa 5 min 129</vt:lpstr>
      <vt:lpstr>F 6_Anexa 6_min  129</vt:lpstr>
      <vt:lpstr>F 7_Anexa 7_min  157</vt:lpstr>
      <vt:lpstr>F 8_Anexa 8_min 128</vt:lpstr>
      <vt:lpstr>F 9  Anexa 9_min127=128</vt:lpstr>
      <vt:lpstr>F 10_Anexa 10_min 125</vt:lpstr>
      <vt:lpstr>F 11 Anexa 11_min 284</vt:lpstr>
      <vt:lpstr>F 12_Anexa 12_284</vt:lpstr>
      <vt:lpstr>F 13  Anexa 13_140</vt:lpstr>
      <vt:lpstr>F 14_Anexa 14_min 299=298</vt:lpstr>
      <vt:lpstr>F 15_Anexa 15_min 155</vt:lpstr>
      <vt:lpstr>F 16_Anexa 16_min 121</vt:lpstr>
      <vt:lpstr>F 17_Anexa 17_min 290=130</vt:lpstr>
      <vt:lpstr>F 18_Anexa 18_min 131 pen</vt:lpstr>
      <vt:lpstr>F 19_Anexa 18_1 min 131 exec</vt:lpstr>
      <vt:lpstr>F 20 anexa 25</vt:lpstr>
      <vt:lpstr>F 21 anexa 25 1</vt:lpstr>
      <vt:lpstr>F 22 TVA</vt:lpstr>
      <vt:lpstr>F 23 transferuri</vt:lpstr>
      <vt:lpstr>F 24 sinteza 5as toate</vt:lpstr>
      <vt:lpstr>F 24.1  sinteza 5as baza</vt:lpstr>
      <vt:lpstr>F14 </vt:lpstr>
      <vt:lpstr>A</vt:lpstr>
      <vt:lpstr>'F 10_Anexa 10_min 125'!Заголовки_для_печати</vt:lpstr>
      <vt:lpstr>'F 11 Anexa 11_min 284'!Заголовки_для_печати</vt:lpstr>
      <vt:lpstr>'F 12_Anexa 12_284'!Заголовки_для_печати</vt:lpstr>
      <vt:lpstr>'F 13  Anexa 13_140'!Заголовки_для_печати</vt:lpstr>
      <vt:lpstr>'F 14_Anexa 14_min 299=298'!Заголовки_для_печати</vt:lpstr>
      <vt:lpstr>'F 15_Anexa 15_min 155'!Заголовки_для_печати</vt:lpstr>
      <vt:lpstr>'F 17_Anexa 17_min 290=130'!Заголовки_для_печати</vt:lpstr>
      <vt:lpstr>'F 18_Anexa 18_min 131 pen'!Заголовки_для_печати</vt:lpstr>
      <vt:lpstr>'F 19_Anexa 18_1 min 131 exec'!Заголовки_для_печати</vt:lpstr>
      <vt:lpstr>'F 26 bugetul public RUS'!Заголовки_для_печати</vt:lpstr>
      <vt:lpstr>'F 5 Anexa 5 min 129'!Заголовки_для_печати</vt:lpstr>
      <vt:lpstr>'F 9  Anexa 9_min127=128'!Заголовки_для_печати</vt:lpstr>
      <vt:lpstr>'F14 '!Заголовки_для_печати</vt:lpstr>
      <vt:lpstr>'F 26 bugetul public RUS'!Область_печати</vt:lpstr>
      <vt:lpstr>'F14 '!Область_печати</vt:lpstr>
    </vt:vector>
  </TitlesOfParts>
  <Company>Minfin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Stela</dc:creator>
  <cp:lastModifiedBy>Belaia, Diana</cp:lastModifiedBy>
  <cp:lastPrinted>2025-04-10T07:06:53Z</cp:lastPrinted>
  <dcterms:created xsi:type="dcterms:W3CDTF">2001-12-24T06:51:54Z</dcterms:created>
  <dcterms:modified xsi:type="dcterms:W3CDTF">2025-05-16T06:32:35Z</dcterms:modified>
</cp:coreProperties>
</file>